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1"/>
  </bookViews>
  <sheets>
    <sheet name="2.6." sheetId="1" r:id="rId1"/>
    <sheet name="16.6." sheetId="2" r:id="rId2"/>
    <sheet name="9 lukenj" sheetId="3" state="hidden" r:id="rId3"/>
  </sheets>
  <definedNames>
    <definedName name="_xlnm.Print_Area" localSheetId="1">'16.6.'!$A$1:$Z$48</definedName>
    <definedName name="_xlnm.Print_Area" localSheetId="0">'2.6.'!$A$1:$Z$48</definedName>
    <definedName name="_xlnm.Print_Area" localSheetId="2">'9 lukenj'!$A$1:$Z$48</definedName>
  </definedNames>
  <calcPr fullCalcOnLoad="1"/>
</workbook>
</file>

<file path=xl/sharedStrings.xml><?xml version="1.0" encoding="utf-8"?>
<sst xmlns="http://schemas.openxmlformats.org/spreadsheetml/2006/main" count="218" uniqueCount="55">
  <si>
    <t>LUKNJA</t>
  </si>
  <si>
    <t>1-9</t>
  </si>
  <si>
    <t>10-18</t>
  </si>
  <si>
    <t>1-18</t>
  </si>
  <si>
    <t>PAR</t>
  </si>
  <si>
    <t xml:space="preserve"> </t>
  </si>
  <si>
    <t>STROKE</t>
  </si>
  <si>
    <t>bruto</t>
  </si>
  <si>
    <t>neto</t>
  </si>
  <si>
    <t>eagle</t>
  </si>
  <si>
    <t>birdie</t>
  </si>
  <si>
    <t>par</t>
  </si>
  <si>
    <t>bogey</t>
  </si>
  <si>
    <t>double</t>
  </si>
  <si>
    <t>other</t>
  </si>
  <si>
    <t>legenda:</t>
  </si>
  <si>
    <t>-2</t>
  </si>
  <si>
    <t>-1</t>
  </si>
  <si>
    <t>+1</t>
  </si>
  <si>
    <t>+2</t>
  </si>
  <si>
    <t>&gt;+2</t>
  </si>
  <si>
    <t>statistika:</t>
  </si>
  <si>
    <t>double bogey</t>
  </si>
  <si>
    <t>dejanske luknje:</t>
  </si>
  <si>
    <t>SKUPAJ BRUTO</t>
  </si>
  <si>
    <r>
      <t xml:space="preserve">Vse to in še več je tudi na naši spletni strani </t>
    </r>
    <r>
      <rPr>
        <b/>
        <sz val="14"/>
        <color indexed="10"/>
        <rFont val="Arial CE"/>
        <family val="0"/>
      </rPr>
      <t>www.golf-kg.si</t>
    </r>
  </si>
  <si>
    <t>www.golf-kg.si</t>
  </si>
  <si>
    <t>BAROVŠKA LIGA 2019 - PARI</t>
  </si>
  <si>
    <t>REZULTATI PO PRVEM KROGU  -  2. junija 2019</t>
  </si>
  <si>
    <t>Cvetka Burja &amp; Borči Debevec</t>
  </si>
  <si>
    <t>Boža Čuk &amp; Vasja Bajc</t>
  </si>
  <si>
    <t>Lazar Majda &amp; Bojan</t>
  </si>
  <si>
    <t>Milojka &amp; Tomaž Bernik</t>
  </si>
  <si>
    <t>Andreja &amp; Niko Rostohar</t>
  </si>
  <si>
    <t>Romana &amp; Sašo Kranjc</t>
  </si>
  <si>
    <t>Breda &amp; Janko Kržič</t>
  </si>
  <si>
    <t>Franci Kunšič &amp; Rade Narančić</t>
  </si>
  <si>
    <t>Nada &amp; Vito Šmit</t>
  </si>
  <si>
    <t>Mirjana &amp; Grega Benedik</t>
  </si>
  <si>
    <t>Sonja Novak &amp; Breda Terglav</t>
  </si>
  <si>
    <t>Natalija &amp; Milan Žitnik</t>
  </si>
  <si>
    <t>3/8 igralni</t>
  </si>
  <si>
    <t>eHcp 1</t>
  </si>
  <si>
    <t>eHcp 2</t>
  </si>
  <si>
    <t>CR</t>
  </si>
  <si>
    <t>SR</t>
  </si>
  <si>
    <t>pHCP = eHCP*SR/113+CR-par</t>
  </si>
  <si>
    <t>pHCP</t>
  </si>
  <si>
    <t>pHcp</t>
  </si>
  <si>
    <t>pHcp 1</t>
  </si>
  <si>
    <t>pHcp 2</t>
  </si>
  <si>
    <t>Marina Ravnikar &amp; Tomaž Andolšek</t>
  </si>
  <si>
    <t>Maja &amp; Andrej Rebolj</t>
  </si>
  <si>
    <t>Franci Kunšič &amp; Braco Šegan</t>
  </si>
  <si>
    <t>REZULTATI PO DRUGEM KROGU  -  16. junija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</si>
</sst>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3">
    <font>
      <sz val="10"/>
      <name val="Arial"/>
      <family val="0"/>
    </font>
    <font>
      <b/>
      <u val="single"/>
      <sz val="16"/>
      <name val="Arial CE"/>
      <family val="2"/>
    </font>
    <font>
      <sz val="10"/>
      <color indexed="9"/>
      <name val="Arial"/>
      <family val="2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 CE"/>
      <family val="0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6" fontId="7" fillId="33" borderId="10" xfId="0" applyNumberFormat="1" applyFont="1" applyFill="1" applyBorder="1" applyAlignment="1" quotePrefix="1">
      <alignment horizontal="center"/>
    </xf>
    <xf numFmtId="0" fontId="7" fillId="33" borderId="10" xfId="0" applyFont="1" applyFill="1" applyBorder="1" applyAlignment="1" quotePrefix="1">
      <alignment horizontal="center"/>
    </xf>
    <xf numFmtId="172" fontId="8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10" fillId="39" borderId="11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12" fillId="39" borderId="1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13" fillId="0" borderId="0" xfId="53" applyAlignment="1" applyProtection="1">
      <alignment/>
      <protection/>
    </xf>
    <xf numFmtId="0" fontId="0" fillId="38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Font="1" applyBorder="1" applyAlignment="1" applyProtection="1">
      <alignment/>
      <protection hidden="1"/>
    </xf>
    <xf numFmtId="0" fontId="12" fillId="0" borderId="10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2" fillId="4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41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72" fontId="0" fillId="0" borderId="0" xfId="0" applyNumberFormat="1" applyAlignment="1" applyProtection="1">
      <alignment/>
      <protection hidden="1"/>
    </xf>
    <xf numFmtId="172" fontId="0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 horizontal="center"/>
      <protection hidden="1"/>
    </xf>
    <xf numFmtId="0" fontId="8" fillId="33" borderId="15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 applyProtection="1">
      <alignment horizontal="center"/>
      <protection hidden="1"/>
    </xf>
    <xf numFmtId="0" fontId="8" fillId="33" borderId="18" xfId="0" applyFont="1" applyFill="1" applyBorder="1" applyAlignment="1" applyProtection="1">
      <alignment horizontal="center"/>
      <protection hidden="1"/>
    </xf>
    <xf numFmtId="0" fontId="8" fillId="33" borderId="19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2" fontId="0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7" fillId="33" borderId="10" xfId="0" applyFont="1" applyFill="1" applyBorder="1" applyAlignment="1" applyProtection="1" quotePrefix="1">
      <alignment horizontal="center"/>
      <protection hidden="1"/>
    </xf>
    <xf numFmtId="172" fontId="8" fillId="33" borderId="10" xfId="0" applyNumberFormat="1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172" fontId="8" fillId="33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172" fontId="0" fillId="33" borderId="11" xfId="0" applyNumberFormat="1" applyFont="1" applyFill="1" applyBorder="1" applyAlignment="1" applyProtection="1">
      <alignment horizontal="center"/>
      <protection hidden="1"/>
    </xf>
    <xf numFmtId="0" fontId="10" fillId="39" borderId="11" xfId="0" applyFont="1" applyFill="1" applyBorder="1" applyAlignment="1" applyProtection="1">
      <alignment horizontal="center"/>
      <protection hidden="1"/>
    </xf>
    <xf numFmtId="0" fontId="0" fillId="39" borderId="10" xfId="0" applyFill="1" applyBorder="1" applyAlignment="1" applyProtection="1">
      <alignment/>
      <protection hidden="1"/>
    </xf>
    <xf numFmtId="0" fontId="51" fillId="0" borderId="10" xfId="0" applyFont="1" applyBorder="1" applyAlignment="1" applyProtection="1">
      <alignment horizontal="center"/>
      <protection hidden="1"/>
    </xf>
    <xf numFmtId="0" fontId="12" fillId="39" borderId="10" xfId="0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6"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-kg.si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-kg.si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-kg.si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3.8515625" style="0" customWidth="1"/>
    <col min="2" max="6" width="3.7109375" style="0" customWidth="1"/>
    <col min="7" max="7" width="4.140625" style="0" customWidth="1"/>
    <col min="8" max="8" width="4.28125" style="0" customWidth="1"/>
    <col min="9" max="10" width="3.7109375" style="0" customWidth="1"/>
    <col min="11" max="11" width="4.421875" style="0" customWidth="1"/>
    <col min="12" max="14" width="3.7109375" style="0" customWidth="1"/>
    <col min="15" max="15" width="4.00390625" style="0" customWidth="1"/>
    <col min="16" max="20" width="3.7109375" style="0" customWidth="1"/>
    <col min="21" max="21" width="5.57421875" style="0" customWidth="1"/>
    <col min="22" max="22" width="5.00390625" style="48" customWidth="1"/>
    <col min="23" max="23" width="5.7109375" style="57" customWidth="1"/>
    <col min="24" max="24" width="6.421875" style="48" customWidth="1"/>
    <col min="25" max="25" width="5.57421875" style="58" customWidth="1"/>
    <col min="26" max="32" width="9.140625" style="48" customWidth="1"/>
  </cols>
  <sheetData>
    <row r="1" spans="1:11" ht="30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26.25" customHeight="1">
      <c r="A2" s="3" t="s">
        <v>28</v>
      </c>
    </row>
    <row r="3" ht="17.25" customHeight="1">
      <c r="A3" s="3"/>
    </row>
    <row r="4" ht="18">
      <c r="A4" s="3" t="s">
        <v>25</v>
      </c>
    </row>
    <row r="5" ht="9.75" customHeight="1">
      <c r="A5" s="3"/>
    </row>
    <row r="6" spans="1:32" s="4" customFormat="1" ht="15.75" customHeight="1">
      <c r="A6"/>
      <c r="V6" s="49"/>
      <c r="W6" s="70"/>
      <c r="X6" s="49"/>
      <c r="Y6" s="71"/>
      <c r="Z6" s="49"/>
      <c r="AA6" s="49"/>
      <c r="AB6" s="49"/>
      <c r="AC6" s="49"/>
      <c r="AD6" s="49"/>
      <c r="AE6" s="49"/>
      <c r="AF6" s="49"/>
    </row>
    <row r="7" spans="1:32" s="12" customFormat="1" ht="18" customHeight="1">
      <c r="A7" s="7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9" t="s">
        <v>1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10" t="s">
        <v>2</v>
      </c>
      <c r="V7" s="72" t="s">
        <v>3</v>
      </c>
      <c r="W7" s="73"/>
      <c r="X7" s="49"/>
      <c r="Y7" s="71"/>
      <c r="Z7" s="50" t="s">
        <v>45</v>
      </c>
      <c r="AA7" s="51">
        <v>119</v>
      </c>
      <c r="AB7" s="50" t="s">
        <v>44</v>
      </c>
      <c r="AC7" s="51">
        <v>61.5</v>
      </c>
      <c r="AD7" s="51"/>
      <c r="AE7" s="52"/>
      <c r="AF7" s="51"/>
    </row>
    <row r="8" spans="1:32" s="12" customFormat="1" ht="15.75" customHeight="1">
      <c r="A8" s="13" t="s">
        <v>4</v>
      </c>
      <c r="B8" s="14">
        <v>4</v>
      </c>
      <c r="C8" s="14">
        <v>3</v>
      </c>
      <c r="D8" s="14">
        <v>3</v>
      </c>
      <c r="E8" s="14">
        <v>4</v>
      </c>
      <c r="F8" s="14">
        <v>4</v>
      </c>
      <c r="G8" s="14">
        <v>4</v>
      </c>
      <c r="H8" s="14">
        <v>3</v>
      </c>
      <c r="I8" s="14">
        <v>4</v>
      </c>
      <c r="J8" s="14">
        <v>3</v>
      </c>
      <c r="K8" s="14">
        <f>SUM(B8:J8)</f>
        <v>32</v>
      </c>
      <c r="L8" s="14">
        <v>4</v>
      </c>
      <c r="M8" s="14">
        <v>3</v>
      </c>
      <c r="N8" s="14">
        <v>3</v>
      </c>
      <c r="O8" s="14">
        <v>4</v>
      </c>
      <c r="P8" s="14">
        <v>4</v>
      </c>
      <c r="Q8" s="14">
        <v>4</v>
      </c>
      <c r="R8" s="14">
        <v>3</v>
      </c>
      <c r="S8" s="14">
        <v>4</v>
      </c>
      <c r="T8" s="14">
        <v>3</v>
      </c>
      <c r="U8" s="14">
        <f>SUM(L8:T8)</f>
        <v>32</v>
      </c>
      <c r="V8" s="74">
        <f>K8+U8</f>
        <v>64</v>
      </c>
      <c r="W8" s="75" t="s">
        <v>5</v>
      </c>
      <c r="X8" s="76"/>
      <c r="Y8" s="77"/>
      <c r="Z8" s="53" t="s">
        <v>45</v>
      </c>
      <c r="AA8" s="51">
        <v>118</v>
      </c>
      <c r="AB8" s="53" t="s">
        <v>44</v>
      </c>
      <c r="AC8" s="51">
        <v>60.8</v>
      </c>
      <c r="AD8" s="51"/>
      <c r="AE8" s="52"/>
      <c r="AF8" s="51" t="s">
        <v>41</v>
      </c>
    </row>
    <row r="9" spans="1:37" ht="16.5" thickBot="1">
      <c r="A9" s="18" t="s">
        <v>6</v>
      </c>
      <c r="B9" s="19">
        <v>1</v>
      </c>
      <c r="C9" s="19">
        <v>11</v>
      </c>
      <c r="D9" s="19">
        <v>9</v>
      </c>
      <c r="E9" s="19">
        <v>15</v>
      </c>
      <c r="F9" s="19">
        <v>7</v>
      </c>
      <c r="G9" s="19">
        <v>5</v>
      </c>
      <c r="H9" s="19">
        <v>13</v>
      </c>
      <c r="I9" s="19">
        <v>3</v>
      </c>
      <c r="J9" s="19">
        <v>17</v>
      </c>
      <c r="K9" s="19"/>
      <c r="L9" s="19">
        <v>2</v>
      </c>
      <c r="M9" s="19">
        <v>12</v>
      </c>
      <c r="N9" s="19">
        <v>10</v>
      </c>
      <c r="O9" s="19">
        <v>16</v>
      </c>
      <c r="P9" s="19">
        <v>8</v>
      </c>
      <c r="Q9" s="19">
        <v>6</v>
      </c>
      <c r="R9" s="19">
        <v>14</v>
      </c>
      <c r="S9" s="19">
        <v>4</v>
      </c>
      <c r="T9" s="19">
        <v>18</v>
      </c>
      <c r="U9" s="20"/>
      <c r="V9" s="78" t="s">
        <v>7</v>
      </c>
      <c r="W9" s="79" t="s">
        <v>47</v>
      </c>
      <c r="X9" s="80" t="s">
        <v>8</v>
      </c>
      <c r="Y9" s="77"/>
      <c r="Z9" s="54" t="s">
        <v>42</v>
      </c>
      <c r="AA9" s="54" t="s">
        <v>43</v>
      </c>
      <c r="AB9" s="54" t="s">
        <v>48</v>
      </c>
      <c r="AC9" s="55" t="s">
        <v>49</v>
      </c>
      <c r="AD9" s="55" t="s">
        <v>50</v>
      </c>
      <c r="AF9" s="46" t="s">
        <v>46</v>
      </c>
      <c r="AG9" s="46"/>
      <c r="AH9" s="46"/>
      <c r="AI9" s="46"/>
      <c r="AJ9" s="46"/>
      <c r="AK9" s="46"/>
    </row>
    <row r="10" spans="1:30" ht="15">
      <c r="A10" s="23" t="s">
        <v>32</v>
      </c>
      <c r="B10" s="24">
        <v>4</v>
      </c>
      <c r="C10" s="25">
        <v>5</v>
      </c>
      <c r="D10" s="25"/>
      <c r="E10" s="24"/>
      <c r="F10" s="25"/>
      <c r="G10" s="25"/>
      <c r="H10" s="24">
        <v>3</v>
      </c>
      <c r="I10" s="25">
        <v>5</v>
      </c>
      <c r="J10" s="25">
        <v>3</v>
      </c>
      <c r="K10" s="14">
        <f aca="true" t="shared" si="0" ref="K10:K24">SUM(B10:J10)</f>
        <v>20</v>
      </c>
      <c r="L10" s="24">
        <v>4</v>
      </c>
      <c r="M10" s="25">
        <v>3</v>
      </c>
      <c r="N10" s="25"/>
      <c r="O10" s="24"/>
      <c r="P10" s="25"/>
      <c r="Q10" s="25"/>
      <c r="R10" s="24">
        <v>3</v>
      </c>
      <c r="S10" s="25">
        <v>4</v>
      </c>
      <c r="T10" s="25">
        <v>3</v>
      </c>
      <c r="U10" s="14">
        <f aca="true" t="shared" si="1" ref="U10:U24">SUM(L10:T10)</f>
        <v>17</v>
      </c>
      <c r="V10" s="74">
        <f aca="true" t="shared" si="2" ref="V10:V24">K10+U10</f>
        <v>37</v>
      </c>
      <c r="W10" s="75">
        <f>AB10</f>
        <v>11.25</v>
      </c>
      <c r="X10" s="83">
        <f aca="true" t="shared" si="3" ref="X10:X24">V10-W10/2</f>
        <v>31.375</v>
      </c>
      <c r="Y10" s="82">
        <v>1</v>
      </c>
      <c r="Z10" s="48">
        <v>17.8</v>
      </c>
      <c r="AA10" s="48">
        <v>16.8</v>
      </c>
      <c r="AB10" s="56">
        <f>(AC10+AD10)*3/8</f>
        <v>11.25</v>
      </c>
      <c r="AC10" s="48">
        <f>ROUND((Z10*$AA$7/113+$AC$7-$V$8),0)</f>
        <v>16</v>
      </c>
      <c r="AD10" s="48">
        <f>ROUND((AA10*$AA$8/113+$AC$8-$V$8),0)</f>
        <v>14</v>
      </c>
    </row>
    <row r="11" spans="1:30" ht="15">
      <c r="A11" s="23" t="s">
        <v>29</v>
      </c>
      <c r="B11" s="24">
        <v>6</v>
      </c>
      <c r="C11" s="25">
        <v>3</v>
      </c>
      <c r="D11" s="25"/>
      <c r="E11" s="24"/>
      <c r="F11" s="25"/>
      <c r="G11" s="25"/>
      <c r="H11" s="24">
        <v>3</v>
      </c>
      <c r="I11" s="25">
        <v>4</v>
      </c>
      <c r="J11" s="25">
        <v>3</v>
      </c>
      <c r="K11" s="14">
        <f>SUM(B11:J11)</f>
        <v>19</v>
      </c>
      <c r="L11" s="24">
        <v>4</v>
      </c>
      <c r="M11" s="25">
        <v>3</v>
      </c>
      <c r="N11" s="25"/>
      <c r="O11" s="24"/>
      <c r="P11" s="25"/>
      <c r="Q11" s="25"/>
      <c r="R11" s="24">
        <v>3</v>
      </c>
      <c r="S11" s="25">
        <v>3</v>
      </c>
      <c r="T11" s="25">
        <v>3</v>
      </c>
      <c r="U11" s="14">
        <f>SUM(L11:T11)</f>
        <v>16</v>
      </c>
      <c r="V11" s="74">
        <f>K11+U11</f>
        <v>35</v>
      </c>
      <c r="W11" s="75">
        <f aca="true" t="shared" si="4" ref="W11:W24">AB11</f>
        <v>15.375</v>
      </c>
      <c r="X11" s="83">
        <f>V11-W11/2</f>
        <v>27.3125</v>
      </c>
      <c r="Y11" s="82">
        <v>1</v>
      </c>
      <c r="Z11" s="48">
        <v>25.9</v>
      </c>
      <c r="AA11" s="48">
        <v>18.8</v>
      </c>
      <c r="AB11" s="56">
        <f aca="true" t="shared" si="5" ref="AB11:AB24">(AC11+AD11)*3/8</f>
        <v>15.375</v>
      </c>
      <c r="AC11" s="48">
        <f>ROUND((Z11*$AA$7/113+$AC$7-$V$8),0)</f>
        <v>25</v>
      </c>
      <c r="AD11" s="48">
        <f>ROUND((AA11*$AA$8/113+$AC$8-$V$8),0)</f>
        <v>16</v>
      </c>
    </row>
    <row r="12" spans="1:30" ht="15">
      <c r="A12" s="23" t="s">
        <v>30</v>
      </c>
      <c r="B12" s="24">
        <v>6</v>
      </c>
      <c r="C12" s="25">
        <v>2</v>
      </c>
      <c r="D12" s="25"/>
      <c r="E12" s="24"/>
      <c r="F12" s="25"/>
      <c r="G12" s="25"/>
      <c r="H12" s="24">
        <v>4</v>
      </c>
      <c r="I12" s="25">
        <v>3</v>
      </c>
      <c r="J12" s="25">
        <v>3</v>
      </c>
      <c r="K12" s="14">
        <f>SUM(B12:J12)</f>
        <v>18</v>
      </c>
      <c r="L12" s="24">
        <v>3</v>
      </c>
      <c r="M12" s="25">
        <v>3</v>
      </c>
      <c r="N12" s="25"/>
      <c r="O12" s="24"/>
      <c r="P12" s="25"/>
      <c r="Q12" s="25"/>
      <c r="R12" s="24">
        <v>3</v>
      </c>
      <c r="S12" s="25">
        <v>4</v>
      </c>
      <c r="T12" s="25">
        <v>2</v>
      </c>
      <c r="U12" s="14">
        <f>SUM(L12:T12)</f>
        <v>15</v>
      </c>
      <c r="V12" s="74">
        <f>K12+U12</f>
        <v>33</v>
      </c>
      <c r="W12" s="75">
        <f t="shared" si="4"/>
        <v>13.875</v>
      </c>
      <c r="X12" s="81">
        <f>V12-W12/2</f>
        <v>26.0625</v>
      </c>
      <c r="Y12" s="82">
        <v>1</v>
      </c>
      <c r="Z12" s="48">
        <v>28.1</v>
      </c>
      <c r="AA12" s="48">
        <v>12.6</v>
      </c>
      <c r="AB12" s="56">
        <f t="shared" si="5"/>
        <v>13.875</v>
      </c>
      <c r="AC12" s="48">
        <f>ROUND((Z12*$AA$7/113+$AC$7-$V$8),0)</f>
        <v>27</v>
      </c>
      <c r="AD12" s="48">
        <f>ROUND((AA12*$AA$8/113+$AC$8-$V$8),0)</f>
        <v>10</v>
      </c>
    </row>
    <row r="13" spans="1:30" ht="15">
      <c r="A13" s="23" t="s">
        <v>31</v>
      </c>
      <c r="B13" s="24">
        <v>4</v>
      </c>
      <c r="C13" s="25">
        <v>4</v>
      </c>
      <c r="D13" s="25"/>
      <c r="E13" s="24"/>
      <c r="F13" s="25"/>
      <c r="G13" s="25"/>
      <c r="H13" s="24">
        <v>3</v>
      </c>
      <c r="I13" s="25">
        <v>5</v>
      </c>
      <c r="J13" s="25">
        <v>3</v>
      </c>
      <c r="K13" s="14">
        <f>SUM(B13:J13)</f>
        <v>19</v>
      </c>
      <c r="L13" s="24">
        <v>4</v>
      </c>
      <c r="M13" s="25">
        <v>3</v>
      </c>
      <c r="N13" s="25"/>
      <c r="O13" s="24"/>
      <c r="P13" s="25"/>
      <c r="Q13" s="25"/>
      <c r="R13" s="24">
        <v>3</v>
      </c>
      <c r="S13" s="25">
        <v>3</v>
      </c>
      <c r="T13" s="25">
        <v>3</v>
      </c>
      <c r="U13" s="14">
        <f>SUM(L13:T13)</f>
        <v>16</v>
      </c>
      <c r="V13" s="74">
        <f>K13+U13</f>
        <v>35</v>
      </c>
      <c r="W13" s="75">
        <f t="shared" si="4"/>
        <v>15.375</v>
      </c>
      <c r="X13" s="83">
        <f>V13-W13/2</f>
        <v>27.3125</v>
      </c>
      <c r="Y13" s="82">
        <v>1</v>
      </c>
      <c r="Z13" s="48">
        <v>26.3</v>
      </c>
      <c r="AA13" s="48">
        <v>18.5</v>
      </c>
      <c r="AB13" s="56">
        <f t="shared" si="5"/>
        <v>15.375</v>
      </c>
      <c r="AC13" s="48">
        <f aca="true" t="shared" si="6" ref="AC13:AC24">ROUND((Z13*$AA$7/113+$AC$7-$V$8),0)</f>
        <v>25</v>
      </c>
      <c r="AD13" s="48">
        <f aca="true" t="shared" si="7" ref="AD13:AD24">ROUND((AA13*$AA$8/113+$AC$8-$V$8),0)</f>
        <v>16</v>
      </c>
    </row>
    <row r="14" spans="1:30" ht="15">
      <c r="A14" s="23" t="s">
        <v>33</v>
      </c>
      <c r="B14" s="24">
        <v>4</v>
      </c>
      <c r="C14" s="25">
        <v>3</v>
      </c>
      <c r="D14" s="25"/>
      <c r="E14" s="24"/>
      <c r="F14" s="25"/>
      <c r="G14" s="25"/>
      <c r="H14" s="24">
        <v>4</v>
      </c>
      <c r="I14" s="25">
        <v>5</v>
      </c>
      <c r="J14" s="25">
        <v>3</v>
      </c>
      <c r="K14" s="14">
        <f t="shared" si="0"/>
        <v>19</v>
      </c>
      <c r="L14" s="24">
        <v>4</v>
      </c>
      <c r="M14" s="25">
        <v>3</v>
      </c>
      <c r="N14" s="25"/>
      <c r="O14" s="24"/>
      <c r="P14" s="25"/>
      <c r="Q14" s="25"/>
      <c r="R14" s="24">
        <v>3</v>
      </c>
      <c r="S14" s="25">
        <v>4</v>
      </c>
      <c r="T14" s="25">
        <v>3</v>
      </c>
      <c r="U14" s="14">
        <f t="shared" si="1"/>
        <v>17</v>
      </c>
      <c r="V14" s="74">
        <f t="shared" si="2"/>
        <v>36</v>
      </c>
      <c r="W14" s="75">
        <f t="shared" si="4"/>
        <v>10.125</v>
      </c>
      <c r="X14" s="83">
        <f t="shared" si="3"/>
        <v>30.9375</v>
      </c>
      <c r="Y14" s="82">
        <v>1</v>
      </c>
      <c r="Z14" s="48">
        <v>15.9</v>
      </c>
      <c r="AA14" s="48">
        <v>15.2</v>
      </c>
      <c r="AB14" s="56">
        <f t="shared" si="5"/>
        <v>10.125</v>
      </c>
      <c r="AC14" s="48">
        <f t="shared" si="6"/>
        <v>14</v>
      </c>
      <c r="AD14" s="48">
        <f t="shared" si="7"/>
        <v>13</v>
      </c>
    </row>
    <row r="15" spans="1:31" ht="15">
      <c r="A15" s="23" t="s">
        <v>34</v>
      </c>
      <c r="B15" s="24">
        <v>5</v>
      </c>
      <c r="C15" s="25">
        <v>3</v>
      </c>
      <c r="D15" s="25"/>
      <c r="E15" s="24"/>
      <c r="F15" s="25"/>
      <c r="G15" s="25"/>
      <c r="H15" s="24">
        <v>4</v>
      </c>
      <c r="I15" s="25">
        <v>4</v>
      </c>
      <c r="J15" s="25">
        <v>2</v>
      </c>
      <c r="K15" s="14">
        <f t="shared" si="0"/>
        <v>18</v>
      </c>
      <c r="L15" s="24">
        <v>4</v>
      </c>
      <c r="M15" s="25">
        <v>3</v>
      </c>
      <c r="N15" s="25"/>
      <c r="O15" s="24"/>
      <c r="P15" s="25"/>
      <c r="Q15" s="25"/>
      <c r="R15" s="24">
        <v>3</v>
      </c>
      <c r="S15" s="25">
        <v>4</v>
      </c>
      <c r="T15" s="25">
        <v>2</v>
      </c>
      <c r="U15" s="14">
        <f t="shared" si="1"/>
        <v>16</v>
      </c>
      <c r="V15" s="74">
        <f t="shared" si="2"/>
        <v>34</v>
      </c>
      <c r="W15" s="75">
        <f t="shared" si="4"/>
        <v>11.625</v>
      </c>
      <c r="X15" s="83">
        <f t="shared" si="3"/>
        <v>28.1875</v>
      </c>
      <c r="Y15" s="82">
        <v>1</v>
      </c>
      <c r="Z15" s="48">
        <v>22.2</v>
      </c>
      <c r="AA15" s="48">
        <v>12.5</v>
      </c>
      <c r="AB15" s="56">
        <f t="shared" si="5"/>
        <v>11.625</v>
      </c>
      <c r="AC15" s="48">
        <f t="shared" si="6"/>
        <v>21</v>
      </c>
      <c r="AD15" s="48">
        <f t="shared" si="7"/>
        <v>10</v>
      </c>
      <c r="AE15" s="51" t="s">
        <v>5</v>
      </c>
    </row>
    <row r="16" spans="1:30" ht="15">
      <c r="A16" s="23" t="s">
        <v>35</v>
      </c>
      <c r="B16" s="24">
        <v>5</v>
      </c>
      <c r="C16" s="25">
        <v>5</v>
      </c>
      <c r="D16" s="25"/>
      <c r="E16" s="24"/>
      <c r="F16" s="25"/>
      <c r="G16" s="25"/>
      <c r="H16" s="24">
        <v>4</v>
      </c>
      <c r="I16" s="25">
        <v>6</v>
      </c>
      <c r="J16" s="25">
        <v>3</v>
      </c>
      <c r="K16" s="14">
        <f t="shared" si="0"/>
        <v>23</v>
      </c>
      <c r="L16" s="24">
        <v>5</v>
      </c>
      <c r="M16" s="25">
        <v>3</v>
      </c>
      <c r="N16" s="25"/>
      <c r="O16" s="24"/>
      <c r="P16" s="25"/>
      <c r="Q16" s="25"/>
      <c r="R16" s="24">
        <v>4</v>
      </c>
      <c r="S16" s="25">
        <v>6</v>
      </c>
      <c r="T16" s="25">
        <v>3</v>
      </c>
      <c r="U16" s="14">
        <f t="shared" si="1"/>
        <v>21</v>
      </c>
      <c r="V16" s="74">
        <f t="shared" si="2"/>
        <v>44</v>
      </c>
      <c r="W16" s="75">
        <f t="shared" si="4"/>
        <v>31.875</v>
      </c>
      <c r="X16" s="83">
        <f t="shared" si="3"/>
        <v>28.0625</v>
      </c>
      <c r="Y16" s="82">
        <v>1</v>
      </c>
      <c r="Z16" s="48">
        <v>54</v>
      </c>
      <c r="AA16" s="48">
        <v>33.2</v>
      </c>
      <c r="AB16" s="56">
        <f t="shared" si="5"/>
        <v>31.875</v>
      </c>
      <c r="AC16" s="48">
        <f t="shared" si="6"/>
        <v>54</v>
      </c>
      <c r="AD16" s="48">
        <f t="shared" si="7"/>
        <v>31</v>
      </c>
    </row>
    <row r="17" spans="1:30" ht="15">
      <c r="A17" s="23" t="s">
        <v>36</v>
      </c>
      <c r="B17" s="24">
        <v>6</v>
      </c>
      <c r="C17" s="25">
        <v>3</v>
      </c>
      <c r="D17" s="25"/>
      <c r="E17" s="24"/>
      <c r="F17" s="25"/>
      <c r="G17" s="25"/>
      <c r="H17" s="24">
        <v>6</v>
      </c>
      <c r="I17" s="25">
        <v>7</v>
      </c>
      <c r="J17" s="25">
        <v>4</v>
      </c>
      <c r="K17" s="14">
        <f t="shared" si="0"/>
        <v>26</v>
      </c>
      <c r="L17" s="24">
        <v>5</v>
      </c>
      <c r="M17" s="25">
        <v>6</v>
      </c>
      <c r="N17" s="25"/>
      <c r="O17" s="24"/>
      <c r="P17" s="25"/>
      <c r="Q17" s="25"/>
      <c r="R17" s="24">
        <v>3</v>
      </c>
      <c r="S17" s="25">
        <v>6</v>
      </c>
      <c r="T17" s="25">
        <v>5</v>
      </c>
      <c r="U17" s="14">
        <f t="shared" si="1"/>
        <v>25</v>
      </c>
      <c r="V17" s="74">
        <f t="shared" si="2"/>
        <v>51</v>
      </c>
      <c r="W17" s="75">
        <f t="shared" si="4"/>
        <v>27.375</v>
      </c>
      <c r="X17" s="83">
        <f t="shared" si="3"/>
        <v>37.3125</v>
      </c>
      <c r="Y17" s="82">
        <v>1</v>
      </c>
      <c r="Z17" s="48">
        <v>22</v>
      </c>
      <c r="AA17" s="48">
        <v>54</v>
      </c>
      <c r="AB17" s="56">
        <f t="shared" si="5"/>
        <v>27.375</v>
      </c>
      <c r="AC17" s="48">
        <f>ROUND((Z17*$AA$8/113+$AC$8-$V$8),0)</f>
        <v>20</v>
      </c>
      <c r="AD17" s="48">
        <f t="shared" si="7"/>
        <v>53</v>
      </c>
    </row>
    <row r="18" spans="1:30" ht="15">
      <c r="A18" s="23" t="s">
        <v>37</v>
      </c>
      <c r="B18" s="24">
        <v>5</v>
      </c>
      <c r="C18" s="25">
        <v>3</v>
      </c>
      <c r="D18" s="25"/>
      <c r="E18" s="24"/>
      <c r="F18" s="25"/>
      <c r="G18" s="25"/>
      <c r="H18" s="24">
        <v>3</v>
      </c>
      <c r="I18" s="25">
        <v>5</v>
      </c>
      <c r="J18" s="25">
        <v>2</v>
      </c>
      <c r="K18" s="14">
        <f t="shared" si="0"/>
        <v>18</v>
      </c>
      <c r="L18" s="24">
        <v>4</v>
      </c>
      <c r="M18" s="25">
        <v>3</v>
      </c>
      <c r="N18" s="25"/>
      <c r="O18" s="24"/>
      <c r="P18" s="25"/>
      <c r="Q18" s="25"/>
      <c r="R18" s="24">
        <v>3</v>
      </c>
      <c r="S18" s="25">
        <v>5</v>
      </c>
      <c r="T18" s="25">
        <v>2</v>
      </c>
      <c r="U18" s="14">
        <f t="shared" si="1"/>
        <v>17</v>
      </c>
      <c r="V18" s="74">
        <f t="shared" si="2"/>
        <v>35</v>
      </c>
      <c r="W18" s="75">
        <f t="shared" si="4"/>
        <v>19.125</v>
      </c>
      <c r="X18" s="83">
        <f t="shared" si="3"/>
        <v>25.4375</v>
      </c>
      <c r="Y18" s="82">
        <v>1</v>
      </c>
      <c r="Z18" s="48">
        <v>39</v>
      </c>
      <c r="AA18" s="48">
        <v>14.1</v>
      </c>
      <c r="AB18" s="56">
        <f t="shared" si="5"/>
        <v>19.125</v>
      </c>
      <c r="AC18" s="48">
        <f t="shared" si="6"/>
        <v>39</v>
      </c>
      <c r="AD18" s="48">
        <f t="shared" si="7"/>
        <v>12</v>
      </c>
    </row>
    <row r="19" spans="1:30" ht="15">
      <c r="A19" s="23" t="s">
        <v>38</v>
      </c>
      <c r="B19" s="24">
        <v>4</v>
      </c>
      <c r="C19" s="25">
        <v>3</v>
      </c>
      <c r="D19" s="25"/>
      <c r="E19" s="24"/>
      <c r="F19" s="25"/>
      <c r="G19" s="25"/>
      <c r="H19" s="24">
        <v>2</v>
      </c>
      <c r="I19" s="25">
        <v>4</v>
      </c>
      <c r="J19" s="25">
        <v>3</v>
      </c>
      <c r="K19" s="14">
        <f t="shared" si="0"/>
        <v>16</v>
      </c>
      <c r="L19" s="24">
        <v>4</v>
      </c>
      <c r="M19" s="25">
        <v>3</v>
      </c>
      <c r="N19" s="25"/>
      <c r="O19" s="24"/>
      <c r="P19" s="25"/>
      <c r="Q19" s="25"/>
      <c r="R19" s="24">
        <v>3</v>
      </c>
      <c r="S19" s="25">
        <v>4</v>
      </c>
      <c r="T19" s="25">
        <v>3</v>
      </c>
      <c r="U19" s="14">
        <f t="shared" si="1"/>
        <v>17</v>
      </c>
      <c r="V19" s="74">
        <f t="shared" si="2"/>
        <v>33</v>
      </c>
      <c r="W19" s="75">
        <f t="shared" si="4"/>
        <v>7.125</v>
      </c>
      <c r="X19" s="83">
        <f t="shared" si="3"/>
        <v>29.4375</v>
      </c>
      <c r="Y19" s="82">
        <v>1</v>
      </c>
      <c r="Z19" s="48">
        <v>11.2</v>
      </c>
      <c r="AA19" s="48">
        <v>12.4</v>
      </c>
      <c r="AB19" s="56">
        <f t="shared" si="5"/>
        <v>7.125</v>
      </c>
      <c r="AC19" s="48">
        <f t="shared" si="6"/>
        <v>9</v>
      </c>
      <c r="AD19" s="48">
        <f t="shared" si="7"/>
        <v>10</v>
      </c>
    </row>
    <row r="20" spans="1:30" ht="15">
      <c r="A20" s="23" t="s">
        <v>39</v>
      </c>
      <c r="B20" s="24">
        <v>6</v>
      </c>
      <c r="C20" s="25">
        <v>4</v>
      </c>
      <c r="D20" s="25"/>
      <c r="E20" s="24"/>
      <c r="F20" s="25"/>
      <c r="G20" s="25"/>
      <c r="H20" s="24">
        <v>3</v>
      </c>
      <c r="I20" s="25">
        <v>6</v>
      </c>
      <c r="J20" s="25">
        <v>4</v>
      </c>
      <c r="K20" s="14">
        <f t="shared" si="0"/>
        <v>23</v>
      </c>
      <c r="L20" s="24">
        <v>4</v>
      </c>
      <c r="M20" s="25">
        <v>4</v>
      </c>
      <c r="N20" s="25"/>
      <c r="O20" s="24"/>
      <c r="P20" s="25"/>
      <c r="Q20" s="25"/>
      <c r="R20" s="24">
        <v>4</v>
      </c>
      <c r="S20" s="25">
        <v>5</v>
      </c>
      <c r="T20" s="25">
        <v>3</v>
      </c>
      <c r="U20" s="14">
        <f t="shared" si="1"/>
        <v>20</v>
      </c>
      <c r="V20" s="74">
        <f t="shared" si="2"/>
        <v>43</v>
      </c>
      <c r="W20" s="75">
        <f t="shared" si="4"/>
        <v>25.5</v>
      </c>
      <c r="X20" s="83">
        <f t="shared" si="3"/>
        <v>30.25</v>
      </c>
      <c r="Y20" s="82">
        <v>1</v>
      </c>
      <c r="Z20" s="48">
        <v>32.5</v>
      </c>
      <c r="AA20" s="48">
        <v>37</v>
      </c>
      <c r="AB20" s="56">
        <f t="shared" si="5"/>
        <v>25.5</v>
      </c>
      <c r="AC20" s="48">
        <f t="shared" si="6"/>
        <v>32</v>
      </c>
      <c r="AD20" s="48">
        <f>ROUND((AA20*$AA$7/113+$AC$7-$V$8),0)</f>
        <v>36</v>
      </c>
    </row>
    <row r="21" spans="1:30" ht="15">
      <c r="A21" s="23" t="s">
        <v>40</v>
      </c>
      <c r="B21" s="24">
        <v>5</v>
      </c>
      <c r="C21" s="25">
        <v>4</v>
      </c>
      <c r="D21" s="25"/>
      <c r="E21" s="24"/>
      <c r="F21" s="25"/>
      <c r="G21" s="25"/>
      <c r="H21" s="24">
        <v>2</v>
      </c>
      <c r="I21" s="25">
        <v>4</v>
      </c>
      <c r="J21" s="25">
        <v>4</v>
      </c>
      <c r="K21" s="14">
        <f t="shared" si="0"/>
        <v>19</v>
      </c>
      <c r="L21" s="24">
        <v>5</v>
      </c>
      <c r="M21" s="25">
        <v>3</v>
      </c>
      <c r="N21" s="25"/>
      <c r="O21" s="24"/>
      <c r="P21" s="25"/>
      <c r="Q21" s="25"/>
      <c r="R21" s="24">
        <v>3</v>
      </c>
      <c r="S21" s="25">
        <v>4</v>
      </c>
      <c r="T21" s="25">
        <v>3</v>
      </c>
      <c r="U21" s="14">
        <f t="shared" si="1"/>
        <v>18</v>
      </c>
      <c r="V21" s="74">
        <f t="shared" si="2"/>
        <v>37</v>
      </c>
      <c r="W21" s="75">
        <f t="shared" si="4"/>
        <v>17.25</v>
      </c>
      <c r="X21" s="83">
        <f t="shared" si="3"/>
        <v>28.375</v>
      </c>
      <c r="Y21" s="82">
        <v>1</v>
      </c>
      <c r="Z21" s="48">
        <v>33</v>
      </c>
      <c r="AA21" s="48">
        <v>16.9</v>
      </c>
      <c r="AB21" s="56">
        <f t="shared" si="5"/>
        <v>17.25</v>
      </c>
      <c r="AC21" s="48">
        <f t="shared" si="6"/>
        <v>32</v>
      </c>
      <c r="AD21" s="48">
        <f t="shared" si="7"/>
        <v>14</v>
      </c>
    </row>
    <row r="22" spans="1:30" ht="15">
      <c r="A22" s="23" t="s">
        <v>5</v>
      </c>
      <c r="B22" s="24"/>
      <c r="C22" s="25"/>
      <c r="D22" s="25"/>
      <c r="E22" s="24"/>
      <c r="F22" s="25"/>
      <c r="G22" s="25"/>
      <c r="H22" s="24"/>
      <c r="I22" s="25"/>
      <c r="J22" s="25"/>
      <c r="K22" s="14">
        <f t="shared" si="0"/>
        <v>0</v>
      </c>
      <c r="L22" s="24"/>
      <c r="M22" s="25"/>
      <c r="N22" s="25"/>
      <c r="O22" s="24"/>
      <c r="P22" s="25"/>
      <c r="Q22" s="25"/>
      <c r="R22" s="24"/>
      <c r="S22" s="25"/>
      <c r="T22" s="25"/>
      <c r="U22" s="14">
        <f t="shared" si="1"/>
        <v>0</v>
      </c>
      <c r="V22" s="74">
        <f t="shared" si="2"/>
        <v>0</v>
      </c>
      <c r="W22" s="75">
        <f t="shared" si="4"/>
        <v>-2.25</v>
      </c>
      <c r="X22" s="83">
        <f t="shared" si="3"/>
        <v>1.125</v>
      </c>
      <c r="Y22" s="82"/>
      <c r="AB22" s="56">
        <f t="shared" si="5"/>
        <v>-2.25</v>
      </c>
      <c r="AC22" s="48">
        <f t="shared" si="6"/>
        <v>-3</v>
      </c>
      <c r="AD22" s="48">
        <f t="shared" si="7"/>
        <v>-3</v>
      </c>
    </row>
    <row r="23" spans="1:30" ht="15">
      <c r="A23" s="23"/>
      <c r="B23" s="24"/>
      <c r="C23" s="25"/>
      <c r="D23" s="25"/>
      <c r="E23" s="24"/>
      <c r="F23" s="25"/>
      <c r="G23" s="25"/>
      <c r="H23" s="24"/>
      <c r="I23" s="25"/>
      <c r="J23" s="25"/>
      <c r="K23" s="14">
        <f t="shared" si="0"/>
        <v>0</v>
      </c>
      <c r="L23" s="24"/>
      <c r="M23" s="25"/>
      <c r="N23" s="25"/>
      <c r="O23" s="24"/>
      <c r="P23" s="25"/>
      <c r="Q23" s="25"/>
      <c r="R23" s="24"/>
      <c r="S23" s="25"/>
      <c r="T23" s="25"/>
      <c r="U23" s="14">
        <f t="shared" si="1"/>
        <v>0</v>
      </c>
      <c r="V23" s="74">
        <f t="shared" si="2"/>
        <v>0</v>
      </c>
      <c r="W23" s="75">
        <f t="shared" si="4"/>
        <v>-2.25</v>
      </c>
      <c r="X23" s="83">
        <f t="shared" si="3"/>
        <v>1.125</v>
      </c>
      <c r="Y23" s="82"/>
      <c r="AB23" s="56">
        <f t="shared" si="5"/>
        <v>-2.25</v>
      </c>
      <c r="AC23" s="48">
        <f t="shared" si="6"/>
        <v>-3</v>
      </c>
      <c r="AD23" s="48">
        <f t="shared" si="7"/>
        <v>-3</v>
      </c>
    </row>
    <row r="24" spans="1:30" ht="15">
      <c r="A24" s="23"/>
      <c r="B24" s="24"/>
      <c r="C24" s="25"/>
      <c r="D24" s="25"/>
      <c r="E24" s="24"/>
      <c r="F24" s="25"/>
      <c r="G24" s="25"/>
      <c r="H24" s="24"/>
      <c r="I24" s="25"/>
      <c r="J24" s="25"/>
      <c r="K24" s="14">
        <f t="shared" si="0"/>
        <v>0</v>
      </c>
      <c r="L24" s="24"/>
      <c r="M24" s="25"/>
      <c r="N24" s="25"/>
      <c r="O24" s="24"/>
      <c r="P24" s="25"/>
      <c r="Q24" s="25"/>
      <c r="R24" s="24"/>
      <c r="S24" s="25"/>
      <c r="T24" s="25"/>
      <c r="U24" s="14">
        <f t="shared" si="1"/>
        <v>0</v>
      </c>
      <c r="V24" s="74">
        <f t="shared" si="2"/>
        <v>0</v>
      </c>
      <c r="W24" s="75">
        <f t="shared" si="4"/>
        <v>-2.25</v>
      </c>
      <c r="X24" s="83">
        <f t="shared" si="3"/>
        <v>1.125</v>
      </c>
      <c r="Y24" s="82"/>
      <c r="AB24" s="56">
        <f t="shared" si="5"/>
        <v>-2.25</v>
      </c>
      <c r="AC24" s="48">
        <f t="shared" si="6"/>
        <v>-3</v>
      </c>
      <c r="AD24" s="48">
        <f t="shared" si="7"/>
        <v>-3</v>
      </c>
    </row>
    <row r="26" spans="1:12" ht="12.75">
      <c r="A26" s="37" t="s">
        <v>26</v>
      </c>
      <c r="L26" t="s">
        <v>5</v>
      </c>
    </row>
    <row r="28" spans="2:13" ht="12.75">
      <c r="B28" s="42" t="s">
        <v>9</v>
      </c>
      <c r="C28" s="42"/>
      <c r="D28" s="43" t="s">
        <v>10</v>
      </c>
      <c r="E28" s="43"/>
      <c r="F28" s="40" t="s">
        <v>11</v>
      </c>
      <c r="G28" s="40"/>
      <c r="H28" s="44" t="s">
        <v>12</v>
      </c>
      <c r="I28" s="44"/>
      <c r="J28" s="45" t="s">
        <v>13</v>
      </c>
      <c r="K28" s="45"/>
      <c r="L28" s="38" t="s">
        <v>14</v>
      </c>
      <c r="M28" s="38"/>
    </row>
    <row r="29" spans="1:13" ht="12.75">
      <c r="A29" t="s">
        <v>15</v>
      </c>
      <c r="B29" s="39" t="s">
        <v>16</v>
      </c>
      <c r="C29" s="39"/>
      <c r="D29" s="39" t="s">
        <v>17</v>
      </c>
      <c r="E29" s="39"/>
      <c r="F29" s="40">
        <v>0</v>
      </c>
      <c r="G29" s="40"/>
      <c r="H29" s="39" t="s">
        <v>18</v>
      </c>
      <c r="I29" s="39"/>
      <c r="J29" s="39" t="s">
        <v>19</v>
      </c>
      <c r="K29" s="39"/>
      <c r="L29" s="40" t="s">
        <v>20</v>
      </c>
      <c r="M29" s="40"/>
    </row>
    <row r="30" ht="12.75">
      <c r="B30" t="s">
        <v>5</v>
      </c>
    </row>
    <row r="31" spans="1:20" ht="13.5" thickBot="1">
      <c r="A31" s="27" t="s">
        <v>21</v>
      </c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7">
        <v>6</v>
      </c>
      <c r="H31" s="27">
        <v>7</v>
      </c>
      <c r="I31" s="27">
        <v>8</v>
      </c>
      <c r="J31" s="27">
        <v>9</v>
      </c>
      <c r="K31" s="27"/>
      <c r="L31" s="27">
        <v>1</v>
      </c>
      <c r="M31" s="27">
        <v>2</v>
      </c>
      <c r="N31" s="27">
        <v>3</v>
      </c>
      <c r="O31" s="27">
        <v>4</v>
      </c>
      <c r="P31" s="27">
        <v>5</v>
      </c>
      <c r="Q31" s="27">
        <v>6</v>
      </c>
      <c r="R31" s="27">
        <v>7</v>
      </c>
      <c r="S31" s="27">
        <v>8</v>
      </c>
      <c r="T31" s="27">
        <v>9</v>
      </c>
    </row>
    <row r="32" spans="1:34" ht="15">
      <c r="A32" s="28" t="s">
        <v>9</v>
      </c>
      <c r="B32" s="59">
        <f>COUNTIF(B10:B24,"=2")</f>
        <v>0</v>
      </c>
      <c r="C32" s="59">
        <f>COUNTIF(C10:C24,"=1")</f>
        <v>0</v>
      </c>
      <c r="D32" s="59">
        <f>COUNTIF(D10:D24,"=1")</f>
        <v>0</v>
      </c>
      <c r="E32" s="59">
        <f>COUNTIF(E10:E24,"=2")</f>
        <v>0</v>
      </c>
      <c r="F32" s="59">
        <f>COUNTIF(F10:F24,"=2")</f>
        <v>0</v>
      </c>
      <c r="G32" s="59">
        <f>COUNTIF(G10:G24,"=2")</f>
        <v>0</v>
      </c>
      <c r="H32" s="59">
        <f>COUNTIF(H10:H24,"=1")</f>
        <v>0</v>
      </c>
      <c r="I32" s="59">
        <f>COUNTIF(I10:I24,"=2")</f>
        <v>0</v>
      </c>
      <c r="J32" s="60">
        <f>COUNTIF(J10:J24,"=1")</f>
        <v>0</v>
      </c>
      <c r="K32" s="61">
        <f aca="true" t="shared" si="8" ref="K32:K37">SUM(B32:J32)</f>
        <v>0</v>
      </c>
      <c r="L32" s="59">
        <f>COUNTIF(L10:L24,"=2")</f>
        <v>0</v>
      </c>
      <c r="M32" s="59">
        <f>COUNTIF(M10:M24,"=1")</f>
        <v>0</v>
      </c>
      <c r="N32" s="59">
        <f>COUNTIF(N10:N24,"=1")</f>
        <v>0</v>
      </c>
      <c r="O32" s="59">
        <f>COUNTIF(O10:O24,"=2")</f>
        <v>0</v>
      </c>
      <c r="P32" s="59">
        <f>COUNTIF(P10:P24,"=2")</f>
        <v>0</v>
      </c>
      <c r="Q32" s="59">
        <f>COUNTIF(Q10:Q24,"=2")</f>
        <v>0</v>
      </c>
      <c r="R32" s="59">
        <f>COUNTIF(R10:R24,"=1")</f>
        <v>0</v>
      </c>
      <c r="S32" s="59">
        <f>COUNTIF(S10:S24,"=2")</f>
        <v>0</v>
      </c>
      <c r="T32" s="60">
        <f>COUNTIF(T10:T24,"=1")</f>
        <v>0</v>
      </c>
      <c r="U32" s="62">
        <f aca="true" t="shared" si="9" ref="U32:U37">SUM(L32:T32)</f>
        <v>0</v>
      </c>
      <c r="V32" s="61">
        <f aca="true" t="shared" si="10" ref="V32:V37">K32+U32</f>
        <v>0</v>
      </c>
      <c r="AH32" s="12" t="s">
        <v>5</v>
      </c>
    </row>
    <row r="33" spans="1:34" ht="15">
      <c r="A33" s="29" t="s">
        <v>10</v>
      </c>
      <c r="B33" s="59">
        <f>COUNTIF(B10:B24,"=3")</f>
        <v>0</v>
      </c>
      <c r="C33" s="59">
        <f>COUNTIF(C10:C24,"=2")</f>
        <v>1</v>
      </c>
      <c r="D33" s="59">
        <f>COUNTIF(D10:D24,"=2")</f>
        <v>0</v>
      </c>
      <c r="E33" s="59">
        <f>COUNTIF(E10:E24,"=3")</f>
        <v>0</v>
      </c>
      <c r="F33" s="59">
        <f>COUNTIF(F10:F24,"=3")</f>
        <v>0</v>
      </c>
      <c r="G33" s="59">
        <f>COUNTIF(G10:G24,"=3")</f>
        <v>0</v>
      </c>
      <c r="H33" s="59">
        <f>COUNTIF(H10:H24,"=2")</f>
        <v>2</v>
      </c>
      <c r="I33" s="59">
        <f>COUNTIF(I10:I24,"=3")</f>
        <v>1</v>
      </c>
      <c r="J33" s="60">
        <f>COUNTIF(J10:J24,"=2")</f>
        <v>2</v>
      </c>
      <c r="K33" s="63">
        <f t="shared" si="8"/>
        <v>6</v>
      </c>
      <c r="L33" s="59">
        <f>COUNTIF(L10:L24,"=3")</f>
        <v>1</v>
      </c>
      <c r="M33" s="59">
        <f>COUNTIF(M10:M24,"=2")</f>
        <v>0</v>
      </c>
      <c r="N33" s="59">
        <f>COUNTIF(N10:N24,"=2")</f>
        <v>0</v>
      </c>
      <c r="O33" s="59">
        <f>COUNTIF(O10:O24,"=3")</f>
        <v>0</v>
      </c>
      <c r="P33" s="59">
        <f>COUNTIF(P10:P24,"=3")</f>
        <v>0</v>
      </c>
      <c r="Q33" s="59">
        <f>COUNTIF(Q10:Q24,"=3")</f>
        <v>0</v>
      </c>
      <c r="R33" s="59">
        <f>COUNTIF(R10:R24,"=2")</f>
        <v>0</v>
      </c>
      <c r="S33" s="59">
        <f>COUNTIF(S10:S24,"=3")</f>
        <v>2</v>
      </c>
      <c r="T33" s="60">
        <f>COUNTIF(T10:T24,"=2")</f>
        <v>3</v>
      </c>
      <c r="U33" s="64">
        <f t="shared" si="9"/>
        <v>6</v>
      </c>
      <c r="V33" s="63">
        <f t="shared" si="10"/>
        <v>12</v>
      </c>
      <c r="AH33" s="12" t="s">
        <v>5</v>
      </c>
    </row>
    <row r="34" spans="1:22" ht="15">
      <c r="A34" s="26" t="s">
        <v>11</v>
      </c>
      <c r="B34" s="59">
        <f>COUNTIF(B10:B24,"=4")</f>
        <v>4</v>
      </c>
      <c r="C34" s="59">
        <f>COUNTIF(C10:C24,"=3")</f>
        <v>6</v>
      </c>
      <c r="D34" s="59">
        <f>COUNTIF(D10:D24,"=3")</f>
        <v>0</v>
      </c>
      <c r="E34" s="59">
        <f>COUNTIF(E10:E24,"=4")</f>
        <v>0</v>
      </c>
      <c r="F34" s="59">
        <f>COUNTIF(F10:F24,"=4")</f>
        <v>0</v>
      </c>
      <c r="G34" s="59">
        <f>COUNTIF(G10:G24,"=4")</f>
        <v>0</v>
      </c>
      <c r="H34" s="59">
        <f>COUNTIF(H10:H24,"=3")</f>
        <v>5</v>
      </c>
      <c r="I34" s="59">
        <f>COUNTIF(I10:I24,"=4")</f>
        <v>4</v>
      </c>
      <c r="J34" s="60">
        <f>COUNTIF(J10:J24,"=3")</f>
        <v>7</v>
      </c>
      <c r="K34" s="63">
        <f t="shared" si="8"/>
        <v>26</v>
      </c>
      <c r="L34" s="59">
        <f>COUNTIF(L10:L24,"=4")</f>
        <v>8</v>
      </c>
      <c r="M34" s="59">
        <f>COUNTIF(M10:M24,"=3")</f>
        <v>10</v>
      </c>
      <c r="N34" s="59">
        <f>COUNTIF(N10:N24,"=3")</f>
        <v>0</v>
      </c>
      <c r="O34" s="59">
        <f>COUNTIF(O10:O24,"=4")</f>
        <v>0</v>
      </c>
      <c r="P34" s="59">
        <f>COUNTIF(P10:P24,"=4")</f>
        <v>0</v>
      </c>
      <c r="Q34" s="59">
        <f>COUNTIF(Q10:Q24,"=4")</f>
        <v>0</v>
      </c>
      <c r="R34" s="59">
        <f>COUNTIF(R10:R24,"=3")</f>
        <v>10</v>
      </c>
      <c r="S34" s="59">
        <f>COUNTIF(S10:S24,"=4")</f>
        <v>6</v>
      </c>
      <c r="T34" s="60">
        <f>COUNTIF(T10:T24,"=3")</f>
        <v>8</v>
      </c>
      <c r="U34" s="64">
        <f t="shared" si="9"/>
        <v>42</v>
      </c>
      <c r="V34" s="63">
        <f t="shared" si="10"/>
        <v>68</v>
      </c>
    </row>
    <row r="35" spans="1:22" ht="15">
      <c r="A35" s="30" t="s">
        <v>12</v>
      </c>
      <c r="B35" s="59">
        <f>COUNTIF(B10:B24,"=5")</f>
        <v>4</v>
      </c>
      <c r="C35" s="59">
        <f>COUNTIF(C10:C24,"=4")</f>
        <v>3</v>
      </c>
      <c r="D35" s="59">
        <f>COUNTIF(D10:D24,"=4")</f>
        <v>0</v>
      </c>
      <c r="E35" s="59">
        <f>COUNTIF(E10:E24,"=5")</f>
        <v>0</v>
      </c>
      <c r="F35" s="59">
        <f>COUNTIF(F10:F24,"=5")</f>
        <v>0</v>
      </c>
      <c r="G35" s="59">
        <f>COUNTIF(G10:G24,"=5")</f>
        <v>0</v>
      </c>
      <c r="H35" s="59">
        <f>COUNTIF(H10:H24,"=4")</f>
        <v>4</v>
      </c>
      <c r="I35" s="59">
        <f>COUNTIF(I10:I24,"=5")</f>
        <v>4</v>
      </c>
      <c r="J35" s="60">
        <f>COUNTIF(J10:J24,"=4")</f>
        <v>3</v>
      </c>
      <c r="K35" s="63">
        <f t="shared" si="8"/>
        <v>18</v>
      </c>
      <c r="L35" s="59">
        <f>COUNTIF(L10:L24,"=5")</f>
        <v>3</v>
      </c>
      <c r="M35" s="59">
        <f>COUNTIF(M10:M24,"=4")</f>
        <v>1</v>
      </c>
      <c r="N35" s="59">
        <f>COUNTIF(N10:N24,"=4")</f>
        <v>0</v>
      </c>
      <c r="O35" s="59">
        <f>COUNTIF(O10:O24,"=5")</f>
        <v>0</v>
      </c>
      <c r="P35" s="59">
        <f>COUNTIF(P10:P24,"=5")</f>
        <v>0</v>
      </c>
      <c r="Q35" s="59">
        <f>COUNTIF(Q10:Q24,"=5")</f>
        <v>0</v>
      </c>
      <c r="R35" s="59">
        <f>COUNTIF(R10:R24,"=4")</f>
        <v>2</v>
      </c>
      <c r="S35" s="59">
        <f>COUNTIF(S10:S24,"=5")</f>
        <v>2</v>
      </c>
      <c r="T35" s="60">
        <f>COUNTIF(T10:T24,"=4")</f>
        <v>0</v>
      </c>
      <c r="U35" s="64">
        <f t="shared" si="9"/>
        <v>8</v>
      </c>
      <c r="V35" s="63">
        <f t="shared" si="10"/>
        <v>26</v>
      </c>
    </row>
    <row r="36" spans="1:22" ht="15">
      <c r="A36" s="31" t="s">
        <v>22</v>
      </c>
      <c r="B36" s="59">
        <f>COUNTIF(B10:B24,"=6")</f>
        <v>4</v>
      </c>
      <c r="C36" s="59">
        <f>COUNTIF(C10:C24,"=5")</f>
        <v>2</v>
      </c>
      <c r="D36" s="59">
        <f>COUNTIF(D10:D24,"=5")</f>
        <v>0</v>
      </c>
      <c r="E36" s="59">
        <f>COUNTIF(E10:E24,"=6")</f>
        <v>0</v>
      </c>
      <c r="F36" s="59">
        <f>COUNTIF(F10:F24,"=6")</f>
        <v>0</v>
      </c>
      <c r="G36" s="59">
        <f>COUNTIF(G10:G24,"=6")</f>
        <v>0</v>
      </c>
      <c r="H36" s="59">
        <f>COUNTIF(H10:H24,"=5")</f>
        <v>0</v>
      </c>
      <c r="I36" s="59">
        <f>COUNTIF(I10:I24,"=6")</f>
        <v>2</v>
      </c>
      <c r="J36" s="60">
        <f>COUNTIF(J10:J24,"=5")</f>
        <v>0</v>
      </c>
      <c r="K36" s="63">
        <f t="shared" si="8"/>
        <v>8</v>
      </c>
      <c r="L36" s="59">
        <f>COUNTIF(L10:L24,"=6")</f>
        <v>0</v>
      </c>
      <c r="M36" s="59">
        <f>COUNTIF(M10:M24,"=5")</f>
        <v>0</v>
      </c>
      <c r="N36" s="59">
        <f>COUNTIF(N10:N24,"=5")</f>
        <v>0</v>
      </c>
      <c r="O36" s="59">
        <f>COUNTIF(O10:O24,"=6")</f>
        <v>0</v>
      </c>
      <c r="P36" s="59">
        <f>COUNTIF(P10:P24,"=6")</f>
        <v>0</v>
      </c>
      <c r="Q36" s="59">
        <f>COUNTIF(Q10:Q24,"=6")</f>
        <v>0</v>
      </c>
      <c r="R36" s="59">
        <f>COUNTIF(R10:R24,"=5")</f>
        <v>0</v>
      </c>
      <c r="S36" s="59">
        <f>COUNTIF(S10:S24,"=6")</f>
        <v>2</v>
      </c>
      <c r="T36" s="60">
        <f>COUNTIF(T10:T24,"=5")</f>
        <v>1</v>
      </c>
      <c r="U36" s="64">
        <f t="shared" si="9"/>
        <v>3</v>
      </c>
      <c r="V36" s="63">
        <f t="shared" si="10"/>
        <v>11</v>
      </c>
    </row>
    <row r="37" spans="1:34" ht="15.75" thickBot="1">
      <c r="A37" s="32" t="s">
        <v>14</v>
      </c>
      <c r="B37" s="59">
        <f>COUNTIF(B10:B24,"&gt;6")</f>
        <v>0</v>
      </c>
      <c r="C37" s="59">
        <f>COUNTIF(C10:C24,"&gt;5")</f>
        <v>0</v>
      </c>
      <c r="D37" s="59">
        <f>COUNTIF(D10:D24,"&gt;5")</f>
        <v>0</v>
      </c>
      <c r="E37" s="59">
        <f>COUNTIF(E10:E24,"&gt;6")</f>
        <v>0</v>
      </c>
      <c r="F37" s="59">
        <f>COUNTIF(F10:F24,"&gt;6")</f>
        <v>0</v>
      </c>
      <c r="G37" s="59">
        <f>COUNTIF(G10:G24,"&gt;6")</f>
        <v>0</v>
      </c>
      <c r="H37" s="59">
        <f>COUNTIF(H10:H24,"&gt;5")</f>
        <v>1</v>
      </c>
      <c r="I37" s="59">
        <f>COUNTIF(I10:I24,"&gt;6")</f>
        <v>1</v>
      </c>
      <c r="J37" s="60">
        <f>COUNTIF(J10:J24,"&gt;5")</f>
        <v>0</v>
      </c>
      <c r="K37" s="65">
        <f t="shared" si="8"/>
        <v>2</v>
      </c>
      <c r="L37" s="59">
        <f>COUNTIF(L10:L24,"&gt;6")</f>
        <v>0</v>
      </c>
      <c r="M37" s="59">
        <f>COUNTIF(M10:M24,"&gt;5")</f>
        <v>1</v>
      </c>
      <c r="N37" s="59">
        <f>COUNTIF(N10:N24,"&gt;5")</f>
        <v>0</v>
      </c>
      <c r="O37" s="59">
        <f>COUNTIF(O10:O24,"&gt;6")</f>
        <v>0</v>
      </c>
      <c r="P37" s="59">
        <f>COUNTIF(P10:P24,"&gt;6")</f>
        <v>0</v>
      </c>
      <c r="Q37" s="59">
        <f>COUNTIF(Q10:Q24,"&gt;6")</f>
        <v>0</v>
      </c>
      <c r="R37" s="59">
        <f>COUNTIF(R10:R24,"&gt;5")</f>
        <v>0</v>
      </c>
      <c r="S37" s="59">
        <f>COUNTIF(S10:S24,"&gt;6")</f>
        <v>0</v>
      </c>
      <c r="T37" s="60">
        <f>COUNTIF(T10:T24,"&gt;5")</f>
        <v>0</v>
      </c>
      <c r="U37" s="66">
        <f t="shared" si="9"/>
        <v>1</v>
      </c>
      <c r="V37" s="65">
        <f t="shared" si="10"/>
        <v>3</v>
      </c>
      <c r="AH37" s="12" t="s">
        <v>5</v>
      </c>
    </row>
    <row r="38" spans="2:22" ht="12.75">
      <c r="B38" s="48">
        <f aca="true" t="shared" si="11" ref="B38:J38">SUM(B32:B37)</f>
        <v>12</v>
      </c>
      <c r="C38" s="48">
        <f t="shared" si="11"/>
        <v>12</v>
      </c>
      <c r="D38" s="48">
        <f t="shared" si="11"/>
        <v>0</v>
      </c>
      <c r="E38" s="48">
        <f t="shared" si="11"/>
        <v>0</v>
      </c>
      <c r="F38" s="48">
        <f t="shared" si="11"/>
        <v>0</v>
      </c>
      <c r="G38" s="48">
        <f t="shared" si="11"/>
        <v>0</v>
      </c>
      <c r="H38" s="48">
        <f t="shared" si="11"/>
        <v>12</v>
      </c>
      <c r="I38" s="48">
        <f t="shared" si="11"/>
        <v>12</v>
      </c>
      <c r="J38" s="48">
        <f t="shared" si="11"/>
        <v>12</v>
      </c>
      <c r="K38" s="48"/>
      <c r="L38" s="67">
        <f aca="true" t="shared" si="12" ref="L38:T38">SUM(L32:L37)</f>
        <v>12</v>
      </c>
      <c r="M38" s="67">
        <f t="shared" si="12"/>
        <v>12</v>
      </c>
      <c r="N38" s="67">
        <f t="shared" si="12"/>
        <v>0</v>
      </c>
      <c r="O38" s="67">
        <f t="shared" si="12"/>
        <v>0</v>
      </c>
      <c r="P38" s="67">
        <f t="shared" si="12"/>
        <v>0</v>
      </c>
      <c r="Q38" s="67">
        <f t="shared" si="12"/>
        <v>0</v>
      </c>
      <c r="R38" s="67">
        <f t="shared" si="12"/>
        <v>12</v>
      </c>
      <c r="S38" s="67">
        <f t="shared" si="12"/>
        <v>12</v>
      </c>
      <c r="T38" s="67">
        <f t="shared" si="12"/>
        <v>12</v>
      </c>
      <c r="U38" s="67"/>
      <c r="V38" s="67">
        <f>SUM(V33:V37)</f>
        <v>120</v>
      </c>
    </row>
    <row r="39" spans="2:21" ht="12.7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8" ht="12.75">
      <c r="A40" t="s">
        <v>23</v>
      </c>
      <c r="B40" s="68">
        <v>1</v>
      </c>
      <c r="C40" s="68">
        <v>2</v>
      </c>
      <c r="D40" s="68">
        <v>3</v>
      </c>
      <c r="E40" s="68">
        <v>4</v>
      </c>
      <c r="F40" s="68">
        <v>5</v>
      </c>
      <c r="G40" s="68">
        <v>6</v>
      </c>
      <c r="H40" s="68">
        <v>7</v>
      </c>
      <c r="I40" s="68">
        <v>8</v>
      </c>
      <c r="J40" s="68">
        <v>9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W40" s="48"/>
      <c r="Y40" s="48"/>
      <c r="Z40" s="57"/>
      <c r="AB40" s="58"/>
    </row>
    <row r="41" spans="1:28" ht="12.75">
      <c r="A41" s="28" t="s">
        <v>9</v>
      </c>
      <c r="B41" s="69">
        <f>B32+L32</f>
        <v>0</v>
      </c>
      <c r="C41" s="69">
        <f>C32+M32</f>
        <v>0</v>
      </c>
      <c r="D41" s="69">
        <f>D32+N32</f>
        <v>0</v>
      </c>
      <c r="E41" s="69">
        <f>E32+O32</f>
        <v>0</v>
      </c>
      <c r="F41" s="69">
        <f>F32+P32</f>
        <v>0</v>
      </c>
      <c r="G41" s="69">
        <f aca="true" t="shared" si="13" ref="G41:J46">G32+Q32</f>
        <v>0</v>
      </c>
      <c r="H41" s="69">
        <f t="shared" si="13"/>
        <v>0</v>
      </c>
      <c r="I41" s="69">
        <f t="shared" si="13"/>
        <v>0</v>
      </c>
      <c r="J41" s="69">
        <f t="shared" si="13"/>
        <v>0</v>
      </c>
      <c r="K41" s="48">
        <f aca="true" t="shared" si="14" ref="K41:K46">SUM(B41:J41)</f>
        <v>0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W41" s="48"/>
      <c r="Y41" s="48"/>
      <c r="Z41" s="57"/>
      <c r="AB41" s="58"/>
    </row>
    <row r="42" spans="1:28" ht="12.75">
      <c r="A42" s="29" t="s">
        <v>10</v>
      </c>
      <c r="B42" s="69">
        <f aca="true" t="shared" si="15" ref="B42:F46">B33+L33</f>
        <v>1</v>
      </c>
      <c r="C42" s="69">
        <f t="shared" si="15"/>
        <v>1</v>
      </c>
      <c r="D42" s="69">
        <f t="shared" si="15"/>
        <v>0</v>
      </c>
      <c r="E42" s="69">
        <f t="shared" si="15"/>
        <v>0</v>
      </c>
      <c r="F42" s="69">
        <f t="shared" si="15"/>
        <v>0</v>
      </c>
      <c r="G42" s="69">
        <f t="shared" si="13"/>
        <v>0</v>
      </c>
      <c r="H42" s="69">
        <f t="shared" si="13"/>
        <v>2</v>
      </c>
      <c r="I42" s="69">
        <f t="shared" si="13"/>
        <v>3</v>
      </c>
      <c r="J42" s="69">
        <f t="shared" si="13"/>
        <v>5</v>
      </c>
      <c r="K42" s="48">
        <f t="shared" si="14"/>
        <v>12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W42" s="48"/>
      <c r="Y42" s="48"/>
      <c r="Z42" s="57"/>
      <c r="AB42" s="58"/>
    </row>
    <row r="43" spans="1:34" ht="12.75">
      <c r="A43" s="26" t="s">
        <v>11</v>
      </c>
      <c r="B43" s="69">
        <f t="shared" si="15"/>
        <v>12</v>
      </c>
      <c r="C43" s="69">
        <f t="shared" si="15"/>
        <v>16</v>
      </c>
      <c r="D43" s="69">
        <f t="shared" si="15"/>
        <v>0</v>
      </c>
      <c r="E43" s="69">
        <f t="shared" si="15"/>
        <v>0</v>
      </c>
      <c r="F43" s="69">
        <f t="shared" si="15"/>
        <v>0</v>
      </c>
      <c r="G43" s="69">
        <f t="shared" si="13"/>
        <v>0</v>
      </c>
      <c r="H43" s="69">
        <f t="shared" si="13"/>
        <v>15</v>
      </c>
      <c r="I43" s="69">
        <f t="shared" si="13"/>
        <v>10</v>
      </c>
      <c r="J43" s="69">
        <f t="shared" si="13"/>
        <v>15</v>
      </c>
      <c r="K43" s="48">
        <f t="shared" si="14"/>
        <v>68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W43" s="48"/>
      <c r="Y43" s="48"/>
      <c r="Z43" s="57"/>
      <c r="AB43" s="58"/>
      <c r="AH43" s="12" t="s">
        <v>5</v>
      </c>
    </row>
    <row r="44" spans="1:28" ht="12.75">
      <c r="A44" s="30" t="s">
        <v>12</v>
      </c>
      <c r="B44" s="69">
        <f t="shared" si="15"/>
        <v>7</v>
      </c>
      <c r="C44" s="69">
        <f t="shared" si="15"/>
        <v>4</v>
      </c>
      <c r="D44" s="69">
        <f t="shared" si="15"/>
        <v>0</v>
      </c>
      <c r="E44" s="69">
        <f t="shared" si="15"/>
        <v>0</v>
      </c>
      <c r="F44" s="69">
        <f t="shared" si="15"/>
        <v>0</v>
      </c>
      <c r="G44" s="69">
        <f t="shared" si="13"/>
        <v>0</v>
      </c>
      <c r="H44" s="69">
        <f t="shared" si="13"/>
        <v>6</v>
      </c>
      <c r="I44" s="69">
        <f t="shared" si="13"/>
        <v>6</v>
      </c>
      <c r="J44" s="69">
        <f t="shared" si="13"/>
        <v>3</v>
      </c>
      <c r="K44" s="48">
        <f t="shared" si="14"/>
        <v>26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W44" s="48"/>
      <c r="Y44" s="48"/>
      <c r="Z44" s="57"/>
      <c r="AB44" s="58"/>
    </row>
    <row r="45" spans="1:28" ht="12.75">
      <c r="A45" s="31" t="s">
        <v>22</v>
      </c>
      <c r="B45" s="69">
        <f t="shared" si="15"/>
        <v>4</v>
      </c>
      <c r="C45" s="69">
        <f t="shared" si="15"/>
        <v>2</v>
      </c>
      <c r="D45" s="69">
        <f t="shared" si="15"/>
        <v>0</v>
      </c>
      <c r="E45" s="69">
        <f t="shared" si="15"/>
        <v>0</v>
      </c>
      <c r="F45" s="69">
        <f t="shared" si="15"/>
        <v>0</v>
      </c>
      <c r="G45" s="69">
        <f t="shared" si="13"/>
        <v>0</v>
      </c>
      <c r="H45" s="69">
        <f t="shared" si="13"/>
        <v>0</v>
      </c>
      <c r="I45" s="69">
        <f t="shared" si="13"/>
        <v>4</v>
      </c>
      <c r="J45" s="69">
        <f t="shared" si="13"/>
        <v>1</v>
      </c>
      <c r="K45" s="48">
        <f t="shared" si="14"/>
        <v>11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W45" s="48"/>
      <c r="Y45" s="48"/>
      <c r="Z45" s="57"/>
      <c r="AB45" s="58"/>
    </row>
    <row r="46" spans="1:28" ht="12.75">
      <c r="A46" s="32" t="s">
        <v>14</v>
      </c>
      <c r="B46" s="69">
        <f t="shared" si="15"/>
        <v>0</v>
      </c>
      <c r="C46" s="69">
        <f t="shared" si="15"/>
        <v>1</v>
      </c>
      <c r="D46" s="69">
        <f t="shared" si="15"/>
        <v>0</v>
      </c>
      <c r="E46" s="69">
        <f t="shared" si="15"/>
        <v>0</v>
      </c>
      <c r="F46" s="69">
        <f t="shared" si="15"/>
        <v>0</v>
      </c>
      <c r="G46" s="69">
        <f t="shared" si="13"/>
        <v>0</v>
      </c>
      <c r="H46" s="69">
        <f t="shared" si="13"/>
        <v>1</v>
      </c>
      <c r="I46" s="69">
        <f t="shared" si="13"/>
        <v>1</v>
      </c>
      <c r="J46" s="69">
        <f t="shared" si="13"/>
        <v>0</v>
      </c>
      <c r="K46" s="48">
        <f t="shared" si="14"/>
        <v>3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W46" s="48"/>
      <c r="Y46" s="48"/>
      <c r="Z46" s="57"/>
      <c r="AB46" s="58"/>
    </row>
    <row r="47" spans="1:28" ht="12.75">
      <c r="A47" t="s">
        <v>24</v>
      </c>
      <c r="B47" s="48">
        <f aca="true" t="shared" si="16" ref="B47:J47">B41*4+B42*3+B43*2+B44</f>
        <v>34</v>
      </c>
      <c r="C47" s="48">
        <f t="shared" si="16"/>
        <v>39</v>
      </c>
      <c r="D47" s="48">
        <f t="shared" si="16"/>
        <v>0</v>
      </c>
      <c r="E47" s="48">
        <f t="shared" si="16"/>
        <v>0</v>
      </c>
      <c r="F47" s="48">
        <f t="shared" si="16"/>
        <v>0</v>
      </c>
      <c r="G47" s="48">
        <f t="shared" si="16"/>
        <v>0</v>
      </c>
      <c r="H47" s="48">
        <f t="shared" si="16"/>
        <v>42</v>
      </c>
      <c r="I47" s="48">
        <f t="shared" si="16"/>
        <v>35</v>
      </c>
      <c r="J47" s="48">
        <f t="shared" si="16"/>
        <v>48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W47" s="48"/>
      <c r="Y47" s="48"/>
      <c r="Z47" s="57"/>
      <c r="AB47" s="58"/>
    </row>
  </sheetData>
  <sheetProtection password="DE17" sheet="1"/>
  <mergeCells count="13">
    <mergeCell ref="A1:K1"/>
    <mergeCell ref="B28:C28"/>
    <mergeCell ref="D28:E28"/>
    <mergeCell ref="F28:G28"/>
    <mergeCell ref="H28:I28"/>
    <mergeCell ref="J28:K28"/>
    <mergeCell ref="L28:M28"/>
    <mergeCell ref="B29:C29"/>
    <mergeCell ref="D29:E29"/>
    <mergeCell ref="F29:G29"/>
    <mergeCell ref="H29:I29"/>
    <mergeCell ref="J29:K29"/>
    <mergeCell ref="L29:M29"/>
  </mergeCells>
  <conditionalFormatting sqref="E7:E9">
    <cfRule type="cellIs" priority="135" dxfId="134" operator="lessThan" stopIfTrue="1">
      <formula>0</formula>
    </cfRule>
  </conditionalFormatting>
  <conditionalFormatting sqref="B10">
    <cfRule type="cellIs" priority="126" dxfId="4" operator="equal" stopIfTrue="1">
      <formula>1</formula>
    </cfRule>
    <cfRule type="cellIs" priority="127" dxfId="19" operator="equal" stopIfTrue="1">
      <formula>B$8-2</formula>
    </cfRule>
    <cfRule type="cellIs" priority="128" dxfId="3" operator="equal" stopIfTrue="1">
      <formula>B$8-1</formula>
    </cfRule>
    <cfRule type="cellIs" priority="129" dxfId="2" operator="equal" stopIfTrue="1">
      <formula>B$8+1</formula>
    </cfRule>
    <cfRule type="cellIs" priority="130" dxfId="1" operator="equal" stopIfTrue="1">
      <formula>B$8+2</formula>
    </cfRule>
    <cfRule type="cellIs" priority="131" dxfId="0" operator="greaterThan" stopIfTrue="1">
      <formula>B$8+2</formula>
    </cfRule>
  </conditionalFormatting>
  <conditionalFormatting sqref="B11:B24">
    <cfRule type="cellIs" priority="120" dxfId="4" operator="equal" stopIfTrue="1">
      <formula>1</formula>
    </cfRule>
    <cfRule type="cellIs" priority="121" dxfId="19" operator="equal" stopIfTrue="1">
      <formula>B$8-2</formula>
    </cfRule>
    <cfRule type="cellIs" priority="122" dxfId="3" operator="equal" stopIfTrue="1">
      <formula>B$8-1</formula>
    </cfRule>
    <cfRule type="cellIs" priority="123" dxfId="2" operator="equal" stopIfTrue="1">
      <formula>B$8+1</formula>
    </cfRule>
    <cfRule type="cellIs" priority="124" dxfId="1" operator="equal" stopIfTrue="1">
      <formula>B$8+2</formula>
    </cfRule>
    <cfRule type="cellIs" priority="125" dxfId="0" operator="greaterThan" stopIfTrue="1">
      <formula>B$8+2</formula>
    </cfRule>
  </conditionalFormatting>
  <conditionalFormatting sqref="E10">
    <cfRule type="cellIs" priority="114" dxfId="4" operator="equal" stopIfTrue="1">
      <formula>1</formula>
    </cfRule>
    <cfRule type="cellIs" priority="115" dxfId="19" operator="equal" stopIfTrue="1">
      <formula>E$8-2</formula>
    </cfRule>
    <cfRule type="cellIs" priority="116" dxfId="3" operator="equal" stopIfTrue="1">
      <formula>E$8-1</formula>
    </cfRule>
    <cfRule type="cellIs" priority="117" dxfId="2" operator="equal" stopIfTrue="1">
      <formula>E$8+1</formula>
    </cfRule>
    <cfRule type="cellIs" priority="118" dxfId="1" operator="equal" stopIfTrue="1">
      <formula>E$8+2</formula>
    </cfRule>
    <cfRule type="cellIs" priority="119" dxfId="0" operator="greaterThan" stopIfTrue="1">
      <formula>E$8+2</formula>
    </cfRule>
  </conditionalFormatting>
  <conditionalFormatting sqref="E11:E24">
    <cfRule type="cellIs" priority="108" dxfId="4" operator="equal" stopIfTrue="1">
      <formula>1</formula>
    </cfRule>
    <cfRule type="cellIs" priority="109" dxfId="19" operator="equal" stopIfTrue="1">
      <formula>E$8-2</formula>
    </cfRule>
    <cfRule type="cellIs" priority="110" dxfId="3" operator="equal" stopIfTrue="1">
      <formula>E$8-1</formula>
    </cfRule>
    <cfRule type="cellIs" priority="111" dxfId="2" operator="equal" stopIfTrue="1">
      <formula>E$8+1</formula>
    </cfRule>
    <cfRule type="cellIs" priority="112" dxfId="1" operator="equal" stopIfTrue="1">
      <formula>E$8+2</formula>
    </cfRule>
    <cfRule type="cellIs" priority="113" dxfId="0" operator="greaterThan" stopIfTrue="1">
      <formula>E$8+2</formula>
    </cfRule>
  </conditionalFormatting>
  <conditionalFormatting sqref="H10:H24">
    <cfRule type="cellIs" priority="102" dxfId="4" operator="equal" stopIfTrue="1">
      <formula>1</formula>
    </cfRule>
    <cfRule type="cellIs" priority="103" dxfId="19" operator="equal" stopIfTrue="1">
      <formula>H$8-2</formula>
    </cfRule>
    <cfRule type="cellIs" priority="104" dxfId="3" operator="equal" stopIfTrue="1">
      <formula>H$8-1</formula>
    </cfRule>
    <cfRule type="cellIs" priority="105" dxfId="2" operator="equal" stopIfTrue="1">
      <formula>H$8+1</formula>
    </cfRule>
    <cfRule type="cellIs" priority="106" dxfId="1" operator="equal" stopIfTrue="1">
      <formula>H$8+2</formula>
    </cfRule>
    <cfRule type="cellIs" priority="107" dxfId="0" operator="greaterThan" stopIfTrue="1">
      <formula>H$8+2</formula>
    </cfRule>
  </conditionalFormatting>
  <conditionalFormatting sqref="L10:L24">
    <cfRule type="cellIs" priority="96" dxfId="4" operator="equal" stopIfTrue="1">
      <formula>1</formula>
    </cfRule>
    <cfRule type="cellIs" priority="97" dxfId="19" operator="equal" stopIfTrue="1">
      <formula>L$8-2</formula>
    </cfRule>
    <cfRule type="cellIs" priority="98" dxfId="3" operator="equal" stopIfTrue="1">
      <formula>L$8-1</formula>
    </cfRule>
    <cfRule type="cellIs" priority="99" dxfId="2" operator="equal" stopIfTrue="1">
      <formula>L$8+1</formula>
    </cfRule>
    <cfRule type="cellIs" priority="100" dxfId="1" operator="equal" stopIfTrue="1">
      <formula>L$8+2</formula>
    </cfRule>
    <cfRule type="cellIs" priority="101" dxfId="0" operator="greaterThan" stopIfTrue="1">
      <formula>L$8+2</formula>
    </cfRule>
  </conditionalFormatting>
  <conditionalFormatting sqref="O11:O24">
    <cfRule type="cellIs" priority="90" dxfId="4" operator="equal" stopIfTrue="1">
      <formula>1</formula>
    </cfRule>
    <cfRule type="cellIs" priority="91" dxfId="19" operator="equal" stopIfTrue="1">
      <formula>O$8-2</formula>
    </cfRule>
    <cfRule type="cellIs" priority="92" dxfId="3" operator="equal" stopIfTrue="1">
      <formula>O$8-1</formula>
    </cfRule>
    <cfRule type="cellIs" priority="93" dxfId="2" operator="equal" stopIfTrue="1">
      <formula>O$8+1</formula>
    </cfRule>
    <cfRule type="cellIs" priority="94" dxfId="1" operator="equal" stopIfTrue="1">
      <formula>O$8+2</formula>
    </cfRule>
    <cfRule type="cellIs" priority="95" dxfId="0" operator="greaterThan" stopIfTrue="1">
      <formula>O$8+2</formula>
    </cfRule>
  </conditionalFormatting>
  <conditionalFormatting sqref="R10:R24">
    <cfRule type="cellIs" priority="84" dxfId="4" operator="equal" stopIfTrue="1">
      <formula>1</formula>
    </cfRule>
    <cfRule type="cellIs" priority="85" dxfId="19" operator="equal" stopIfTrue="1">
      <formula>R$8-2</formula>
    </cfRule>
    <cfRule type="cellIs" priority="86" dxfId="3" operator="equal" stopIfTrue="1">
      <formula>R$8-1</formula>
    </cfRule>
    <cfRule type="cellIs" priority="87" dxfId="2" operator="equal" stopIfTrue="1">
      <formula>R$8+1</formula>
    </cfRule>
    <cfRule type="cellIs" priority="88" dxfId="1" operator="equal" stopIfTrue="1">
      <formula>R$8+2</formula>
    </cfRule>
    <cfRule type="cellIs" priority="89" dxfId="0" operator="greaterThan" stopIfTrue="1">
      <formula>R$8+2</formula>
    </cfRule>
  </conditionalFormatting>
  <conditionalFormatting sqref="C10">
    <cfRule type="cellIs" priority="82" dxfId="4" operator="equal" stopIfTrue="1">
      <formula>1</formula>
    </cfRule>
    <cfRule type="cellIs" priority="83" dxfId="3" operator="equal" stopIfTrue="1">
      <formula>C$8-1</formula>
    </cfRule>
    <cfRule type="cellIs" priority="132" dxfId="2" operator="equal" stopIfTrue="1">
      <formula>C$8+1</formula>
    </cfRule>
    <cfRule type="cellIs" priority="133" dxfId="1" operator="equal" stopIfTrue="1">
      <formula>C$8+2</formula>
    </cfRule>
    <cfRule type="cellIs" priority="134" dxfId="0" operator="greaterThan" stopIfTrue="1">
      <formula>C$8+2</formula>
    </cfRule>
  </conditionalFormatting>
  <conditionalFormatting sqref="C11:C24">
    <cfRule type="cellIs" priority="77" dxfId="4" operator="equal" stopIfTrue="1">
      <formula>1</formula>
    </cfRule>
    <cfRule type="cellIs" priority="78" dxfId="3" operator="equal" stopIfTrue="1">
      <formula>C$8-1</formula>
    </cfRule>
    <cfRule type="cellIs" priority="79" dxfId="2" operator="equal" stopIfTrue="1">
      <formula>C$8+1</formula>
    </cfRule>
    <cfRule type="cellIs" priority="80" dxfId="1" operator="equal" stopIfTrue="1">
      <formula>C$8+2</formula>
    </cfRule>
    <cfRule type="cellIs" priority="81" dxfId="0" operator="greaterThan" stopIfTrue="1">
      <formula>C$8+2</formula>
    </cfRule>
  </conditionalFormatting>
  <conditionalFormatting sqref="D10:D24">
    <cfRule type="cellIs" priority="72" dxfId="4" operator="equal" stopIfTrue="1">
      <formula>1</formula>
    </cfRule>
    <cfRule type="cellIs" priority="73" dxfId="3" operator="equal" stopIfTrue="1">
      <formula>D$8-1</formula>
    </cfRule>
    <cfRule type="cellIs" priority="74" dxfId="2" operator="equal" stopIfTrue="1">
      <formula>D$8+1</formula>
    </cfRule>
    <cfRule type="cellIs" priority="75" dxfId="1" operator="equal" stopIfTrue="1">
      <formula>D$8+2</formula>
    </cfRule>
    <cfRule type="cellIs" priority="76" dxfId="0" operator="greaterThan" stopIfTrue="1">
      <formula>D$8+2</formula>
    </cfRule>
  </conditionalFormatting>
  <conditionalFormatting sqref="F10:F24">
    <cfRule type="cellIs" priority="67" dxfId="4" operator="equal" stopIfTrue="1">
      <formula>1</formula>
    </cfRule>
    <cfRule type="cellIs" priority="68" dxfId="3" operator="equal" stopIfTrue="1">
      <formula>F$8-1</formula>
    </cfRule>
    <cfRule type="cellIs" priority="69" dxfId="2" operator="equal" stopIfTrue="1">
      <formula>F$8+1</formula>
    </cfRule>
    <cfRule type="cellIs" priority="70" dxfId="1" operator="equal" stopIfTrue="1">
      <formula>F$8+2</formula>
    </cfRule>
    <cfRule type="cellIs" priority="71" dxfId="0" operator="greaterThan" stopIfTrue="1">
      <formula>F$8+2</formula>
    </cfRule>
  </conditionalFormatting>
  <conditionalFormatting sqref="G10:G24">
    <cfRule type="cellIs" priority="62" dxfId="4" operator="equal" stopIfTrue="1">
      <formula>1</formula>
    </cfRule>
    <cfRule type="cellIs" priority="63" dxfId="3" operator="equal" stopIfTrue="1">
      <formula>G$8-1</formula>
    </cfRule>
    <cfRule type="cellIs" priority="64" dxfId="2" operator="equal" stopIfTrue="1">
      <formula>G$8+1</formula>
    </cfRule>
    <cfRule type="cellIs" priority="65" dxfId="1" operator="equal" stopIfTrue="1">
      <formula>G$8+2</formula>
    </cfRule>
    <cfRule type="cellIs" priority="66" dxfId="0" operator="greaterThan" stopIfTrue="1">
      <formula>G$8+2</formula>
    </cfRule>
  </conditionalFormatting>
  <conditionalFormatting sqref="I10:I24">
    <cfRule type="cellIs" priority="57" dxfId="4" operator="equal" stopIfTrue="1">
      <formula>1</formula>
    </cfRule>
    <cfRule type="cellIs" priority="58" dxfId="3" operator="equal" stopIfTrue="1">
      <formula>I$8-1</formula>
    </cfRule>
    <cfRule type="cellIs" priority="59" dxfId="2" operator="equal" stopIfTrue="1">
      <formula>I$8+1</formula>
    </cfRule>
    <cfRule type="cellIs" priority="60" dxfId="1" operator="equal" stopIfTrue="1">
      <formula>I$8+2</formula>
    </cfRule>
    <cfRule type="cellIs" priority="61" dxfId="0" operator="greaterThan" stopIfTrue="1">
      <formula>I$8+2</formula>
    </cfRule>
  </conditionalFormatting>
  <conditionalFormatting sqref="J10:J24">
    <cfRule type="cellIs" priority="52" dxfId="4" operator="equal" stopIfTrue="1">
      <formula>1</formula>
    </cfRule>
    <cfRule type="cellIs" priority="53" dxfId="3" operator="equal" stopIfTrue="1">
      <formula>J$8-1</formula>
    </cfRule>
    <cfRule type="cellIs" priority="54" dxfId="2" operator="equal" stopIfTrue="1">
      <formula>J$8+1</formula>
    </cfRule>
    <cfRule type="cellIs" priority="55" dxfId="1" operator="equal" stopIfTrue="1">
      <formula>J$8+2</formula>
    </cfRule>
    <cfRule type="cellIs" priority="56" dxfId="0" operator="greaterThan" stopIfTrue="1">
      <formula>J$8+2</formula>
    </cfRule>
  </conditionalFormatting>
  <conditionalFormatting sqref="M10:M24">
    <cfRule type="cellIs" priority="47" dxfId="4" operator="equal" stopIfTrue="1">
      <formula>1</formula>
    </cfRule>
    <cfRule type="cellIs" priority="48" dxfId="3" operator="equal" stopIfTrue="1">
      <formula>M$8-1</formula>
    </cfRule>
    <cfRule type="cellIs" priority="49" dxfId="2" operator="equal" stopIfTrue="1">
      <formula>M$8+1</formula>
    </cfRule>
    <cfRule type="cellIs" priority="50" dxfId="1" operator="equal" stopIfTrue="1">
      <formula>M$8+2</formula>
    </cfRule>
    <cfRule type="cellIs" priority="51" dxfId="0" operator="greaterThan" stopIfTrue="1">
      <formula>M$8+2</formula>
    </cfRule>
  </conditionalFormatting>
  <conditionalFormatting sqref="N11:N24">
    <cfRule type="cellIs" priority="42" dxfId="4" operator="equal" stopIfTrue="1">
      <formula>1</formula>
    </cfRule>
    <cfRule type="cellIs" priority="43" dxfId="3" operator="equal" stopIfTrue="1">
      <formula>N$8-1</formula>
    </cfRule>
    <cfRule type="cellIs" priority="44" dxfId="2" operator="equal" stopIfTrue="1">
      <formula>N$8+1</formula>
    </cfRule>
    <cfRule type="cellIs" priority="45" dxfId="1" operator="equal" stopIfTrue="1">
      <formula>N$8+2</formula>
    </cfRule>
    <cfRule type="cellIs" priority="46" dxfId="0" operator="greaterThan" stopIfTrue="1">
      <formula>N$8+2</formula>
    </cfRule>
  </conditionalFormatting>
  <conditionalFormatting sqref="P11:P24">
    <cfRule type="cellIs" priority="37" dxfId="4" operator="equal" stopIfTrue="1">
      <formula>1</formula>
    </cfRule>
    <cfRule type="cellIs" priority="38" dxfId="3" operator="equal" stopIfTrue="1">
      <formula>P$8-1</formula>
    </cfRule>
    <cfRule type="cellIs" priority="39" dxfId="2" operator="equal" stopIfTrue="1">
      <formula>P$8+1</formula>
    </cfRule>
    <cfRule type="cellIs" priority="40" dxfId="1" operator="equal" stopIfTrue="1">
      <formula>P$8+2</formula>
    </cfRule>
    <cfRule type="cellIs" priority="41" dxfId="0" operator="greaterThan" stopIfTrue="1">
      <formula>P$8+2</formula>
    </cfRule>
  </conditionalFormatting>
  <conditionalFormatting sqref="Q11:Q24">
    <cfRule type="cellIs" priority="32" dxfId="4" operator="equal" stopIfTrue="1">
      <formula>1</formula>
    </cfRule>
    <cfRule type="cellIs" priority="33" dxfId="3" operator="equal" stopIfTrue="1">
      <formula>Q$8-1</formula>
    </cfRule>
    <cfRule type="cellIs" priority="34" dxfId="2" operator="equal" stopIfTrue="1">
      <formula>Q$8+1</formula>
    </cfRule>
    <cfRule type="cellIs" priority="35" dxfId="1" operator="equal" stopIfTrue="1">
      <formula>Q$8+2</formula>
    </cfRule>
    <cfRule type="cellIs" priority="36" dxfId="0" operator="greaterThan" stopIfTrue="1">
      <formula>Q$8+2</formula>
    </cfRule>
  </conditionalFormatting>
  <conditionalFormatting sqref="S10:S24">
    <cfRule type="cellIs" priority="27" dxfId="4" operator="equal" stopIfTrue="1">
      <formula>1</formula>
    </cfRule>
    <cfRule type="cellIs" priority="28" dxfId="3" operator="equal" stopIfTrue="1">
      <formula>S$8-1</formula>
    </cfRule>
    <cfRule type="cellIs" priority="29" dxfId="2" operator="equal" stopIfTrue="1">
      <formula>S$8+1</formula>
    </cfRule>
    <cfRule type="cellIs" priority="30" dxfId="1" operator="equal" stopIfTrue="1">
      <formula>S$8+2</formula>
    </cfRule>
    <cfRule type="cellIs" priority="31" dxfId="0" operator="greaterThan" stopIfTrue="1">
      <formula>S$8+2</formula>
    </cfRule>
  </conditionalFormatting>
  <conditionalFormatting sqref="T10:T24">
    <cfRule type="cellIs" priority="22" dxfId="4" operator="equal" stopIfTrue="1">
      <formula>1</formula>
    </cfRule>
    <cfRule type="cellIs" priority="23" dxfId="3" operator="equal" stopIfTrue="1">
      <formula>T$8-1</formula>
    </cfRule>
    <cfRule type="cellIs" priority="24" dxfId="2" operator="equal" stopIfTrue="1">
      <formula>T$8+1</formula>
    </cfRule>
    <cfRule type="cellIs" priority="25" dxfId="1" operator="equal" stopIfTrue="1">
      <formula>T$8+2</formula>
    </cfRule>
    <cfRule type="cellIs" priority="26" dxfId="0" operator="greaterThan" stopIfTrue="1">
      <formula>T$8+2</formula>
    </cfRule>
  </conditionalFormatting>
  <conditionalFormatting sqref="O10">
    <cfRule type="cellIs" priority="16" dxfId="4" operator="equal" stopIfTrue="1">
      <formula>1</formula>
    </cfRule>
    <cfRule type="cellIs" priority="17" dxfId="19" operator="equal" stopIfTrue="1">
      <formula>O$8-2</formula>
    </cfRule>
    <cfRule type="cellIs" priority="18" dxfId="3" operator="equal" stopIfTrue="1">
      <formula>O$8-1</formula>
    </cfRule>
    <cfRule type="cellIs" priority="19" dxfId="2" operator="equal" stopIfTrue="1">
      <formula>O$8+1</formula>
    </cfRule>
    <cfRule type="cellIs" priority="20" dxfId="1" operator="equal" stopIfTrue="1">
      <formula>O$8+2</formula>
    </cfRule>
    <cfRule type="cellIs" priority="21" dxfId="0" operator="greaterThan" stopIfTrue="1">
      <formula>O$8+2</formula>
    </cfRule>
  </conditionalFormatting>
  <conditionalFormatting sqref="N10">
    <cfRule type="cellIs" priority="11" dxfId="4" operator="equal" stopIfTrue="1">
      <formula>1</formula>
    </cfRule>
    <cfRule type="cellIs" priority="12" dxfId="3" operator="equal" stopIfTrue="1">
      <formula>N$8-1</formula>
    </cfRule>
    <cfRule type="cellIs" priority="13" dxfId="2" operator="equal" stopIfTrue="1">
      <formula>N$8+1</formula>
    </cfRule>
    <cfRule type="cellIs" priority="14" dxfId="1" operator="equal" stopIfTrue="1">
      <formula>N$8+2</formula>
    </cfRule>
    <cfRule type="cellIs" priority="15" dxfId="0" operator="greaterThan" stopIfTrue="1">
      <formula>N$8+2</formula>
    </cfRule>
  </conditionalFormatting>
  <conditionalFormatting sqref="P10">
    <cfRule type="cellIs" priority="6" dxfId="4" operator="equal" stopIfTrue="1">
      <formula>1</formula>
    </cfRule>
    <cfRule type="cellIs" priority="7" dxfId="3" operator="equal" stopIfTrue="1">
      <formula>P$8-1</formula>
    </cfRule>
    <cfRule type="cellIs" priority="8" dxfId="2" operator="equal" stopIfTrue="1">
      <formula>P$8+1</formula>
    </cfRule>
    <cfRule type="cellIs" priority="9" dxfId="1" operator="equal" stopIfTrue="1">
      <formula>P$8+2</formula>
    </cfRule>
    <cfRule type="cellIs" priority="10" dxfId="0" operator="greaterThan" stopIfTrue="1">
      <formula>P$8+2</formula>
    </cfRule>
  </conditionalFormatting>
  <conditionalFormatting sqref="Q10">
    <cfRule type="cellIs" priority="1" dxfId="4" operator="equal" stopIfTrue="1">
      <formula>1</formula>
    </cfRule>
    <cfRule type="cellIs" priority="2" dxfId="3" operator="equal" stopIfTrue="1">
      <formula>Q$8-1</formula>
    </cfRule>
    <cfRule type="cellIs" priority="3" dxfId="2" operator="equal" stopIfTrue="1">
      <formula>Q$8+1</formula>
    </cfRule>
    <cfRule type="cellIs" priority="4" dxfId="1" operator="equal" stopIfTrue="1">
      <formula>Q$8+2</formula>
    </cfRule>
    <cfRule type="cellIs" priority="5" dxfId="0" operator="greaterThan" stopIfTrue="1">
      <formula>Q$8+2</formula>
    </cfRule>
  </conditionalFormatting>
  <hyperlinks>
    <hyperlink ref="A26" r:id="rId1" display="www.golf-kg.si"/>
  </hyperlinks>
  <printOptions horizontalCentered="1"/>
  <pageMargins left="0.15748031496062992" right="0.15748031496062992" top="0.3937007874015748" bottom="0.984251968503937" header="0.11811023622047245" footer="0.5118110236220472"/>
  <pageSetup fitToHeight="0" fitToWidth="0" horizontalDpi="300" verticalDpi="300" orientation="landscape" paperSize="9" scale="110" r:id="rId2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3.8515625" style="0" customWidth="1"/>
    <col min="2" max="6" width="3.7109375" style="0" customWidth="1"/>
    <col min="7" max="7" width="4.140625" style="0" customWidth="1"/>
    <col min="8" max="8" width="4.28125" style="0" customWidth="1"/>
    <col min="9" max="10" width="3.7109375" style="0" customWidth="1"/>
    <col min="11" max="11" width="4.421875" style="0" customWidth="1"/>
    <col min="12" max="14" width="3.7109375" style="0" customWidth="1"/>
    <col min="15" max="15" width="4.00390625" style="0" customWidth="1"/>
    <col min="16" max="20" width="3.7109375" style="0" customWidth="1"/>
    <col min="21" max="21" width="5.57421875" style="0" customWidth="1"/>
    <col min="22" max="22" width="5.00390625" style="48" customWidth="1"/>
    <col min="23" max="23" width="5.7109375" style="57" customWidth="1"/>
    <col min="24" max="24" width="6.421875" style="48" customWidth="1"/>
    <col min="25" max="25" width="5.57421875" style="58" customWidth="1"/>
    <col min="26" max="32" width="9.140625" style="48" customWidth="1"/>
  </cols>
  <sheetData>
    <row r="1" spans="1:11" ht="30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26.25" customHeight="1">
      <c r="A2" s="3" t="s">
        <v>54</v>
      </c>
    </row>
    <row r="3" ht="17.25" customHeight="1">
      <c r="A3" s="3"/>
    </row>
    <row r="4" ht="18">
      <c r="A4" s="3" t="s">
        <v>25</v>
      </c>
    </row>
    <row r="5" ht="9.75" customHeight="1">
      <c r="A5" s="3"/>
    </row>
    <row r="6" spans="1:32" s="4" customFormat="1" ht="15.75" customHeight="1">
      <c r="A6"/>
      <c r="V6" s="49"/>
      <c r="W6" s="70"/>
      <c r="X6" s="49"/>
      <c r="Y6" s="71"/>
      <c r="Z6" s="49"/>
      <c r="AA6" s="49"/>
      <c r="AB6" s="49"/>
      <c r="AC6" s="49"/>
      <c r="AD6" s="49"/>
      <c r="AE6" s="49"/>
      <c r="AF6" s="49"/>
    </row>
    <row r="7" spans="1:32" s="12" customFormat="1" ht="18" customHeight="1">
      <c r="A7" s="7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9" t="s">
        <v>1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10" t="s">
        <v>2</v>
      </c>
      <c r="V7" s="72" t="s">
        <v>3</v>
      </c>
      <c r="W7" s="73"/>
      <c r="X7" s="49"/>
      <c r="Y7" s="71"/>
      <c r="Z7" s="50" t="s">
        <v>45</v>
      </c>
      <c r="AA7" s="51">
        <v>119</v>
      </c>
      <c r="AB7" s="50" t="s">
        <v>44</v>
      </c>
      <c r="AC7" s="51">
        <v>61.5</v>
      </c>
      <c r="AD7" s="51"/>
      <c r="AE7" s="52"/>
      <c r="AF7" s="51"/>
    </row>
    <row r="8" spans="1:32" s="12" customFormat="1" ht="15.75" customHeight="1">
      <c r="A8" s="13" t="s">
        <v>4</v>
      </c>
      <c r="B8" s="14">
        <v>4</v>
      </c>
      <c r="C8" s="14">
        <v>3</v>
      </c>
      <c r="D8" s="14">
        <v>3</v>
      </c>
      <c r="E8" s="14">
        <v>4</v>
      </c>
      <c r="F8" s="14">
        <v>4</v>
      </c>
      <c r="G8" s="14">
        <v>4</v>
      </c>
      <c r="H8" s="14">
        <v>3</v>
      </c>
      <c r="I8" s="14">
        <v>4</v>
      </c>
      <c r="J8" s="14">
        <v>3</v>
      </c>
      <c r="K8" s="14">
        <f>SUM(B8:J8)</f>
        <v>32</v>
      </c>
      <c r="L8" s="14">
        <v>4</v>
      </c>
      <c r="M8" s="14">
        <v>3</v>
      </c>
      <c r="N8" s="14">
        <v>3</v>
      </c>
      <c r="O8" s="14">
        <v>4</v>
      </c>
      <c r="P8" s="14">
        <v>4</v>
      </c>
      <c r="Q8" s="14">
        <v>4</v>
      </c>
      <c r="R8" s="14">
        <v>3</v>
      </c>
      <c r="S8" s="14">
        <v>4</v>
      </c>
      <c r="T8" s="14">
        <v>3</v>
      </c>
      <c r="U8" s="14">
        <f>SUM(L8:T8)</f>
        <v>32</v>
      </c>
      <c r="V8" s="74">
        <f>K8+U8</f>
        <v>64</v>
      </c>
      <c r="W8" s="75" t="s">
        <v>5</v>
      </c>
      <c r="X8" s="76"/>
      <c r="Y8" s="77"/>
      <c r="Z8" s="53" t="s">
        <v>45</v>
      </c>
      <c r="AA8" s="51">
        <v>118</v>
      </c>
      <c r="AB8" s="53" t="s">
        <v>44</v>
      </c>
      <c r="AC8" s="51">
        <v>60.8</v>
      </c>
      <c r="AD8" s="51"/>
      <c r="AE8" s="52"/>
      <c r="AF8" s="51" t="s">
        <v>41</v>
      </c>
    </row>
    <row r="9" spans="1:37" ht="16.5" thickBot="1">
      <c r="A9" s="18" t="s">
        <v>6</v>
      </c>
      <c r="B9" s="19">
        <v>1</v>
      </c>
      <c r="C9" s="19">
        <v>11</v>
      </c>
      <c r="D9" s="19">
        <v>9</v>
      </c>
      <c r="E9" s="19">
        <v>15</v>
      </c>
      <c r="F9" s="19">
        <v>7</v>
      </c>
      <c r="G9" s="19">
        <v>5</v>
      </c>
      <c r="H9" s="19">
        <v>13</v>
      </c>
      <c r="I9" s="19">
        <v>3</v>
      </c>
      <c r="J9" s="19">
        <v>17</v>
      </c>
      <c r="K9" s="19"/>
      <c r="L9" s="19">
        <v>2</v>
      </c>
      <c r="M9" s="19">
        <v>12</v>
      </c>
      <c r="N9" s="19">
        <v>10</v>
      </c>
      <c r="O9" s="19">
        <v>16</v>
      </c>
      <c r="P9" s="19">
        <v>8</v>
      </c>
      <c r="Q9" s="19">
        <v>6</v>
      </c>
      <c r="R9" s="19">
        <v>14</v>
      </c>
      <c r="S9" s="19">
        <v>4</v>
      </c>
      <c r="T9" s="19">
        <v>18</v>
      </c>
      <c r="U9" s="20"/>
      <c r="V9" s="78" t="s">
        <v>7</v>
      </c>
      <c r="W9" s="79" t="s">
        <v>47</v>
      </c>
      <c r="X9" s="80" t="s">
        <v>8</v>
      </c>
      <c r="Y9" s="77"/>
      <c r="Z9" s="54" t="s">
        <v>42</v>
      </c>
      <c r="AA9" s="54" t="s">
        <v>43</v>
      </c>
      <c r="AB9" s="54" t="s">
        <v>48</v>
      </c>
      <c r="AC9" s="55" t="s">
        <v>49</v>
      </c>
      <c r="AD9" s="55" t="s">
        <v>50</v>
      </c>
      <c r="AF9" s="46" t="s">
        <v>46</v>
      </c>
      <c r="AG9" s="46"/>
      <c r="AH9" s="46"/>
      <c r="AI9" s="46"/>
      <c r="AJ9" s="46"/>
      <c r="AK9" s="46"/>
    </row>
    <row r="10" spans="1:30" ht="15">
      <c r="A10" s="23" t="s">
        <v>30</v>
      </c>
      <c r="B10" s="24">
        <v>4</v>
      </c>
      <c r="C10" s="25">
        <v>2</v>
      </c>
      <c r="D10" s="25">
        <v>3</v>
      </c>
      <c r="E10" s="24">
        <v>4</v>
      </c>
      <c r="F10" s="25">
        <v>5</v>
      </c>
      <c r="G10" s="25">
        <v>3</v>
      </c>
      <c r="H10" s="24">
        <v>4</v>
      </c>
      <c r="I10" s="25">
        <v>3</v>
      </c>
      <c r="J10" s="25">
        <v>3</v>
      </c>
      <c r="K10" s="14">
        <f>SUM(B10:J10)</f>
        <v>31</v>
      </c>
      <c r="L10" s="24">
        <v>3</v>
      </c>
      <c r="M10" s="25">
        <v>3</v>
      </c>
      <c r="N10" s="25">
        <v>4</v>
      </c>
      <c r="O10" s="24">
        <v>4</v>
      </c>
      <c r="P10" s="25">
        <v>4</v>
      </c>
      <c r="Q10" s="25">
        <v>4</v>
      </c>
      <c r="R10" s="24">
        <v>2</v>
      </c>
      <c r="S10" s="25">
        <v>4</v>
      </c>
      <c r="T10" s="25">
        <v>2</v>
      </c>
      <c r="U10" s="14">
        <f>SUM(L10:T10)</f>
        <v>30</v>
      </c>
      <c r="V10" s="74">
        <f>K10+U10</f>
        <v>61</v>
      </c>
      <c r="W10" s="75">
        <f>AB10</f>
        <v>13.875</v>
      </c>
      <c r="X10" s="81">
        <f>V10-W10/2</f>
        <v>54.0625</v>
      </c>
      <c r="Y10" s="82">
        <v>2</v>
      </c>
      <c r="Z10" s="48">
        <v>28.1</v>
      </c>
      <c r="AA10" s="48">
        <v>12.6</v>
      </c>
      <c r="AB10" s="56">
        <f>(AC10+AD10)*3/8</f>
        <v>13.875</v>
      </c>
      <c r="AC10" s="48">
        <f>ROUND((Z10*$AA$7/113+$AC$7-$V$8),0)</f>
        <v>27</v>
      </c>
      <c r="AD10" s="48">
        <f>ROUND((AA10*$AA$8/113+$AC$8-$V$8),0)</f>
        <v>10</v>
      </c>
    </row>
    <row r="11" spans="1:30" ht="15">
      <c r="A11" s="23" t="s">
        <v>40</v>
      </c>
      <c r="B11" s="24">
        <v>5</v>
      </c>
      <c r="C11" s="25">
        <v>3</v>
      </c>
      <c r="D11" s="25">
        <v>4</v>
      </c>
      <c r="E11" s="24">
        <v>4</v>
      </c>
      <c r="F11" s="25">
        <v>3</v>
      </c>
      <c r="G11" s="25">
        <v>4</v>
      </c>
      <c r="H11" s="24">
        <v>2</v>
      </c>
      <c r="I11" s="25">
        <v>4</v>
      </c>
      <c r="J11" s="25">
        <v>3</v>
      </c>
      <c r="K11" s="14">
        <f>SUM(B11:J11)</f>
        <v>32</v>
      </c>
      <c r="L11" s="24">
        <v>4</v>
      </c>
      <c r="M11" s="25">
        <v>3</v>
      </c>
      <c r="N11" s="25">
        <v>3</v>
      </c>
      <c r="O11" s="24">
        <v>5</v>
      </c>
      <c r="P11" s="25">
        <v>5</v>
      </c>
      <c r="Q11" s="25">
        <v>4</v>
      </c>
      <c r="R11" s="24">
        <v>3</v>
      </c>
      <c r="S11" s="25">
        <v>4</v>
      </c>
      <c r="T11" s="25">
        <v>3</v>
      </c>
      <c r="U11" s="14">
        <f>SUM(L11:T11)</f>
        <v>34</v>
      </c>
      <c r="V11" s="74">
        <f>K11+U11</f>
        <v>66</v>
      </c>
      <c r="W11" s="75">
        <f>AB11</f>
        <v>17.25</v>
      </c>
      <c r="X11" s="83">
        <f>V11-W11/2</f>
        <v>57.375</v>
      </c>
      <c r="Y11" s="82">
        <v>2</v>
      </c>
      <c r="Z11" s="48">
        <v>33</v>
      </c>
      <c r="AA11" s="48">
        <v>16.9</v>
      </c>
      <c r="AB11" s="56">
        <f>(AC11+AD11)*3/8</f>
        <v>17.25</v>
      </c>
      <c r="AC11" s="48">
        <f>ROUND((Z11*$AA$7/113+$AC$7-$V$8),0)</f>
        <v>32</v>
      </c>
      <c r="AD11" s="48">
        <f>ROUND((AA11*$AA$8/113+$AC$8-$V$8),0)</f>
        <v>14</v>
      </c>
    </row>
    <row r="12" spans="1:30" ht="15">
      <c r="A12" s="23" t="s">
        <v>29</v>
      </c>
      <c r="B12" s="24">
        <v>4</v>
      </c>
      <c r="C12" s="25">
        <v>3</v>
      </c>
      <c r="D12" s="25">
        <v>4</v>
      </c>
      <c r="E12" s="24">
        <v>5</v>
      </c>
      <c r="F12" s="25">
        <v>4</v>
      </c>
      <c r="G12" s="25">
        <v>4</v>
      </c>
      <c r="H12" s="24">
        <v>3</v>
      </c>
      <c r="I12" s="25">
        <v>4</v>
      </c>
      <c r="J12" s="25">
        <v>3</v>
      </c>
      <c r="K12" s="14">
        <f>SUM(B12:J12)</f>
        <v>34</v>
      </c>
      <c r="L12" s="24">
        <v>4</v>
      </c>
      <c r="M12" s="25">
        <v>3</v>
      </c>
      <c r="N12" s="25">
        <v>4</v>
      </c>
      <c r="O12" s="24">
        <v>4</v>
      </c>
      <c r="P12" s="25">
        <v>4</v>
      </c>
      <c r="Q12" s="25">
        <v>4</v>
      </c>
      <c r="R12" s="24">
        <v>3</v>
      </c>
      <c r="S12" s="25">
        <v>3</v>
      </c>
      <c r="T12" s="25">
        <v>3</v>
      </c>
      <c r="U12" s="14">
        <f>SUM(L12:T12)</f>
        <v>32</v>
      </c>
      <c r="V12" s="74">
        <f>K12+U12</f>
        <v>66</v>
      </c>
      <c r="W12" s="75">
        <f>AB12</f>
        <v>15.375</v>
      </c>
      <c r="X12" s="83">
        <f>V12-W12/2</f>
        <v>58.3125</v>
      </c>
      <c r="Y12" s="82">
        <v>2</v>
      </c>
      <c r="Z12" s="48">
        <v>25.9</v>
      </c>
      <c r="AA12" s="48">
        <v>18.8</v>
      </c>
      <c r="AB12" s="56">
        <f>(AC12+AD12)*3/8</f>
        <v>15.375</v>
      </c>
      <c r="AC12" s="48">
        <f>ROUND((Z12*$AA$7/113+$AC$7-$V$8),0)</f>
        <v>25</v>
      </c>
      <c r="AD12" s="48">
        <f>ROUND((AA12*$AA$8/113+$AC$8-$V$8),0)</f>
        <v>16</v>
      </c>
    </row>
    <row r="13" spans="1:30" ht="15">
      <c r="A13" s="23" t="s">
        <v>31</v>
      </c>
      <c r="B13" s="24">
        <v>4</v>
      </c>
      <c r="C13" s="25">
        <v>3</v>
      </c>
      <c r="D13" s="25">
        <v>4</v>
      </c>
      <c r="E13" s="24">
        <v>4</v>
      </c>
      <c r="F13" s="25">
        <v>4</v>
      </c>
      <c r="G13" s="25">
        <v>4</v>
      </c>
      <c r="H13" s="24">
        <v>3</v>
      </c>
      <c r="I13" s="25">
        <v>5</v>
      </c>
      <c r="J13" s="25">
        <v>3</v>
      </c>
      <c r="K13" s="14">
        <f>SUM(B13:J13)</f>
        <v>34</v>
      </c>
      <c r="L13" s="24">
        <v>4</v>
      </c>
      <c r="M13" s="25">
        <v>3</v>
      </c>
      <c r="N13" s="25">
        <v>3</v>
      </c>
      <c r="O13" s="24">
        <v>5</v>
      </c>
      <c r="P13" s="25">
        <v>4</v>
      </c>
      <c r="Q13" s="25">
        <v>4</v>
      </c>
      <c r="R13" s="24">
        <v>3</v>
      </c>
      <c r="S13" s="25">
        <v>3</v>
      </c>
      <c r="T13" s="25">
        <v>3</v>
      </c>
      <c r="U13" s="14">
        <f>SUM(L13:T13)</f>
        <v>32</v>
      </c>
      <c r="V13" s="74">
        <f>K13+U13</f>
        <v>66</v>
      </c>
      <c r="W13" s="75">
        <f>AB13</f>
        <v>15.375</v>
      </c>
      <c r="X13" s="83">
        <f>V13-W13/2</f>
        <v>58.3125</v>
      </c>
      <c r="Y13" s="82">
        <v>2</v>
      </c>
      <c r="Z13" s="48">
        <v>26.3</v>
      </c>
      <c r="AA13" s="48">
        <v>18.5</v>
      </c>
      <c r="AB13" s="56">
        <f>(AC13+AD13)*3/8</f>
        <v>15.375</v>
      </c>
      <c r="AC13" s="48">
        <f>ROUND((Z13*$AA$7/113+$AC$7-$V$8),0)</f>
        <v>25</v>
      </c>
      <c r="AD13" s="48">
        <f>ROUND((AA13*$AA$8/113+$AC$8-$V$8),0)</f>
        <v>16</v>
      </c>
    </row>
    <row r="14" spans="1:30" ht="15">
      <c r="A14" s="23" t="s">
        <v>38</v>
      </c>
      <c r="B14" s="24">
        <v>4</v>
      </c>
      <c r="C14" s="25">
        <v>2</v>
      </c>
      <c r="D14" s="25">
        <v>3</v>
      </c>
      <c r="E14" s="24">
        <v>4</v>
      </c>
      <c r="F14" s="25">
        <v>4</v>
      </c>
      <c r="G14" s="25">
        <v>4</v>
      </c>
      <c r="H14" s="24">
        <v>2</v>
      </c>
      <c r="I14" s="25">
        <v>4</v>
      </c>
      <c r="J14" s="25">
        <v>3</v>
      </c>
      <c r="K14" s="14">
        <f>SUM(B14:J14)</f>
        <v>30</v>
      </c>
      <c r="L14" s="24">
        <v>4</v>
      </c>
      <c r="M14" s="25">
        <v>3</v>
      </c>
      <c r="N14" s="25">
        <v>3</v>
      </c>
      <c r="O14" s="24">
        <v>4</v>
      </c>
      <c r="P14" s="25">
        <v>4</v>
      </c>
      <c r="Q14" s="25">
        <v>4</v>
      </c>
      <c r="R14" s="24">
        <v>3</v>
      </c>
      <c r="S14" s="25">
        <v>4</v>
      </c>
      <c r="T14" s="25">
        <v>3</v>
      </c>
      <c r="U14" s="14">
        <f>SUM(L14:T14)</f>
        <v>32</v>
      </c>
      <c r="V14" s="74">
        <f>K14+U14</f>
        <v>62</v>
      </c>
      <c r="W14" s="75">
        <f>AB14</f>
        <v>7.125</v>
      </c>
      <c r="X14" s="83">
        <f>V14-W14/2</f>
        <v>58.4375</v>
      </c>
      <c r="Y14" s="82">
        <v>2</v>
      </c>
      <c r="Z14" s="48">
        <v>11.2</v>
      </c>
      <c r="AA14" s="48">
        <v>12.4</v>
      </c>
      <c r="AB14" s="56">
        <f>(AC14+AD14)*3/8</f>
        <v>7.125</v>
      </c>
      <c r="AC14" s="48">
        <f>ROUND((Z14*$AA$7/113+$AC$7-$V$8),0)</f>
        <v>9</v>
      </c>
      <c r="AD14" s="48">
        <f>ROUND((AA14*$AA$8/113+$AC$8-$V$8),0)</f>
        <v>10</v>
      </c>
    </row>
    <row r="15" spans="1:31" ht="15">
      <c r="A15" s="23" t="s">
        <v>35</v>
      </c>
      <c r="B15" s="24">
        <v>5</v>
      </c>
      <c r="C15" s="25">
        <v>3</v>
      </c>
      <c r="D15" s="25">
        <v>4</v>
      </c>
      <c r="E15" s="24">
        <v>5</v>
      </c>
      <c r="F15" s="25">
        <v>5</v>
      </c>
      <c r="G15" s="25">
        <v>5</v>
      </c>
      <c r="H15" s="24">
        <v>4</v>
      </c>
      <c r="I15" s="25">
        <v>5</v>
      </c>
      <c r="J15" s="25">
        <v>3</v>
      </c>
      <c r="K15" s="14">
        <f>SUM(B15:J15)</f>
        <v>39</v>
      </c>
      <c r="L15" s="24">
        <v>5</v>
      </c>
      <c r="M15" s="25">
        <v>3</v>
      </c>
      <c r="N15" s="25">
        <v>3</v>
      </c>
      <c r="O15" s="24">
        <v>5</v>
      </c>
      <c r="P15" s="25">
        <v>4</v>
      </c>
      <c r="Q15" s="25">
        <v>4</v>
      </c>
      <c r="R15" s="24">
        <v>4</v>
      </c>
      <c r="S15" s="25">
        <v>5</v>
      </c>
      <c r="T15" s="25">
        <v>3</v>
      </c>
      <c r="U15" s="14">
        <f>SUM(L15:T15)</f>
        <v>36</v>
      </c>
      <c r="V15" s="74">
        <f>K15+U15</f>
        <v>75</v>
      </c>
      <c r="W15" s="75">
        <f>AB15</f>
        <v>31.875</v>
      </c>
      <c r="X15" s="83">
        <f>V15-W15/2</f>
        <v>59.0625</v>
      </c>
      <c r="Y15" s="82">
        <v>2</v>
      </c>
      <c r="Z15" s="48">
        <v>54</v>
      </c>
      <c r="AA15" s="48">
        <v>33.2</v>
      </c>
      <c r="AB15" s="56">
        <f>(AC15+AD15)*3/8</f>
        <v>31.875</v>
      </c>
      <c r="AC15" s="48">
        <f>ROUND((Z15*$AA$7/113+$AC$7-$V$8),0)</f>
        <v>54</v>
      </c>
      <c r="AD15" s="48">
        <f>ROUND((AA15*$AA$8/113+$AC$8-$V$8),0)</f>
        <v>31</v>
      </c>
      <c r="AE15" s="51" t="s">
        <v>5</v>
      </c>
    </row>
    <row r="16" spans="1:30" ht="15">
      <c r="A16" s="23" t="s">
        <v>53</v>
      </c>
      <c r="B16" s="24">
        <v>4</v>
      </c>
      <c r="C16" s="25">
        <v>3</v>
      </c>
      <c r="D16" s="25">
        <v>3</v>
      </c>
      <c r="E16" s="24">
        <v>3</v>
      </c>
      <c r="F16" s="25">
        <v>4</v>
      </c>
      <c r="G16" s="25">
        <v>5</v>
      </c>
      <c r="H16" s="24">
        <v>3</v>
      </c>
      <c r="I16" s="25">
        <v>4</v>
      </c>
      <c r="J16" s="25">
        <v>3</v>
      </c>
      <c r="K16" s="14">
        <f>SUM(B16:J16)</f>
        <v>32</v>
      </c>
      <c r="L16" s="24">
        <v>4</v>
      </c>
      <c r="M16" s="25">
        <v>3</v>
      </c>
      <c r="N16" s="25">
        <v>4</v>
      </c>
      <c r="O16" s="24">
        <v>5</v>
      </c>
      <c r="P16" s="25">
        <v>4</v>
      </c>
      <c r="Q16" s="25">
        <v>4</v>
      </c>
      <c r="R16" s="24">
        <v>3</v>
      </c>
      <c r="S16" s="25">
        <v>4</v>
      </c>
      <c r="T16" s="25">
        <v>3</v>
      </c>
      <c r="U16" s="14">
        <f>SUM(L16:T16)</f>
        <v>34</v>
      </c>
      <c r="V16" s="74">
        <f>K16+U16</f>
        <v>66</v>
      </c>
      <c r="W16" s="75">
        <f>AB16</f>
        <v>13.875</v>
      </c>
      <c r="X16" s="83">
        <f>V16-W16/2</f>
        <v>59.0625</v>
      </c>
      <c r="Y16" s="82">
        <v>2</v>
      </c>
      <c r="Z16" s="48">
        <v>22</v>
      </c>
      <c r="AA16" s="51">
        <v>19.7</v>
      </c>
      <c r="AB16" s="56">
        <f>(AC16+AD16)*3/8</f>
        <v>13.875</v>
      </c>
      <c r="AC16" s="48">
        <f>ROUND((Z16*$AA$8/113+$AC$8-$V$8),0)</f>
        <v>20</v>
      </c>
      <c r="AD16" s="48">
        <f>ROUND((AA16*$AA$8/113+$AC$8-$V$8),0)</f>
        <v>17</v>
      </c>
    </row>
    <row r="17" spans="1:30" ht="15">
      <c r="A17" s="23" t="s">
        <v>51</v>
      </c>
      <c r="B17" s="24">
        <v>4</v>
      </c>
      <c r="C17" s="25">
        <v>2</v>
      </c>
      <c r="D17" s="25">
        <v>3</v>
      </c>
      <c r="E17" s="24">
        <v>4</v>
      </c>
      <c r="F17" s="25">
        <v>4</v>
      </c>
      <c r="G17" s="25">
        <v>3</v>
      </c>
      <c r="H17" s="24">
        <v>4</v>
      </c>
      <c r="I17" s="25">
        <v>3</v>
      </c>
      <c r="J17" s="25">
        <v>3</v>
      </c>
      <c r="K17" s="14">
        <f>SUM(B17:J17)</f>
        <v>30</v>
      </c>
      <c r="L17" s="24">
        <v>4</v>
      </c>
      <c r="M17" s="25">
        <v>3</v>
      </c>
      <c r="N17" s="25">
        <v>4</v>
      </c>
      <c r="O17" s="24">
        <v>4</v>
      </c>
      <c r="P17" s="25">
        <v>4</v>
      </c>
      <c r="Q17" s="25">
        <v>5</v>
      </c>
      <c r="R17" s="24">
        <v>3</v>
      </c>
      <c r="S17" s="25">
        <v>5</v>
      </c>
      <c r="T17" s="25">
        <v>3</v>
      </c>
      <c r="U17" s="14">
        <f>SUM(L17:T17)</f>
        <v>35</v>
      </c>
      <c r="V17" s="74">
        <f>K17+U17</f>
        <v>65</v>
      </c>
      <c r="W17" s="75">
        <f>AB17</f>
        <v>11.25</v>
      </c>
      <c r="X17" s="83">
        <f>V17-W17/2</f>
        <v>59.375</v>
      </c>
      <c r="Y17" s="82">
        <v>1</v>
      </c>
      <c r="Z17" s="48">
        <v>17.1</v>
      </c>
      <c r="AA17" s="48">
        <v>16.7</v>
      </c>
      <c r="AB17" s="56">
        <f>(AC17+AD17)*3/8</f>
        <v>11.25</v>
      </c>
      <c r="AC17" s="48">
        <f>ROUND((Z17*$AA$7/113+$AC$7-$V$8),0)</f>
        <v>16</v>
      </c>
      <c r="AD17" s="48">
        <f>ROUND((AA17*$AA$8/113+$AC$8-$V$8),0)</f>
        <v>14</v>
      </c>
    </row>
    <row r="18" spans="1:30" ht="15">
      <c r="A18" s="23" t="s">
        <v>33</v>
      </c>
      <c r="B18" s="24">
        <v>4</v>
      </c>
      <c r="C18" s="25">
        <v>3</v>
      </c>
      <c r="D18" s="25">
        <v>3</v>
      </c>
      <c r="E18" s="24">
        <v>4</v>
      </c>
      <c r="F18" s="25">
        <v>5</v>
      </c>
      <c r="G18" s="25">
        <v>5</v>
      </c>
      <c r="H18" s="24">
        <v>3</v>
      </c>
      <c r="I18" s="25">
        <v>5</v>
      </c>
      <c r="J18" s="25">
        <v>3</v>
      </c>
      <c r="K18" s="14">
        <f>SUM(B18:J18)</f>
        <v>35</v>
      </c>
      <c r="L18" s="24">
        <v>4</v>
      </c>
      <c r="M18" s="25">
        <v>3</v>
      </c>
      <c r="N18" s="25">
        <v>2</v>
      </c>
      <c r="O18" s="24">
        <v>4</v>
      </c>
      <c r="P18" s="25">
        <v>4</v>
      </c>
      <c r="Q18" s="25">
        <v>5</v>
      </c>
      <c r="R18" s="24">
        <v>3</v>
      </c>
      <c r="S18" s="25">
        <v>3</v>
      </c>
      <c r="T18" s="25">
        <v>3</v>
      </c>
      <c r="U18" s="14">
        <f>SUM(L18:T18)</f>
        <v>31</v>
      </c>
      <c r="V18" s="74">
        <f>K18+U18</f>
        <v>66</v>
      </c>
      <c r="W18" s="75">
        <f>AB18</f>
        <v>10.125</v>
      </c>
      <c r="X18" s="83">
        <f>V18-W18/2</f>
        <v>60.9375</v>
      </c>
      <c r="Y18" s="82">
        <v>2</v>
      </c>
      <c r="Z18" s="48">
        <v>15.9</v>
      </c>
      <c r="AA18" s="48">
        <v>15.2</v>
      </c>
      <c r="AB18" s="56">
        <f>(AC18+AD18)*3/8</f>
        <v>10.125</v>
      </c>
      <c r="AC18" s="48">
        <f>ROUND((Z18*$AA$7/113+$AC$7-$V$8),0)</f>
        <v>14</v>
      </c>
      <c r="AD18" s="48">
        <f>ROUND((AA18*$AA$8/113+$AC$8-$V$8),0)</f>
        <v>13</v>
      </c>
    </row>
    <row r="19" spans="1:30" ht="15">
      <c r="A19" s="23" t="s">
        <v>52</v>
      </c>
      <c r="B19" s="24">
        <v>7</v>
      </c>
      <c r="C19" s="25">
        <v>3</v>
      </c>
      <c r="D19" s="25">
        <v>2</v>
      </c>
      <c r="E19" s="24">
        <v>4</v>
      </c>
      <c r="F19" s="25">
        <v>4</v>
      </c>
      <c r="G19" s="25">
        <v>5</v>
      </c>
      <c r="H19" s="24">
        <v>3</v>
      </c>
      <c r="I19" s="25">
        <v>5</v>
      </c>
      <c r="J19" s="25">
        <v>3</v>
      </c>
      <c r="K19" s="14">
        <f>SUM(B19:J19)</f>
        <v>36</v>
      </c>
      <c r="L19" s="24">
        <v>5</v>
      </c>
      <c r="M19" s="25">
        <v>3</v>
      </c>
      <c r="N19" s="25">
        <v>3</v>
      </c>
      <c r="O19" s="24">
        <v>4</v>
      </c>
      <c r="P19" s="25">
        <v>4</v>
      </c>
      <c r="Q19" s="25">
        <v>4</v>
      </c>
      <c r="R19" s="24">
        <v>3</v>
      </c>
      <c r="S19" s="25">
        <v>4</v>
      </c>
      <c r="T19" s="25">
        <v>3</v>
      </c>
      <c r="U19" s="14">
        <f>SUM(L19:T19)</f>
        <v>33</v>
      </c>
      <c r="V19" s="74">
        <f>K19+U19</f>
        <v>69</v>
      </c>
      <c r="W19" s="75">
        <f>AB19</f>
        <v>15.75</v>
      </c>
      <c r="X19" s="83">
        <f>V19-W19/2</f>
        <v>61.125</v>
      </c>
      <c r="Y19" s="82">
        <v>1</v>
      </c>
      <c r="Z19" s="48">
        <v>26.7</v>
      </c>
      <c r="AA19" s="48">
        <v>18.5</v>
      </c>
      <c r="AB19" s="56">
        <f>(AC19+AD19)*3/8</f>
        <v>15.75</v>
      </c>
      <c r="AC19" s="48">
        <f>ROUND((Z19*$AA$7/113+$AC$7-$V$8),0)</f>
        <v>26</v>
      </c>
      <c r="AD19" s="48">
        <f>ROUND((AA19*$AA$8/113+$AC$8-$V$8),0)</f>
        <v>16</v>
      </c>
    </row>
    <row r="20" spans="1:30" ht="15">
      <c r="A20" s="47" t="s">
        <v>37</v>
      </c>
      <c r="B20" s="24">
        <v>5</v>
      </c>
      <c r="C20" s="25">
        <v>3</v>
      </c>
      <c r="D20" s="25"/>
      <c r="E20" s="24"/>
      <c r="F20" s="25"/>
      <c r="G20" s="25"/>
      <c r="H20" s="24">
        <v>3</v>
      </c>
      <c r="I20" s="25">
        <v>5</v>
      </c>
      <c r="J20" s="25">
        <v>2</v>
      </c>
      <c r="K20" s="14">
        <f>SUM(B20:J20)</f>
        <v>18</v>
      </c>
      <c r="L20" s="24">
        <v>4</v>
      </c>
      <c r="M20" s="25">
        <v>3</v>
      </c>
      <c r="N20" s="25"/>
      <c r="O20" s="24"/>
      <c r="P20" s="25"/>
      <c r="Q20" s="25"/>
      <c r="R20" s="24">
        <v>3</v>
      </c>
      <c r="S20" s="25">
        <v>5</v>
      </c>
      <c r="T20" s="25">
        <v>2</v>
      </c>
      <c r="U20" s="14">
        <f>SUM(L20:T20)</f>
        <v>17</v>
      </c>
      <c r="V20" s="74">
        <f>K20+U20</f>
        <v>35</v>
      </c>
      <c r="W20" s="75">
        <f>AB20</f>
        <v>19.125</v>
      </c>
      <c r="X20" s="83">
        <f>V20-W20/2</f>
        <v>25.4375</v>
      </c>
      <c r="Y20" s="82">
        <v>1</v>
      </c>
      <c r="Z20" s="48">
        <v>39</v>
      </c>
      <c r="AA20" s="48">
        <v>14.1</v>
      </c>
      <c r="AB20" s="56">
        <f>(AC20+AD20)*3/8</f>
        <v>19.125</v>
      </c>
      <c r="AC20" s="48">
        <f>ROUND((Z20*$AA$7/113+$AC$7-$V$8),0)</f>
        <v>39</v>
      </c>
      <c r="AD20" s="48">
        <f>ROUND((AA20*$AA$8/113+$AC$8-$V$8),0)</f>
        <v>12</v>
      </c>
    </row>
    <row r="21" spans="1:30" ht="15">
      <c r="A21" s="47" t="s">
        <v>34</v>
      </c>
      <c r="B21" s="24">
        <v>5</v>
      </c>
      <c r="C21" s="25">
        <v>3</v>
      </c>
      <c r="D21" s="25"/>
      <c r="E21" s="24"/>
      <c r="F21" s="25"/>
      <c r="G21" s="25"/>
      <c r="H21" s="24">
        <v>4</v>
      </c>
      <c r="I21" s="25">
        <v>4</v>
      </c>
      <c r="J21" s="25">
        <v>2</v>
      </c>
      <c r="K21" s="14">
        <f>SUM(B21:J21)</f>
        <v>18</v>
      </c>
      <c r="L21" s="24">
        <v>4</v>
      </c>
      <c r="M21" s="25">
        <v>3</v>
      </c>
      <c r="N21" s="25"/>
      <c r="O21" s="24"/>
      <c r="P21" s="25"/>
      <c r="Q21" s="25"/>
      <c r="R21" s="24">
        <v>3</v>
      </c>
      <c r="S21" s="25">
        <v>4</v>
      </c>
      <c r="T21" s="25">
        <v>2</v>
      </c>
      <c r="U21" s="14">
        <f>SUM(L21:T21)</f>
        <v>16</v>
      </c>
      <c r="V21" s="74">
        <f>K21+U21</f>
        <v>34</v>
      </c>
      <c r="W21" s="75">
        <f>AB21</f>
        <v>11.625</v>
      </c>
      <c r="X21" s="83">
        <f>V21-W21/2</f>
        <v>28.1875</v>
      </c>
      <c r="Y21" s="82">
        <v>1</v>
      </c>
      <c r="Z21" s="48">
        <v>22.2</v>
      </c>
      <c r="AA21" s="48">
        <v>12.5</v>
      </c>
      <c r="AB21" s="56">
        <f>(AC21+AD21)*3/8</f>
        <v>11.625</v>
      </c>
      <c r="AC21" s="48">
        <f>ROUND((Z21*$AA$7/113+$AC$7-$V$8),0)</f>
        <v>21</v>
      </c>
      <c r="AD21" s="48">
        <f>ROUND((AA21*$AA$8/113+$AC$8-$V$8),0)</f>
        <v>10</v>
      </c>
    </row>
    <row r="22" spans="1:30" ht="15">
      <c r="A22" s="47" t="s">
        <v>39</v>
      </c>
      <c r="B22" s="24">
        <v>6</v>
      </c>
      <c r="C22" s="25">
        <v>4</v>
      </c>
      <c r="D22" s="25"/>
      <c r="E22" s="24"/>
      <c r="F22" s="25"/>
      <c r="G22" s="25"/>
      <c r="H22" s="24">
        <v>3</v>
      </c>
      <c r="I22" s="25">
        <v>6</v>
      </c>
      <c r="J22" s="25">
        <v>4</v>
      </c>
      <c r="K22" s="14">
        <f>SUM(B22:J22)</f>
        <v>23</v>
      </c>
      <c r="L22" s="24">
        <v>4</v>
      </c>
      <c r="M22" s="25">
        <v>4</v>
      </c>
      <c r="N22" s="25"/>
      <c r="O22" s="24"/>
      <c r="P22" s="25"/>
      <c r="Q22" s="25"/>
      <c r="R22" s="24">
        <v>4</v>
      </c>
      <c r="S22" s="25">
        <v>5</v>
      </c>
      <c r="T22" s="25">
        <v>3</v>
      </c>
      <c r="U22" s="14">
        <f>SUM(L22:T22)</f>
        <v>20</v>
      </c>
      <c r="V22" s="74">
        <f>K22+U22</f>
        <v>43</v>
      </c>
      <c r="W22" s="75">
        <f>AB22</f>
        <v>25.5</v>
      </c>
      <c r="X22" s="83">
        <f>V22-W22/2</f>
        <v>30.25</v>
      </c>
      <c r="Y22" s="82">
        <v>1</v>
      </c>
      <c r="Z22" s="48">
        <v>32.5</v>
      </c>
      <c r="AA22" s="48">
        <v>37</v>
      </c>
      <c r="AB22" s="56">
        <f>(AC22+AD22)*3/8</f>
        <v>25.5</v>
      </c>
      <c r="AC22" s="48">
        <f>ROUND((Z22*$AA$7/113+$AC$7-$V$8),0)</f>
        <v>32</v>
      </c>
      <c r="AD22" s="48">
        <f>ROUND((AA22*$AA$7/113+$AC$7-$V$8),0)</f>
        <v>36</v>
      </c>
    </row>
    <row r="23" spans="1:30" ht="15">
      <c r="A23" s="47" t="s">
        <v>32</v>
      </c>
      <c r="B23" s="24">
        <v>4</v>
      </c>
      <c r="C23" s="25">
        <v>5</v>
      </c>
      <c r="D23" s="25"/>
      <c r="E23" s="24"/>
      <c r="F23" s="25"/>
      <c r="G23" s="25"/>
      <c r="H23" s="24">
        <v>3</v>
      </c>
      <c r="I23" s="25">
        <v>5</v>
      </c>
      <c r="J23" s="25">
        <v>3</v>
      </c>
      <c r="K23" s="14">
        <f>SUM(B23:J23)</f>
        <v>20</v>
      </c>
      <c r="L23" s="24">
        <v>4</v>
      </c>
      <c r="M23" s="25">
        <v>3</v>
      </c>
      <c r="N23" s="25"/>
      <c r="O23" s="24"/>
      <c r="P23" s="25"/>
      <c r="Q23" s="25"/>
      <c r="R23" s="24">
        <v>3</v>
      </c>
      <c r="S23" s="25">
        <v>4</v>
      </c>
      <c r="T23" s="25">
        <v>3</v>
      </c>
      <c r="U23" s="14">
        <f>SUM(L23:T23)</f>
        <v>17</v>
      </c>
      <c r="V23" s="74">
        <f>K23+U23</f>
        <v>37</v>
      </c>
      <c r="W23" s="75">
        <f>AB23</f>
        <v>11.25</v>
      </c>
      <c r="X23" s="83">
        <f>V23-W23/2</f>
        <v>31.375</v>
      </c>
      <c r="Y23" s="82">
        <v>1</v>
      </c>
      <c r="Z23" s="48">
        <v>17.8</v>
      </c>
      <c r="AA23" s="48">
        <v>16.8</v>
      </c>
      <c r="AB23" s="56">
        <f>(AC23+AD23)*3/8</f>
        <v>11.25</v>
      </c>
      <c r="AC23" s="48">
        <f>ROUND((Z23*$AA$7/113+$AC$7-$V$8),0)</f>
        <v>16</v>
      </c>
      <c r="AD23" s="48">
        <f>ROUND((AA23*$AA$8/113+$AC$8-$V$8),0)</f>
        <v>14</v>
      </c>
    </row>
    <row r="24" spans="1:30" ht="15">
      <c r="A24" s="23"/>
      <c r="B24" s="24"/>
      <c r="C24" s="25"/>
      <c r="D24" s="25"/>
      <c r="E24" s="24"/>
      <c r="F24" s="25"/>
      <c r="G24" s="25"/>
      <c r="H24" s="24"/>
      <c r="I24" s="25"/>
      <c r="J24" s="25"/>
      <c r="K24" s="14">
        <f>SUM(B24:J24)</f>
        <v>0</v>
      </c>
      <c r="L24" s="24"/>
      <c r="M24" s="25"/>
      <c r="N24" s="25"/>
      <c r="O24" s="24"/>
      <c r="P24" s="25"/>
      <c r="Q24" s="25"/>
      <c r="R24" s="24"/>
      <c r="S24" s="25"/>
      <c r="T24" s="25"/>
      <c r="U24" s="14">
        <f>SUM(L24:T24)</f>
        <v>0</v>
      </c>
      <c r="V24" s="74">
        <f>K24+U24</f>
        <v>0</v>
      </c>
      <c r="W24" s="75">
        <f>AB24</f>
        <v>-2.25</v>
      </c>
      <c r="X24" s="83">
        <f>V24-W24/2</f>
        <v>1.125</v>
      </c>
      <c r="Y24" s="82"/>
      <c r="AB24" s="56">
        <f>(AC24+AD24)*3/8</f>
        <v>-2.25</v>
      </c>
      <c r="AC24" s="48">
        <f>ROUND((Z24*$AA$7/113+$AC$7-$V$8),0)</f>
        <v>-3</v>
      </c>
      <c r="AD24" s="48">
        <f>ROUND((AA24*$AA$8/113+$AC$8-$V$8),0)</f>
        <v>-3</v>
      </c>
    </row>
    <row r="26" spans="1:12" ht="12.75">
      <c r="A26" s="37" t="s">
        <v>26</v>
      </c>
      <c r="L26" t="s">
        <v>5</v>
      </c>
    </row>
    <row r="28" spans="2:13" ht="12.75">
      <c r="B28" s="42" t="s">
        <v>9</v>
      </c>
      <c r="C28" s="42"/>
      <c r="D28" s="43" t="s">
        <v>10</v>
      </c>
      <c r="E28" s="43"/>
      <c r="F28" s="40" t="s">
        <v>11</v>
      </c>
      <c r="G28" s="40"/>
      <c r="H28" s="44" t="s">
        <v>12</v>
      </c>
      <c r="I28" s="44"/>
      <c r="J28" s="45" t="s">
        <v>13</v>
      </c>
      <c r="K28" s="45"/>
      <c r="L28" s="38" t="s">
        <v>14</v>
      </c>
      <c r="M28" s="38"/>
    </row>
    <row r="29" spans="1:13" ht="12.75">
      <c r="A29" t="s">
        <v>15</v>
      </c>
      <c r="B29" s="39" t="s">
        <v>16</v>
      </c>
      <c r="C29" s="39"/>
      <c r="D29" s="39" t="s">
        <v>17</v>
      </c>
      <c r="E29" s="39"/>
      <c r="F29" s="40">
        <v>0</v>
      </c>
      <c r="G29" s="40"/>
      <c r="H29" s="39" t="s">
        <v>18</v>
      </c>
      <c r="I29" s="39"/>
      <c r="J29" s="39" t="s">
        <v>19</v>
      </c>
      <c r="K29" s="39"/>
      <c r="L29" s="40" t="s">
        <v>20</v>
      </c>
      <c r="M29" s="40"/>
    </row>
    <row r="30" ht="12.75">
      <c r="B30" t="s">
        <v>5</v>
      </c>
    </row>
    <row r="31" spans="1:20" ht="13.5" thickBot="1">
      <c r="A31" s="27" t="s">
        <v>21</v>
      </c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7">
        <v>6</v>
      </c>
      <c r="H31" s="27">
        <v>7</v>
      </c>
      <c r="I31" s="27">
        <v>8</v>
      </c>
      <c r="J31" s="27">
        <v>9</v>
      </c>
      <c r="K31" s="27"/>
      <c r="L31" s="27">
        <v>1</v>
      </c>
      <c r="M31" s="27">
        <v>2</v>
      </c>
      <c r="N31" s="27">
        <v>3</v>
      </c>
      <c r="O31" s="27">
        <v>4</v>
      </c>
      <c r="P31" s="27">
        <v>5</v>
      </c>
      <c r="Q31" s="27">
        <v>6</v>
      </c>
      <c r="R31" s="27">
        <v>7</v>
      </c>
      <c r="S31" s="27">
        <v>8</v>
      </c>
      <c r="T31" s="27">
        <v>9</v>
      </c>
    </row>
    <row r="32" spans="1:34" ht="15">
      <c r="A32" s="28" t="s">
        <v>9</v>
      </c>
      <c r="B32" s="59">
        <f>COUNTIF(B10:B24,"=2")</f>
        <v>0</v>
      </c>
      <c r="C32" s="59">
        <f>COUNTIF(C10:C24,"=1")</f>
        <v>0</v>
      </c>
      <c r="D32" s="59">
        <f>COUNTIF(D10:D24,"=1")</f>
        <v>0</v>
      </c>
      <c r="E32" s="59">
        <f>COUNTIF(E10:E24,"=2")</f>
        <v>0</v>
      </c>
      <c r="F32" s="59">
        <f>COUNTIF(F10:F24,"=2")</f>
        <v>0</v>
      </c>
      <c r="G32" s="59">
        <f>COUNTIF(G10:G24,"=2")</f>
        <v>0</v>
      </c>
      <c r="H32" s="59">
        <f>COUNTIF(H10:H24,"=1")</f>
        <v>0</v>
      </c>
      <c r="I32" s="59">
        <f>COUNTIF(I10:I24,"=2")</f>
        <v>0</v>
      </c>
      <c r="J32" s="60">
        <f>COUNTIF(J10:J24,"=1")</f>
        <v>0</v>
      </c>
      <c r="K32" s="61">
        <f aca="true" t="shared" si="0" ref="K32:K37">SUM(B32:J32)</f>
        <v>0</v>
      </c>
      <c r="L32" s="59">
        <f>COUNTIF(L10:L24,"=2")</f>
        <v>0</v>
      </c>
      <c r="M32" s="59">
        <f>COUNTIF(M10:M24,"=1")</f>
        <v>0</v>
      </c>
      <c r="N32" s="59">
        <f>COUNTIF(N10:N24,"=1")</f>
        <v>0</v>
      </c>
      <c r="O32" s="59">
        <f>COUNTIF(O10:O24,"=2")</f>
        <v>0</v>
      </c>
      <c r="P32" s="59">
        <f>COUNTIF(P10:P24,"=2")</f>
        <v>0</v>
      </c>
      <c r="Q32" s="59">
        <f>COUNTIF(Q10:Q24,"=2")</f>
        <v>0</v>
      </c>
      <c r="R32" s="59">
        <f>COUNTIF(R10:R24,"=1")</f>
        <v>0</v>
      </c>
      <c r="S32" s="59">
        <f>COUNTIF(S10:S24,"=2")</f>
        <v>0</v>
      </c>
      <c r="T32" s="60">
        <f>COUNTIF(T10:T24,"=1")</f>
        <v>0</v>
      </c>
      <c r="U32" s="62">
        <f aca="true" t="shared" si="1" ref="U32:U37">SUM(L32:T32)</f>
        <v>0</v>
      </c>
      <c r="V32" s="61">
        <f aca="true" t="shared" si="2" ref="V32:V37">K32+U32</f>
        <v>0</v>
      </c>
      <c r="AH32" s="12" t="s">
        <v>5</v>
      </c>
    </row>
    <row r="33" spans="1:34" ht="15">
      <c r="A33" s="29" t="s">
        <v>10</v>
      </c>
      <c r="B33" s="59">
        <f>COUNTIF(B10:B24,"=3")</f>
        <v>0</v>
      </c>
      <c r="C33" s="59">
        <f>COUNTIF(C10:C24,"=2")</f>
        <v>3</v>
      </c>
      <c r="D33" s="59">
        <f>COUNTIF(D10:D24,"=2")</f>
        <v>1</v>
      </c>
      <c r="E33" s="59">
        <f>COUNTIF(E10:E24,"=3")</f>
        <v>1</v>
      </c>
      <c r="F33" s="59">
        <f>COUNTIF(F10:F24,"=3")</f>
        <v>1</v>
      </c>
      <c r="G33" s="59">
        <f>COUNTIF(G10:G24,"=3")</f>
        <v>2</v>
      </c>
      <c r="H33" s="59">
        <f>COUNTIF(H10:H24,"=2")</f>
        <v>2</v>
      </c>
      <c r="I33" s="59">
        <f>COUNTIF(I10:I24,"=3")</f>
        <v>2</v>
      </c>
      <c r="J33" s="60">
        <f>COUNTIF(J10:J24,"=2")</f>
        <v>2</v>
      </c>
      <c r="K33" s="63">
        <f t="shared" si="0"/>
        <v>14</v>
      </c>
      <c r="L33" s="59">
        <f>COUNTIF(L10:L24,"=3")</f>
        <v>1</v>
      </c>
      <c r="M33" s="59">
        <f>COUNTIF(M10:M24,"=2")</f>
        <v>0</v>
      </c>
      <c r="N33" s="59">
        <f>COUNTIF(N10:N24,"=2")</f>
        <v>1</v>
      </c>
      <c r="O33" s="59">
        <f>COUNTIF(O10:O24,"=3")</f>
        <v>0</v>
      </c>
      <c r="P33" s="59">
        <f>COUNTIF(P10:P24,"=3")</f>
        <v>0</v>
      </c>
      <c r="Q33" s="59">
        <f>COUNTIF(Q10:Q24,"=3")</f>
        <v>0</v>
      </c>
      <c r="R33" s="59">
        <f>COUNTIF(R10:R24,"=2")</f>
        <v>1</v>
      </c>
      <c r="S33" s="59">
        <f>COUNTIF(S10:S24,"=3")</f>
        <v>3</v>
      </c>
      <c r="T33" s="60">
        <f>COUNTIF(T10:T24,"=2")</f>
        <v>3</v>
      </c>
      <c r="U33" s="64">
        <f t="shared" si="1"/>
        <v>9</v>
      </c>
      <c r="V33" s="63">
        <f t="shared" si="2"/>
        <v>23</v>
      </c>
      <c r="AH33" s="12" t="s">
        <v>5</v>
      </c>
    </row>
    <row r="34" spans="1:22" ht="15">
      <c r="A34" s="26" t="s">
        <v>11</v>
      </c>
      <c r="B34" s="59">
        <f>COUNTIF(B10:B24,"=4")</f>
        <v>8</v>
      </c>
      <c r="C34" s="59">
        <f>COUNTIF(C10:C24,"=3")</f>
        <v>9</v>
      </c>
      <c r="D34" s="59">
        <f>COUNTIF(D10:D24,"=3")</f>
        <v>5</v>
      </c>
      <c r="E34" s="59">
        <f>COUNTIF(E10:E24,"=4")</f>
        <v>7</v>
      </c>
      <c r="F34" s="59">
        <f>COUNTIF(F10:F24,"=4")</f>
        <v>6</v>
      </c>
      <c r="G34" s="59">
        <f>COUNTIF(G10:G24,"=4")</f>
        <v>4</v>
      </c>
      <c r="H34" s="59">
        <f>COUNTIF(H10:H24,"=3")</f>
        <v>8</v>
      </c>
      <c r="I34" s="59">
        <f>COUNTIF(I10:I24,"=4")</f>
        <v>5</v>
      </c>
      <c r="J34" s="60">
        <f>COUNTIF(J10:J24,"=3")</f>
        <v>11</v>
      </c>
      <c r="K34" s="63">
        <f t="shared" si="0"/>
        <v>63</v>
      </c>
      <c r="L34" s="59">
        <f>COUNTIF(L10:L24,"=4")</f>
        <v>11</v>
      </c>
      <c r="M34" s="59">
        <f>COUNTIF(M10:M24,"=3")</f>
        <v>13</v>
      </c>
      <c r="N34" s="59">
        <f>COUNTIF(N10:N24,"=3")</f>
        <v>5</v>
      </c>
      <c r="O34" s="59">
        <f>COUNTIF(O10:O24,"=4")</f>
        <v>6</v>
      </c>
      <c r="P34" s="59">
        <f>COUNTIF(P10:P24,"=4")</f>
        <v>9</v>
      </c>
      <c r="Q34" s="59">
        <f>COUNTIF(Q10:Q24,"=4")</f>
        <v>8</v>
      </c>
      <c r="R34" s="59">
        <f>COUNTIF(R10:R24,"=3")</f>
        <v>11</v>
      </c>
      <c r="S34" s="59">
        <f>COUNTIF(S10:S24,"=4")</f>
        <v>7</v>
      </c>
      <c r="T34" s="60">
        <f>COUNTIF(T10:T24,"=3")</f>
        <v>11</v>
      </c>
      <c r="U34" s="64">
        <f t="shared" si="1"/>
        <v>81</v>
      </c>
      <c r="V34" s="63">
        <f t="shared" si="2"/>
        <v>144</v>
      </c>
    </row>
    <row r="35" spans="1:22" ht="15">
      <c r="A35" s="30" t="s">
        <v>12</v>
      </c>
      <c r="B35" s="59">
        <f>COUNTIF(B10:B24,"=5")</f>
        <v>4</v>
      </c>
      <c r="C35" s="59">
        <f>COUNTIF(C10:C24,"=4")</f>
        <v>1</v>
      </c>
      <c r="D35" s="59">
        <f>COUNTIF(D10:D24,"=4")</f>
        <v>4</v>
      </c>
      <c r="E35" s="59">
        <f>COUNTIF(E10:E24,"=5")</f>
        <v>2</v>
      </c>
      <c r="F35" s="59">
        <f>COUNTIF(F10:F24,"=5")</f>
        <v>3</v>
      </c>
      <c r="G35" s="59">
        <f>COUNTIF(G10:G24,"=5")</f>
        <v>4</v>
      </c>
      <c r="H35" s="59">
        <f>COUNTIF(H10:H24,"=4")</f>
        <v>4</v>
      </c>
      <c r="I35" s="59">
        <f>COUNTIF(I10:I24,"=5")</f>
        <v>6</v>
      </c>
      <c r="J35" s="60">
        <f>COUNTIF(J10:J24,"=4")</f>
        <v>1</v>
      </c>
      <c r="K35" s="63">
        <f t="shared" si="0"/>
        <v>29</v>
      </c>
      <c r="L35" s="59">
        <f>COUNTIF(L10:L24,"=5")</f>
        <v>2</v>
      </c>
      <c r="M35" s="59">
        <f>COUNTIF(M10:M24,"=4")</f>
        <v>1</v>
      </c>
      <c r="N35" s="59">
        <f>COUNTIF(N10:N24,"=4")</f>
        <v>4</v>
      </c>
      <c r="O35" s="59">
        <f>COUNTIF(O10:O24,"=5")</f>
        <v>4</v>
      </c>
      <c r="P35" s="59">
        <f>COUNTIF(P10:P24,"=5")</f>
        <v>1</v>
      </c>
      <c r="Q35" s="59">
        <f>COUNTIF(Q10:Q24,"=5")</f>
        <v>2</v>
      </c>
      <c r="R35" s="59">
        <f>COUNTIF(R10:R24,"=4")</f>
        <v>2</v>
      </c>
      <c r="S35" s="59">
        <f>COUNTIF(S10:S24,"=5")</f>
        <v>4</v>
      </c>
      <c r="T35" s="60">
        <f>COUNTIF(T10:T24,"=4")</f>
        <v>0</v>
      </c>
      <c r="U35" s="64">
        <f t="shared" si="1"/>
        <v>20</v>
      </c>
      <c r="V35" s="63">
        <f t="shared" si="2"/>
        <v>49</v>
      </c>
    </row>
    <row r="36" spans="1:22" ht="15">
      <c r="A36" s="31" t="s">
        <v>22</v>
      </c>
      <c r="B36" s="59">
        <f>COUNTIF(B10:B24,"=6")</f>
        <v>1</v>
      </c>
      <c r="C36" s="59">
        <f>COUNTIF(C10:C24,"=5")</f>
        <v>1</v>
      </c>
      <c r="D36" s="59">
        <f>COUNTIF(D10:D24,"=5")</f>
        <v>0</v>
      </c>
      <c r="E36" s="59">
        <f>COUNTIF(E10:E24,"=6")</f>
        <v>0</v>
      </c>
      <c r="F36" s="59">
        <f>COUNTIF(F10:F24,"=6")</f>
        <v>0</v>
      </c>
      <c r="G36" s="59">
        <f>COUNTIF(G10:G24,"=6")</f>
        <v>0</v>
      </c>
      <c r="H36" s="59">
        <f>COUNTIF(H10:H24,"=5")</f>
        <v>0</v>
      </c>
      <c r="I36" s="59">
        <f>COUNTIF(I10:I24,"=6")</f>
        <v>1</v>
      </c>
      <c r="J36" s="60">
        <f>COUNTIF(J10:J24,"=5")</f>
        <v>0</v>
      </c>
      <c r="K36" s="63">
        <f t="shared" si="0"/>
        <v>3</v>
      </c>
      <c r="L36" s="59">
        <f>COUNTIF(L10:L24,"=6")</f>
        <v>0</v>
      </c>
      <c r="M36" s="59">
        <f>COUNTIF(M10:M24,"=5")</f>
        <v>0</v>
      </c>
      <c r="N36" s="59">
        <f>COUNTIF(N10:N24,"=5")</f>
        <v>0</v>
      </c>
      <c r="O36" s="59">
        <f>COUNTIF(O10:O24,"=6")</f>
        <v>0</v>
      </c>
      <c r="P36" s="59">
        <f>COUNTIF(P10:P24,"=6")</f>
        <v>0</v>
      </c>
      <c r="Q36" s="59">
        <f>COUNTIF(Q10:Q24,"=6")</f>
        <v>0</v>
      </c>
      <c r="R36" s="59">
        <f>COUNTIF(R10:R24,"=5")</f>
        <v>0</v>
      </c>
      <c r="S36" s="59">
        <f>COUNTIF(S10:S24,"=6")</f>
        <v>0</v>
      </c>
      <c r="T36" s="60">
        <f>COUNTIF(T10:T24,"=5")</f>
        <v>0</v>
      </c>
      <c r="U36" s="64">
        <f t="shared" si="1"/>
        <v>0</v>
      </c>
      <c r="V36" s="63">
        <f t="shared" si="2"/>
        <v>3</v>
      </c>
    </row>
    <row r="37" spans="1:34" ht="15.75" thickBot="1">
      <c r="A37" s="32" t="s">
        <v>14</v>
      </c>
      <c r="B37" s="59">
        <f>COUNTIF(B10:B24,"&gt;6")</f>
        <v>1</v>
      </c>
      <c r="C37" s="59">
        <f>COUNTIF(C10:C24,"&gt;5")</f>
        <v>0</v>
      </c>
      <c r="D37" s="59">
        <f>COUNTIF(D10:D24,"&gt;5")</f>
        <v>0</v>
      </c>
      <c r="E37" s="59">
        <f>COUNTIF(E10:E24,"&gt;6")</f>
        <v>0</v>
      </c>
      <c r="F37" s="59">
        <f>COUNTIF(F10:F24,"&gt;6")</f>
        <v>0</v>
      </c>
      <c r="G37" s="59">
        <f>COUNTIF(G10:G24,"&gt;6")</f>
        <v>0</v>
      </c>
      <c r="H37" s="59">
        <f>COUNTIF(H10:H24,"&gt;5")</f>
        <v>0</v>
      </c>
      <c r="I37" s="59">
        <f>COUNTIF(I10:I24,"&gt;6")</f>
        <v>0</v>
      </c>
      <c r="J37" s="60">
        <f>COUNTIF(J10:J24,"&gt;5")</f>
        <v>0</v>
      </c>
      <c r="K37" s="65">
        <f t="shared" si="0"/>
        <v>1</v>
      </c>
      <c r="L37" s="59">
        <f>COUNTIF(L10:L24,"&gt;6")</f>
        <v>0</v>
      </c>
      <c r="M37" s="59">
        <f>COUNTIF(M10:M24,"&gt;5")</f>
        <v>0</v>
      </c>
      <c r="N37" s="59">
        <f>COUNTIF(N10:N24,"&gt;5")</f>
        <v>0</v>
      </c>
      <c r="O37" s="59">
        <f>COUNTIF(O10:O24,"&gt;6")</f>
        <v>0</v>
      </c>
      <c r="P37" s="59">
        <f>COUNTIF(P10:P24,"&gt;6")</f>
        <v>0</v>
      </c>
      <c r="Q37" s="59">
        <f>COUNTIF(Q10:Q24,"&gt;6")</f>
        <v>0</v>
      </c>
      <c r="R37" s="59">
        <f>COUNTIF(R10:R24,"&gt;5")</f>
        <v>0</v>
      </c>
      <c r="S37" s="59">
        <f>COUNTIF(S10:S24,"&gt;6")</f>
        <v>0</v>
      </c>
      <c r="T37" s="60">
        <f>COUNTIF(T10:T24,"&gt;5")</f>
        <v>0</v>
      </c>
      <c r="U37" s="66">
        <f t="shared" si="1"/>
        <v>0</v>
      </c>
      <c r="V37" s="65">
        <f t="shared" si="2"/>
        <v>1</v>
      </c>
      <c r="AH37" s="12" t="s">
        <v>5</v>
      </c>
    </row>
    <row r="38" spans="2:22" ht="12.75">
      <c r="B38" s="48">
        <f aca="true" t="shared" si="3" ref="B38:J38">SUM(B32:B37)</f>
        <v>14</v>
      </c>
      <c r="C38" s="48">
        <f t="shared" si="3"/>
        <v>14</v>
      </c>
      <c r="D38" s="48">
        <f t="shared" si="3"/>
        <v>10</v>
      </c>
      <c r="E38" s="48">
        <f t="shared" si="3"/>
        <v>10</v>
      </c>
      <c r="F38" s="48">
        <f t="shared" si="3"/>
        <v>10</v>
      </c>
      <c r="G38" s="48">
        <f t="shared" si="3"/>
        <v>10</v>
      </c>
      <c r="H38" s="48">
        <f t="shared" si="3"/>
        <v>14</v>
      </c>
      <c r="I38" s="48">
        <f t="shared" si="3"/>
        <v>14</v>
      </c>
      <c r="J38" s="48">
        <f t="shared" si="3"/>
        <v>14</v>
      </c>
      <c r="K38" s="48"/>
      <c r="L38" s="67">
        <f aca="true" t="shared" si="4" ref="L38:T38">SUM(L32:L37)</f>
        <v>14</v>
      </c>
      <c r="M38" s="67">
        <f t="shared" si="4"/>
        <v>14</v>
      </c>
      <c r="N38" s="67">
        <f t="shared" si="4"/>
        <v>10</v>
      </c>
      <c r="O38" s="67">
        <f t="shared" si="4"/>
        <v>10</v>
      </c>
      <c r="P38" s="67">
        <f t="shared" si="4"/>
        <v>10</v>
      </c>
      <c r="Q38" s="67">
        <f t="shared" si="4"/>
        <v>10</v>
      </c>
      <c r="R38" s="67">
        <f t="shared" si="4"/>
        <v>14</v>
      </c>
      <c r="S38" s="67">
        <f t="shared" si="4"/>
        <v>14</v>
      </c>
      <c r="T38" s="67">
        <f t="shared" si="4"/>
        <v>14</v>
      </c>
      <c r="U38" s="67"/>
      <c r="V38" s="67">
        <f>SUM(V33:V37)</f>
        <v>220</v>
      </c>
    </row>
    <row r="39" spans="2:21" ht="12.7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8" ht="12.75">
      <c r="A40" t="s">
        <v>23</v>
      </c>
      <c r="B40" s="68">
        <v>1</v>
      </c>
      <c r="C40" s="68">
        <v>2</v>
      </c>
      <c r="D40" s="68">
        <v>3</v>
      </c>
      <c r="E40" s="68">
        <v>4</v>
      </c>
      <c r="F40" s="68">
        <v>5</v>
      </c>
      <c r="G40" s="68">
        <v>6</v>
      </c>
      <c r="H40" s="68">
        <v>7</v>
      </c>
      <c r="I40" s="68">
        <v>8</v>
      </c>
      <c r="J40" s="68">
        <v>9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W40" s="48"/>
      <c r="Y40" s="48"/>
      <c r="Z40" s="57"/>
      <c r="AB40" s="58"/>
    </row>
    <row r="41" spans="1:28" ht="12.75">
      <c r="A41" s="28" t="s">
        <v>9</v>
      </c>
      <c r="B41" s="69">
        <f>B32+L32</f>
        <v>0</v>
      </c>
      <c r="C41" s="69">
        <f>C32+M32</f>
        <v>0</v>
      </c>
      <c r="D41" s="69">
        <f>D32+N32</f>
        <v>0</v>
      </c>
      <c r="E41" s="69">
        <f>E32+O32</f>
        <v>0</v>
      </c>
      <c r="F41" s="69">
        <f>F32+P32</f>
        <v>0</v>
      </c>
      <c r="G41" s="69">
        <f aca="true" t="shared" si="5" ref="G41:J46">G32+Q32</f>
        <v>0</v>
      </c>
      <c r="H41" s="69">
        <f t="shared" si="5"/>
        <v>0</v>
      </c>
      <c r="I41" s="69">
        <f t="shared" si="5"/>
        <v>0</v>
      </c>
      <c r="J41" s="69">
        <f t="shared" si="5"/>
        <v>0</v>
      </c>
      <c r="K41" s="48">
        <f aca="true" t="shared" si="6" ref="K41:K46">SUM(B41:J41)</f>
        <v>0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W41" s="48"/>
      <c r="Y41" s="48"/>
      <c r="Z41" s="57"/>
      <c r="AB41" s="58"/>
    </row>
    <row r="42" spans="1:28" ht="12.75">
      <c r="A42" s="29" t="s">
        <v>10</v>
      </c>
      <c r="B42" s="69">
        <f aca="true" t="shared" si="7" ref="B42:F46">B33+L33</f>
        <v>1</v>
      </c>
      <c r="C42" s="69">
        <f t="shared" si="7"/>
        <v>3</v>
      </c>
      <c r="D42" s="69">
        <f t="shared" si="7"/>
        <v>2</v>
      </c>
      <c r="E42" s="69">
        <f t="shared" si="7"/>
        <v>1</v>
      </c>
      <c r="F42" s="69">
        <f t="shared" si="7"/>
        <v>1</v>
      </c>
      <c r="G42" s="69">
        <f t="shared" si="5"/>
        <v>2</v>
      </c>
      <c r="H42" s="69">
        <f t="shared" si="5"/>
        <v>3</v>
      </c>
      <c r="I42" s="69">
        <f t="shared" si="5"/>
        <v>5</v>
      </c>
      <c r="J42" s="69">
        <f t="shared" si="5"/>
        <v>5</v>
      </c>
      <c r="K42" s="48">
        <f t="shared" si="6"/>
        <v>23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W42" s="48"/>
      <c r="Y42" s="48"/>
      <c r="Z42" s="57"/>
      <c r="AB42" s="58"/>
    </row>
    <row r="43" spans="1:34" ht="12.75">
      <c r="A43" s="26" t="s">
        <v>11</v>
      </c>
      <c r="B43" s="69">
        <f t="shared" si="7"/>
        <v>19</v>
      </c>
      <c r="C43" s="69">
        <f t="shared" si="7"/>
        <v>22</v>
      </c>
      <c r="D43" s="69">
        <f t="shared" si="7"/>
        <v>10</v>
      </c>
      <c r="E43" s="69">
        <f t="shared" si="7"/>
        <v>13</v>
      </c>
      <c r="F43" s="69">
        <f t="shared" si="7"/>
        <v>15</v>
      </c>
      <c r="G43" s="69">
        <f t="shared" si="5"/>
        <v>12</v>
      </c>
      <c r="H43" s="69">
        <f t="shared" si="5"/>
        <v>19</v>
      </c>
      <c r="I43" s="69">
        <f t="shared" si="5"/>
        <v>12</v>
      </c>
      <c r="J43" s="69">
        <f t="shared" si="5"/>
        <v>22</v>
      </c>
      <c r="K43" s="48">
        <f t="shared" si="6"/>
        <v>144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W43" s="48"/>
      <c r="Y43" s="48"/>
      <c r="Z43" s="57"/>
      <c r="AB43" s="58"/>
      <c r="AH43" s="12" t="s">
        <v>5</v>
      </c>
    </row>
    <row r="44" spans="1:28" ht="12.75">
      <c r="A44" s="30" t="s">
        <v>12</v>
      </c>
      <c r="B44" s="69">
        <f t="shared" si="7"/>
        <v>6</v>
      </c>
      <c r="C44" s="69">
        <f t="shared" si="7"/>
        <v>2</v>
      </c>
      <c r="D44" s="69">
        <f t="shared" si="7"/>
        <v>8</v>
      </c>
      <c r="E44" s="69">
        <f t="shared" si="7"/>
        <v>6</v>
      </c>
      <c r="F44" s="69">
        <f t="shared" si="7"/>
        <v>4</v>
      </c>
      <c r="G44" s="69">
        <f t="shared" si="5"/>
        <v>6</v>
      </c>
      <c r="H44" s="69">
        <f t="shared" si="5"/>
        <v>6</v>
      </c>
      <c r="I44" s="69">
        <f t="shared" si="5"/>
        <v>10</v>
      </c>
      <c r="J44" s="69">
        <f t="shared" si="5"/>
        <v>1</v>
      </c>
      <c r="K44" s="48">
        <f t="shared" si="6"/>
        <v>49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W44" s="48"/>
      <c r="Y44" s="48"/>
      <c r="Z44" s="57"/>
      <c r="AB44" s="58"/>
    </row>
    <row r="45" spans="1:28" ht="12.75">
      <c r="A45" s="31" t="s">
        <v>22</v>
      </c>
      <c r="B45" s="69">
        <f t="shared" si="7"/>
        <v>1</v>
      </c>
      <c r="C45" s="69">
        <f t="shared" si="7"/>
        <v>1</v>
      </c>
      <c r="D45" s="69">
        <f t="shared" si="7"/>
        <v>0</v>
      </c>
      <c r="E45" s="69">
        <f t="shared" si="7"/>
        <v>0</v>
      </c>
      <c r="F45" s="69">
        <f t="shared" si="7"/>
        <v>0</v>
      </c>
      <c r="G45" s="69">
        <f t="shared" si="5"/>
        <v>0</v>
      </c>
      <c r="H45" s="69">
        <f t="shared" si="5"/>
        <v>0</v>
      </c>
      <c r="I45" s="69">
        <f t="shared" si="5"/>
        <v>1</v>
      </c>
      <c r="J45" s="69">
        <f t="shared" si="5"/>
        <v>0</v>
      </c>
      <c r="K45" s="48">
        <f t="shared" si="6"/>
        <v>3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W45" s="48"/>
      <c r="Y45" s="48"/>
      <c r="Z45" s="57"/>
      <c r="AB45" s="58"/>
    </row>
    <row r="46" spans="1:28" ht="12.75">
      <c r="A46" s="32" t="s">
        <v>14</v>
      </c>
      <c r="B46" s="69">
        <f t="shared" si="7"/>
        <v>1</v>
      </c>
      <c r="C46" s="69">
        <f t="shared" si="7"/>
        <v>0</v>
      </c>
      <c r="D46" s="69">
        <f t="shared" si="7"/>
        <v>0</v>
      </c>
      <c r="E46" s="69">
        <f t="shared" si="7"/>
        <v>0</v>
      </c>
      <c r="F46" s="69">
        <f t="shared" si="7"/>
        <v>0</v>
      </c>
      <c r="G46" s="69">
        <f t="shared" si="5"/>
        <v>0</v>
      </c>
      <c r="H46" s="69">
        <f t="shared" si="5"/>
        <v>0</v>
      </c>
      <c r="I46" s="69">
        <f t="shared" si="5"/>
        <v>0</v>
      </c>
      <c r="J46" s="69">
        <f t="shared" si="5"/>
        <v>0</v>
      </c>
      <c r="K46" s="48">
        <f t="shared" si="6"/>
        <v>1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W46" s="48"/>
      <c r="Y46" s="48"/>
      <c r="Z46" s="57"/>
      <c r="AB46" s="58"/>
    </row>
    <row r="47" spans="1:28" ht="12.75">
      <c r="A47" t="s">
        <v>24</v>
      </c>
      <c r="B47" s="48">
        <f aca="true" t="shared" si="8" ref="B47:J47">B41*4+B42*3+B43*2+B44</f>
        <v>47</v>
      </c>
      <c r="C47" s="48">
        <f t="shared" si="8"/>
        <v>55</v>
      </c>
      <c r="D47" s="48">
        <f t="shared" si="8"/>
        <v>34</v>
      </c>
      <c r="E47" s="48">
        <f t="shared" si="8"/>
        <v>35</v>
      </c>
      <c r="F47" s="48">
        <f t="shared" si="8"/>
        <v>37</v>
      </c>
      <c r="G47" s="48">
        <f t="shared" si="8"/>
        <v>36</v>
      </c>
      <c r="H47" s="48">
        <f t="shared" si="8"/>
        <v>53</v>
      </c>
      <c r="I47" s="48">
        <f t="shared" si="8"/>
        <v>49</v>
      </c>
      <c r="J47" s="48">
        <f t="shared" si="8"/>
        <v>60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W47" s="48"/>
      <c r="Y47" s="48"/>
      <c r="Z47" s="57"/>
      <c r="AB47" s="58"/>
    </row>
  </sheetData>
  <sheetProtection password="DE17" sheet="1"/>
  <mergeCells count="13">
    <mergeCell ref="L28:M28"/>
    <mergeCell ref="B29:C29"/>
    <mergeCell ref="D29:E29"/>
    <mergeCell ref="F29:G29"/>
    <mergeCell ref="H29:I29"/>
    <mergeCell ref="J29:K29"/>
    <mergeCell ref="L29:M29"/>
    <mergeCell ref="A1:K1"/>
    <mergeCell ref="B28:C28"/>
    <mergeCell ref="D28:E28"/>
    <mergeCell ref="F28:G28"/>
    <mergeCell ref="H28:I28"/>
    <mergeCell ref="J28:K28"/>
  </mergeCells>
  <conditionalFormatting sqref="E7:E9">
    <cfRule type="cellIs" priority="135" dxfId="134" operator="lessThan" stopIfTrue="1">
      <formula>0</formula>
    </cfRule>
  </conditionalFormatting>
  <conditionalFormatting sqref="B10">
    <cfRule type="cellIs" priority="126" dxfId="4" operator="equal" stopIfTrue="1">
      <formula>1</formula>
    </cfRule>
    <cfRule type="cellIs" priority="127" dxfId="19" operator="equal" stopIfTrue="1">
      <formula>B$8-2</formula>
    </cfRule>
    <cfRule type="cellIs" priority="128" dxfId="3" operator="equal" stopIfTrue="1">
      <formula>B$8-1</formula>
    </cfRule>
    <cfRule type="cellIs" priority="129" dxfId="2" operator="equal" stopIfTrue="1">
      <formula>B$8+1</formula>
    </cfRule>
    <cfRule type="cellIs" priority="130" dxfId="1" operator="equal" stopIfTrue="1">
      <formula>B$8+2</formula>
    </cfRule>
    <cfRule type="cellIs" priority="131" dxfId="0" operator="greaterThan" stopIfTrue="1">
      <formula>B$8+2</formula>
    </cfRule>
  </conditionalFormatting>
  <conditionalFormatting sqref="B11:B24">
    <cfRule type="cellIs" priority="120" dxfId="4" operator="equal" stopIfTrue="1">
      <formula>1</formula>
    </cfRule>
    <cfRule type="cellIs" priority="121" dxfId="19" operator="equal" stopIfTrue="1">
      <formula>B$8-2</formula>
    </cfRule>
    <cfRule type="cellIs" priority="122" dxfId="3" operator="equal" stopIfTrue="1">
      <formula>B$8-1</formula>
    </cfRule>
    <cfRule type="cellIs" priority="123" dxfId="2" operator="equal" stopIfTrue="1">
      <formula>B$8+1</formula>
    </cfRule>
    <cfRule type="cellIs" priority="124" dxfId="1" operator="equal" stopIfTrue="1">
      <formula>B$8+2</formula>
    </cfRule>
    <cfRule type="cellIs" priority="125" dxfId="0" operator="greaterThan" stopIfTrue="1">
      <formula>B$8+2</formula>
    </cfRule>
  </conditionalFormatting>
  <conditionalFormatting sqref="E10">
    <cfRule type="cellIs" priority="114" dxfId="4" operator="equal" stopIfTrue="1">
      <formula>1</formula>
    </cfRule>
    <cfRule type="cellIs" priority="115" dxfId="19" operator="equal" stopIfTrue="1">
      <formula>E$8-2</formula>
    </cfRule>
    <cfRule type="cellIs" priority="116" dxfId="3" operator="equal" stopIfTrue="1">
      <formula>E$8-1</formula>
    </cfRule>
    <cfRule type="cellIs" priority="117" dxfId="2" operator="equal" stopIfTrue="1">
      <formula>E$8+1</formula>
    </cfRule>
    <cfRule type="cellIs" priority="118" dxfId="1" operator="equal" stopIfTrue="1">
      <formula>E$8+2</formula>
    </cfRule>
    <cfRule type="cellIs" priority="119" dxfId="0" operator="greaterThan" stopIfTrue="1">
      <formula>E$8+2</formula>
    </cfRule>
  </conditionalFormatting>
  <conditionalFormatting sqref="E11:E24">
    <cfRule type="cellIs" priority="108" dxfId="4" operator="equal" stopIfTrue="1">
      <formula>1</formula>
    </cfRule>
    <cfRule type="cellIs" priority="109" dxfId="19" operator="equal" stopIfTrue="1">
      <formula>E$8-2</formula>
    </cfRule>
    <cfRule type="cellIs" priority="110" dxfId="3" operator="equal" stopIfTrue="1">
      <formula>E$8-1</formula>
    </cfRule>
    <cfRule type="cellIs" priority="111" dxfId="2" operator="equal" stopIfTrue="1">
      <formula>E$8+1</formula>
    </cfRule>
    <cfRule type="cellIs" priority="112" dxfId="1" operator="equal" stopIfTrue="1">
      <formula>E$8+2</formula>
    </cfRule>
    <cfRule type="cellIs" priority="113" dxfId="0" operator="greaterThan" stopIfTrue="1">
      <formula>E$8+2</formula>
    </cfRule>
  </conditionalFormatting>
  <conditionalFormatting sqref="H10:H24">
    <cfRule type="cellIs" priority="102" dxfId="4" operator="equal" stopIfTrue="1">
      <formula>1</formula>
    </cfRule>
    <cfRule type="cellIs" priority="103" dxfId="19" operator="equal" stopIfTrue="1">
      <formula>H$8-2</formula>
    </cfRule>
    <cfRule type="cellIs" priority="104" dxfId="3" operator="equal" stopIfTrue="1">
      <formula>H$8-1</formula>
    </cfRule>
    <cfRule type="cellIs" priority="105" dxfId="2" operator="equal" stopIfTrue="1">
      <formula>H$8+1</formula>
    </cfRule>
    <cfRule type="cellIs" priority="106" dxfId="1" operator="equal" stopIfTrue="1">
      <formula>H$8+2</formula>
    </cfRule>
    <cfRule type="cellIs" priority="107" dxfId="0" operator="greaterThan" stopIfTrue="1">
      <formula>H$8+2</formula>
    </cfRule>
  </conditionalFormatting>
  <conditionalFormatting sqref="L10:L24">
    <cfRule type="cellIs" priority="96" dxfId="4" operator="equal" stopIfTrue="1">
      <formula>1</formula>
    </cfRule>
    <cfRule type="cellIs" priority="97" dxfId="19" operator="equal" stopIfTrue="1">
      <formula>L$8-2</formula>
    </cfRule>
    <cfRule type="cellIs" priority="98" dxfId="3" operator="equal" stopIfTrue="1">
      <formula>L$8-1</formula>
    </cfRule>
    <cfRule type="cellIs" priority="99" dxfId="2" operator="equal" stopIfTrue="1">
      <formula>L$8+1</formula>
    </cfRule>
    <cfRule type="cellIs" priority="100" dxfId="1" operator="equal" stopIfTrue="1">
      <formula>L$8+2</formula>
    </cfRule>
    <cfRule type="cellIs" priority="101" dxfId="0" operator="greaterThan" stopIfTrue="1">
      <formula>L$8+2</formula>
    </cfRule>
  </conditionalFormatting>
  <conditionalFormatting sqref="O11:O24">
    <cfRule type="cellIs" priority="90" dxfId="4" operator="equal" stopIfTrue="1">
      <formula>1</formula>
    </cfRule>
    <cfRule type="cellIs" priority="91" dxfId="19" operator="equal" stopIfTrue="1">
      <formula>O$8-2</formula>
    </cfRule>
    <cfRule type="cellIs" priority="92" dxfId="3" operator="equal" stopIfTrue="1">
      <formula>O$8-1</formula>
    </cfRule>
    <cfRule type="cellIs" priority="93" dxfId="2" operator="equal" stopIfTrue="1">
      <formula>O$8+1</formula>
    </cfRule>
    <cfRule type="cellIs" priority="94" dxfId="1" operator="equal" stopIfTrue="1">
      <formula>O$8+2</formula>
    </cfRule>
    <cfRule type="cellIs" priority="95" dxfId="0" operator="greaterThan" stopIfTrue="1">
      <formula>O$8+2</formula>
    </cfRule>
  </conditionalFormatting>
  <conditionalFormatting sqref="R10:R24">
    <cfRule type="cellIs" priority="84" dxfId="4" operator="equal" stopIfTrue="1">
      <formula>1</formula>
    </cfRule>
    <cfRule type="cellIs" priority="85" dxfId="19" operator="equal" stopIfTrue="1">
      <formula>R$8-2</formula>
    </cfRule>
    <cfRule type="cellIs" priority="86" dxfId="3" operator="equal" stopIfTrue="1">
      <formula>R$8-1</formula>
    </cfRule>
    <cfRule type="cellIs" priority="87" dxfId="2" operator="equal" stopIfTrue="1">
      <formula>R$8+1</formula>
    </cfRule>
    <cfRule type="cellIs" priority="88" dxfId="1" operator="equal" stopIfTrue="1">
      <formula>R$8+2</formula>
    </cfRule>
    <cfRule type="cellIs" priority="89" dxfId="0" operator="greaterThan" stopIfTrue="1">
      <formula>R$8+2</formula>
    </cfRule>
  </conditionalFormatting>
  <conditionalFormatting sqref="C10">
    <cfRule type="cellIs" priority="82" dxfId="4" operator="equal" stopIfTrue="1">
      <formula>1</formula>
    </cfRule>
    <cfRule type="cellIs" priority="83" dxfId="3" operator="equal" stopIfTrue="1">
      <formula>C$8-1</formula>
    </cfRule>
    <cfRule type="cellIs" priority="132" dxfId="2" operator="equal" stopIfTrue="1">
      <formula>C$8+1</formula>
    </cfRule>
    <cfRule type="cellIs" priority="133" dxfId="1" operator="equal" stopIfTrue="1">
      <formula>C$8+2</formula>
    </cfRule>
    <cfRule type="cellIs" priority="134" dxfId="0" operator="greaterThan" stopIfTrue="1">
      <formula>C$8+2</formula>
    </cfRule>
  </conditionalFormatting>
  <conditionalFormatting sqref="C11:C24">
    <cfRule type="cellIs" priority="77" dxfId="4" operator="equal" stopIfTrue="1">
      <formula>1</formula>
    </cfRule>
    <cfRule type="cellIs" priority="78" dxfId="3" operator="equal" stopIfTrue="1">
      <formula>C$8-1</formula>
    </cfRule>
    <cfRule type="cellIs" priority="79" dxfId="2" operator="equal" stopIfTrue="1">
      <formula>C$8+1</formula>
    </cfRule>
    <cfRule type="cellIs" priority="80" dxfId="1" operator="equal" stopIfTrue="1">
      <formula>C$8+2</formula>
    </cfRule>
    <cfRule type="cellIs" priority="81" dxfId="0" operator="greaterThan" stopIfTrue="1">
      <formula>C$8+2</formula>
    </cfRule>
  </conditionalFormatting>
  <conditionalFormatting sqref="D10:D24">
    <cfRule type="cellIs" priority="72" dxfId="4" operator="equal" stopIfTrue="1">
      <formula>1</formula>
    </cfRule>
    <cfRule type="cellIs" priority="73" dxfId="3" operator="equal" stopIfTrue="1">
      <formula>D$8-1</formula>
    </cfRule>
    <cfRule type="cellIs" priority="74" dxfId="2" operator="equal" stopIfTrue="1">
      <formula>D$8+1</formula>
    </cfRule>
    <cfRule type="cellIs" priority="75" dxfId="1" operator="equal" stopIfTrue="1">
      <formula>D$8+2</formula>
    </cfRule>
    <cfRule type="cellIs" priority="76" dxfId="0" operator="greaterThan" stopIfTrue="1">
      <formula>D$8+2</formula>
    </cfRule>
  </conditionalFormatting>
  <conditionalFormatting sqref="F10:F24">
    <cfRule type="cellIs" priority="67" dxfId="4" operator="equal" stopIfTrue="1">
      <formula>1</formula>
    </cfRule>
    <cfRule type="cellIs" priority="68" dxfId="3" operator="equal" stopIfTrue="1">
      <formula>F$8-1</formula>
    </cfRule>
    <cfRule type="cellIs" priority="69" dxfId="2" operator="equal" stopIfTrue="1">
      <formula>F$8+1</formula>
    </cfRule>
    <cfRule type="cellIs" priority="70" dxfId="1" operator="equal" stopIfTrue="1">
      <formula>F$8+2</formula>
    </cfRule>
    <cfRule type="cellIs" priority="71" dxfId="0" operator="greaterThan" stopIfTrue="1">
      <formula>F$8+2</formula>
    </cfRule>
  </conditionalFormatting>
  <conditionalFormatting sqref="G10:G24">
    <cfRule type="cellIs" priority="62" dxfId="4" operator="equal" stopIfTrue="1">
      <formula>1</formula>
    </cfRule>
    <cfRule type="cellIs" priority="63" dxfId="3" operator="equal" stopIfTrue="1">
      <formula>G$8-1</formula>
    </cfRule>
    <cfRule type="cellIs" priority="64" dxfId="2" operator="equal" stopIfTrue="1">
      <formula>G$8+1</formula>
    </cfRule>
    <cfRule type="cellIs" priority="65" dxfId="1" operator="equal" stopIfTrue="1">
      <formula>G$8+2</formula>
    </cfRule>
    <cfRule type="cellIs" priority="66" dxfId="0" operator="greaterThan" stopIfTrue="1">
      <formula>G$8+2</formula>
    </cfRule>
  </conditionalFormatting>
  <conditionalFormatting sqref="I10:I24">
    <cfRule type="cellIs" priority="57" dxfId="4" operator="equal" stopIfTrue="1">
      <formula>1</formula>
    </cfRule>
    <cfRule type="cellIs" priority="58" dxfId="3" operator="equal" stopIfTrue="1">
      <formula>I$8-1</formula>
    </cfRule>
    <cfRule type="cellIs" priority="59" dxfId="2" operator="equal" stopIfTrue="1">
      <formula>I$8+1</formula>
    </cfRule>
    <cfRule type="cellIs" priority="60" dxfId="1" operator="equal" stopIfTrue="1">
      <formula>I$8+2</formula>
    </cfRule>
    <cfRule type="cellIs" priority="61" dxfId="0" operator="greaterThan" stopIfTrue="1">
      <formula>I$8+2</formula>
    </cfRule>
  </conditionalFormatting>
  <conditionalFormatting sqref="J10:J24">
    <cfRule type="cellIs" priority="52" dxfId="4" operator="equal" stopIfTrue="1">
      <formula>1</formula>
    </cfRule>
    <cfRule type="cellIs" priority="53" dxfId="3" operator="equal" stopIfTrue="1">
      <formula>J$8-1</formula>
    </cfRule>
    <cfRule type="cellIs" priority="54" dxfId="2" operator="equal" stopIfTrue="1">
      <formula>J$8+1</formula>
    </cfRule>
    <cfRule type="cellIs" priority="55" dxfId="1" operator="equal" stopIfTrue="1">
      <formula>J$8+2</formula>
    </cfRule>
    <cfRule type="cellIs" priority="56" dxfId="0" operator="greaterThan" stopIfTrue="1">
      <formula>J$8+2</formula>
    </cfRule>
  </conditionalFormatting>
  <conditionalFormatting sqref="M10:M24">
    <cfRule type="cellIs" priority="47" dxfId="4" operator="equal" stopIfTrue="1">
      <formula>1</formula>
    </cfRule>
    <cfRule type="cellIs" priority="48" dxfId="3" operator="equal" stopIfTrue="1">
      <formula>M$8-1</formula>
    </cfRule>
    <cfRule type="cellIs" priority="49" dxfId="2" operator="equal" stopIfTrue="1">
      <formula>M$8+1</formula>
    </cfRule>
    <cfRule type="cellIs" priority="50" dxfId="1" operator="equal" stopIfTrue="1">
      <formula>M$8+2</formula>
    </cfRule>
    <cfRule type="cellIs" priority="51" dxfId="0" operator="greaterThan" stopIfTrue="1">
      <formula>M$8+2</formula>
    </cfRule>
  </conditionalFormatting>
  <conditionalFormatting sqref="N11:N24">
    <cfRule type="cellIs" priority="42" dxfId="4" operator="equal" stopIfTrue="1">
      <formula>1</formula>
    </cfRule>
    <cfRule type="cellIs" priority="43" dxfId="3" operator="equal" stopIfTrue="1">
      <formula>N$8-1</formula>
    </cfRule>
    <cfRule type="cellIs" priority="44" dxfId="2" operator="equal" stopIfTrue="1">
      <formula>N$8+1</formula>
    </cfRule>
    <cfRule type="cellIs" priority="45" dxfId="1" operator="equal" stopIfTrue="1">
      <formula>N$8+2</formula>
    </cfRule>
    <cfRule type="cellIs" priority="46" dxfId="0" operator="greaterThan" stopIfTrue="1">
      <formula>N$8+2</formula>
    </cfRule>
  </conditionalFormatting>
  <conditionalFormatting sqref="P11:P24">
    <cfRule type="cellIs" priority="37" dxfId="4" operator="equal" stopIfTrue="1">
      <formula>1</formula>
    </cfRule>
    <cfRule type="cellIs" priority="38" dxfId="3" operator="equal" stopIfTrue="1">
      <formula>P$8-1</formula>
    </cfRule>
    <cfRule type="cellIs" priority="39" dxfId="2" operator="equal" stopIfTrue="1">
      <formula>P$8+1</formula>
    </cfRule>
    <cfRule type="cellIs" priority="40" dxfId="1" operator="equal" stopIfTrue="1">
      <formula>P$8+2</formula>
    </cfRule>
    <cfRule type="cellIs" priority="41" dxfId="0" operator="greaterThan" stopIfTrue="1">
      <formula>P$8+2</formula>
    </cfRule>
  </conditionalFormatting>
  <conditionalFormatting sqref="Q11:Q24">
    <cfRule type="cellIs" priority="32" dxfId="4" operator="equal" stopIfTrue="1">
      <formula>1</formula>
    </cfRule>
    <cfRule type="cellIs" priority="33" dxfId="3" operator="equal" stopIfTrue="1">
      <formula>Q$8-1</formula>
    </cfRule>
    <cfRule type="cellIs" priority="34" dxfId="2" operator="equal" stopIfTrue="1">
      <formula>Q$8+1</formula>
    </cfRule>
    <cfRule type="cellIs" priority="35" dxfId="1" operator="equal" stopIfTrue="1">
      <formula>Q$8+2</formula>
    </cfRule>
    <cfRule type="cellIs" priority="36" dxfId="0" operator="greaterThan" stopIfTrue="1">
      <formula>Q$8+2</formula>
    </cfRule>
  </conditionalFormatting>
  <conditionalFormatting sqref="S10:S24">
    <cfRule type="cellIs" priority="27" dxfId="4" operator="equal" stopIfTrue="1">
      <formula>1</formula>
    </cfRule>
    <cfRule type="cellIs" priority="28" dxfId="3" operator="equal" stopIfTrue="1">
      <formula>S$8-1</formula>
    </cfRule>
    <cfRule type="cellIs" priority="29" dxfId="2" operator="equal" stopIfTrue="1">
      <formula>S$8+1</formula>
    </cfRule>
    <cfRule type="cellIs" priority="30" dxfId="1" operator="equal" stopIfTrue="1">
      <formula>S$8+2</formula>
    </cfRule>
    <cfRule type="cellIs" priority="31" dxfId="0" operator="greaterThan" stopIfTrue="1">
      <formula>S$8+2</formula>
    </cfRule>
  </conditionalFormatting>
  <conditionalFormatting sqref="T10:T24">
    <cfRule type="cellIs" priority="22" dxfId="4" operator="equal" stopIfTrue="1">
      <formula>1</formula>
    </cfRule>
    <cfRule type="cellIs" priority="23" dxfId="3" operator="equal" stopIfTrue="1">
      <formula>T$8-1</formula>
    </cfRule>
    <cfRule type="cellIs" priority="24" dxfId="2" operator="equal" stopIfTrue="1">
      <formula>T$8+1</formula>
    </cfRule>
    <cfRule type="cellIs" priority="25" dxfId="1" operator="equal" stopIfTrue="1">
      <formula>T$8+2</formula>
    </cfRule>
    <cfRule type="cellIs" priority="26" dxfId="0" operator="greaterThan" stopIfTrue="1">
      <formula>T$8+2</formula>
    </cfRule>
  </conditionalFormatting>
  <conditionalFormatting sqref="O10">
    <cfRule type="cellIs" priority="16" dxfId="4" operator="equal" stopIfTrue="1">
      <formula>1</formula>
    </cfRule>
    <cfRule type="cellIs" priority="17" dxfId="19" operator="equal" stopIfTrue="1">
      <formula>O$8-2</formula>
    </cfRule>
    <cfRule type="cellIs" priority="18" dxfId="3" operator="equal" stopIfTrue="1">
      <formula>O$8-1</formula>
    </cfRule>
    <cfRule type="cellIs" priority="19" dxfId="2" operator="equal" stopIfTrue="1">
      <formula>O$8+1</formula>
    </cfRule>
    <cfRule type="cellIs" priority="20" dxfId="1" operator="equal" stopIfTrue="1">
      <formula>O$8+2</formula>
    </cfRule>
    <cfRule type="cellIs" priority="21" dxfId="0" operator="greaterThan" stopIfTrue="1">
      <formula>O$8+2</formula>
    </cfRule>
  </conditionalFormatting>
  <conditionalFormatting sqref="N10">
    <cfRule type="cellIs" priority="11" dxfId="4" operator="equal" stopIfTrue="1">
      <formula>1</formula>
    </cfRule>
    <cfRule type="cellIs" priority="12" dxfId="3" operator="equal" stopIfTrue="1">
      <formula>N$8-1</formula>
    </cfRule>
    <cfRule type="cellIs" priority="13" dxfId="2" operator="equal" stopIfTrue="1">
      <formula>N$8+1</formula>
    </cfRule>
    <cfRule type="cellIs" priority="14" dxfId="1" operator="equal" stopIfTrue="1">
      <formula>N$8+2</formula>
    </cfRule>
    <cfRule type="cellIs" priority="15" dxfId="0" operator="greaterThan" stopIfTrue="1">
      <formula>N$8+2</formula>
    </cfRule>
  </conditionalFormatting>
  <conditionalFormatting sqref="P10">
    <cfRule type="cellIs" priority="6" dxfId="4" operator="equal" stopIfTrue="1">
      <formula>1</formula>
    </cfRule>
    <cfRule type="cellIs" priority="7" dxfId="3" operator="equal" stopIfTrue="1">
      <formula>P$8-1</formula>
    </cfRule>
    <cfRule type="cellIs" priority="8" dxfId="2" operator="equal" stopIfTrue="1">
      <formula>P$8+1</formula>
    </cfRule>
    <cfRule type="cellIs" priority="9" dxfId="1" operator="equal" stopIfTrue="1">
      <formula>P$8+2</formula>
    </cfRule>
    <cfRule type="cellIs" priority="10" dxfId="0" operator="greaterThan" stopIfTrue="1">
      <formula>P$8+2</formula>
    </cfRule>
  </conditionalFormatting>
  <conditionalFormatting sqref="Q10">
    <cfRule type="cellIs" priority="1" dxfId="4" operator="equal" stopIfTrue="1">
      <formula>1</formula>
    </cfRule>
    <cfRule type="cellIs" priority="2" dxfId="3" operator="equal" stopIfTrue="1">
      <formula>Q$8-1</formula>
    </cfRule>
    <cfRule type="cellIs" priority="3" dxfId="2" operator="equal" stopIfTrue="1">
      <formula>Q$8+1</formula>
    </cfRule>
    <cfRule type="cellIs" priority="4" dxfId="1" operator="equal" stopIfTrue="1">
      <formula>Q$8+2</formula>
    </cfRule>
    <cfRule type="cellIs" priority="5" dxfId="0" operator="greaterThan" stopIfTrue="1">
      <formula>Q$8+2</formula>
    </cfRule>
  </conditionalFormatting>
  <hyperlinks>
    <hyperlink ref="A26" r:id="rId1" display="www.golf-kg.si"/>
  </hyperlinks>
  <printOptions horizontalCentered="1"/>
  <pageMargins left="0.15748031496062992" right="0.15748031496062992" top="0.3937007874015748" bottom="0.984251968503937" header="0.11811023622047245" footer="0.5118110236220472"/>
  <pageSetup fitToHeight="0" fitToWidth="0" horizontalDpi="300" verticalDpi="300" orientation="landscape" paperSize="9" scale="110" r:id="rId2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8515625" style="0" customWidth="1"/>
    <col min="2" max="6" width="3.7109375" style="0" customWidth="1"/>
    <col min="7" max="7" width="4.140625" style="0" customWidth="1"/>
    <col min="8" max="8" width="4.28125" style="0" customWidth="1"/>
    <col min="9" max="10" width="3.7109375" style="0" customWidth="1"/>
    <col min="11" max="11" width="4.421875" style="0" customWidth="1"/>
    <col min="12" max="14" width="3.7109375" style="0" customWidth="1"/>
    <col min="15" max="15" width="4.00390625" style="0" customWidth="1"/>
    <col min="16" max="20" width="3.7109375" style="0" customWidth="1"/>
    <col min="21" max="21" width="5.57421875" style="0" customWidth="1"/>
    <col min="22" max="22" width="5.00390625" style="0" customWidth="1"/>
    <col min="23" max="23" width="5.7109375" style="1" customWidth="1"/>
    <col min="24" max="24" width="6.421875" style="0" customWidth="1"/>
    <col min="25" max="25" width="5.57421875" style="2" customWidth="1"/>
    <col min="26" max="32" width="9.140625" style="48" customWidth="1"/>
  </cols>
  <sheetData>
    <row r="1" spans="1:11" ht="30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26.25" customHeight="1">
      <c r="A2" s="3" t="s">
        <v>54</v>
      </c>
    </row>
    <row r="3" ht="17.25" customHeight="1">
      <c r="A3" s="3"/>
    </row>
    <row r="4" ht="18">
      <c r="A4" s="3" t="s">
        <v>25</v>
      </c>
    </row>
    <row r="5" ht="9.75" customHeight="1">
      <c r="A5" s="3"/>
    </row>
    <row r="6" spans="1:32" s="4" customFormat="1" ht="15.75" customHeight="1">
      <c r="A6"/>
      <c r="W6" s="5"/>
      <c r="Y6" s="6"/>
      <c r="Z6" s="49"/>
      <c r="AA6" s="49"/>
      <c r="AB6" s="49"/>
      <c r="AC6" s="49"/>
      <c r="AD6" s="49"/>
      <c r="AE6" s="49"/>
      <c r="AF6" s="49"/>
    </row>
    <row r="7" spans="1:32" s="12" customFormat="1" ht="18" customHeight="1">
      <c r="A7" s="7" t="s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9" t="s">
        <v>1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10" t="s">
        <v>2</v>
      </c>
      <c r="V7" s="10" t="s">
        <v>3</v>
      </c>
      <c r="W7" s="11"/>
      <c r="X7" s="4"/>
      <c r="Y7" s="6"/>
      <c r="Z7" s="50" t="s">
        <v>45</v>
      </c>
      <c r="AA7" s="51">
        <v>119</v>
      </c>
      <c r="AB7" s="50" t="s">
        <v>44</v>
      </c>
      <c r="AC7" s="51">
        <v>61.5</v>
      </c>
      <c r="AD7" s="51"/>
      <c r="AE7" s="52"/>
      <c r="AF7" s="51"/>
    </row>
    <row r="8" spans="1:32" s="12" customFormat="1" ht="15.75" customHeight="1">
      <c r="A8" s="13" t="s">
        <v>4</v>
      </c>
      <c r="B8" s="14">
        <v>4</v>
      </c>
      <c r="C8" s="14">
        <v>3</v>
      </c>
      <c r="D8" s="14">
        <v>3</v>
      </c>
      <c r="E8" s="14">
        <v>4</v>
      </c>
      <c r="F8" s="14">
        <v>4</v>
      </c>
      <c r="G8" s="14">
        <v>4</v>
      </c>
      <c r="H8" s="14">
        <v>3</v>
      </c>
      <c r="I8" s="14">
        <v>4</v>
      </c>
      <c r="J8" s="14">
        <v>3</v>
      </c>
      <c r="K8" s="14">
        <f>SUM(B8:J8)</f>
        <v>32</v>
      </c>
      <c r="L8" s="14">
        <v>4</v>
      </c>
      <c r="M8" s="14">
        <v>3</v>
      </c>
      <c r="N8" s="14">
        <v>3</v>
      </c>
      <c r="O8" s="14">
        <v>4</v>
      </c>
      <c r="P8" s="14">
        <v>4</v>
      </c>
      <c r="Q8" s="14">
        <v>4</v>
      </c>
      <c r="R8" s="14">
        <v>3</v>
      </c>
      <c r="S8" s="14">
        <v>4</v>
      </c>
      <c r="T8" s="14">
        <v>3</v>
      </c>
      <c r="U8" s="14">
        <f>SUM(L8:T8)</f>
        <v>32</v>
      </c>
      <c r="V8" s="14">
        <f>K8+U8</f>
        <v>64</v>
      </c>
      <c r="W8" s="15" t="s">
        <v>5</v>
      </c>
      <c r="X8" s="16"/>
      <c r="Y8" s="17"/>
      <c r="Z8" s="53" t="s">
        <v>45</v>
      </c>
      <c r="AA8" s="51">
        <v>118</v>
      </c>
      <c r="AB8" s="53" t="s">
        <v>44</v>
      </c>
      <c r="AC8" s="51">
        <v>60.8</v>
      </c>
      <c r="AD8" s="51"/>
      <c r="AE8" s="52"/>
      <c r="AF8" s="51" t="s">
        <v>41</v>
      </c>
    </row>
    <row r="9" spans="1:37" ht="16.5" thickBot="1">
      <c r="A9" s="18" t="s">
        <v>6</v>
      </c>
      <c r="B9" s="19">
        <v>1</v>
      </c>
      <c r="C9" s="19">
        <v>11</v>
      </c>
      <c r="D9" s="19">
        <v>9</v>
      </c>
      <c r="E9" s="19">
        <v>15</v>
      </c>
      <c r="F9" s="19">
        <v>7</v>
      </c>
      <c r="G9" s="19">
        <v>5</v>
      </c>
      <c r="H9" s="19">
        <v>13</v>
      </c>
      <c r="I9" s="19">
        <v>3</v>
      </c>
      <c r="J9" s="19">
        <v>17</v>
      </c>
      <c r="K9" s="19"/>
      <c r="L9" s="19">
        <v>2</v>
      </c>
      <c r="M9" s="19">
        <v>12</v>
      </c>
      <c r="N9" s="19">
        <v>10</v>
      </c>
      <c r="O9" s="19">
        <v>16</v>
      </c>
      <c r="P9" s="19">
        <v>8</v>
      </c>
      <c r="Q9" s="19">
        <v>6</v>
      </c>
      <c r="R9" s="19">
        <v>14</v>
      </c>
      <c r="S9" s="19">
        <v>4</v>
      </c>
      <c r="T9" s="19">
        <v>18</v>
      </c>
      <c r="U9" s="20"/>
      <c r="V9" s="21" t="s">
        <v>7</v>
      </c>
      <c r="W9" s="22" t="s">
        <v>47</v>
      </c>
      <c r="X9" s="33" t="s">
        <v>8</v>
      </c>
      <c r="Y9" s="17"/>
      <c r="Z9" s="54" t="s">
        <v>42</v>
      </c>
      <c r="AA9" s="54" t="s">
        <v>43</v>
      </c>
      <c r="AB9" s="54" t="s">
        <v>48</v>
      </c>
      <c r="AC9" s="55" t="s">
        <v>49</v>
      </c>
      <c r="AD9" s="55" t="s">
        <v>50</v>
      </c>
      <c r="AF9" s="46" t="s">
        <v>46</v>
      </c>
      <c r="AG9" s="46"/>
      <c r="AH9" s="46"/>
      <c r="AI9" s="46"/>
      <c r="AJ9" s="46"/>
      <c r="AK9" s="46"/>
    </row>
    <row r="10" spans="1:30" ht="15">
      <c r="A10" s="23" t="s">
        <v>30</v>
      </c>
      <c r="B10" s="24">
        <v>4</v>
      </c>
      <c r="C10" s="25">
        <v>2</v>
      </c>
      <c r="D10" s="25">
        <v>3</v>
      </c>
      <c r="E10" s="24">
        <v>4</v>
      </c>
      <c r="F10" s="25">
        <v>5</v>
      </c>
      <c r="G10" s="25">
        <v>3</v>
      </c>
      <c r="H10" s="24">
        <v>4</v>
      </c>
      <c r="I10" s="25">
        <v>3</v>
      </c>
      <c r="J10" s="25">
        <v>3</v>
      </c>
      <c r="K10" s="14">
        <f>SUM(B10:J10)</f>
        <v>31</v>
      </c>
      <c r="L10" s="24">
        <v>3</v>
      </c>
      <c r="M10" s="25">
        <v>3</v>
      </c>
      <c r="N10" s="25">
        <v>4</v>
      </c>
      <c r="O10" s="24">
        <v>4</v>
      </c>
      <c r="P10" s="25">
        <v>4</v>
      </c>
      <c r="Q10" s="25">
        <v>4</v>
      </c>
      <c r="R10" s="24">
        <v>2</v>
      </c>
      <c r="S10" s="25">
        <v>4</v>
      </c>
      <c r="T10" s="25">
        <v>2</v>
      </c>
      <c r="U10" s="14">
        <f>SUM(L10:T10)</f>
        <v>30</v>
      </c>
      <c r="V10" s="14">
        <f>K10+U10</f>
        <v>61</v>
      </c>
      <c r="W10" s="15">
        <f>AB10</f>
        <v>13.875</v>
      </c>
      <c r="X10" s="34">
        <f>V10-W10/2</f>
        <v>54.0625</v>
      </c>
      <c r="Y10" s="36">
        <v>2</v>
      </c>
      <c r="Z10" s="48">
        <v>28.1</v>
      </c>
      <c r="AA10" s="48">
        <v>12.6</v>
      </c>
      <c r="AB10" s="56">
        <f>(AC10+AD10)*3/8</f>
        <v>13.875</v>
      </c>
      <c r="AC10" s="48">
        <f>ROUND((Z10*$AA$7/113+$AC$7-$V$8),0)</f>
        <v>27</v>
      </c>
      <c r="AD10" s="48">
        <f>ROUND((AA10*$AA$8/113+$AC$8-$V$8),0)</f>
        <v>10</v>
      </c>
    </row>
    <row r="11" spans="1:30" ht="15">
      <c r="A11" s="23" t="s">
        <v>40</v>
      </c>
      <c r="B11" s="24">
        <v>5</v>
      </c>
      <c r="C11" s="25">
        <v>3</v>
      </c>
      <c r="D11" s="25">
        <v>4</v>
      </c>
      <c r="E11" s="24">
        <v>4</v>
      </c>
      <c r="F11" s="25">
        <v>3</v>
      </c>
      <c r="G11" s="25">
        <v>4</v>
      </c>
      <c r="H11" s="24">
        <v>2</v>
      </c>
      <c r="I11" s="25">
        <v>4</v>
      </c>
      <c r="J11" s="25">
        <v>3</v>
      </c>
      <c r="K11" s="14">
        <f>SUM(B11:J11)</f>
        <v>32</v>
      </c>
      <c r="L11" s="24">
        <v>4</v>
      </c>
      <c r="M11" s="25">
        <v>3</v>
      </c>
      <c r="N11" s="25">
        <v>3</v>
      </c>
      <c r="O11" s="24">
        <v>5</v>
      </c>
      <c r="P11" s="25">
        <v>5</v>
      </c>
      <c r="Q11" s="25">
        <v>4</v>
      </c>
      <c r="R11" s="24">
        <v>3</v>
      </c>
      <c r="S11" s="25">
        <v>4</v>
      </c>
      <c r="T11" s="25">
        <v>3</v>
      </c>
      <c r="U11" s="14">
        <f>SUM(L11:T11)</f>
        <v>34</v>
      </c>
      <c r="V11" s="14">
        <f>K11+U11</f>
        <v>66</v>
      </c>
      <c r="W11" s="15">
        <f>AB11</f>
        <v>17.25</v>
      </c>
      <c r="X11" s="35">
        <f>V11-W11/2</f>
        <v>57.375</v>
      </c>
      <c r="Y11" s="36">
        <v>2</v>
      </c>
      <c r="Z11" s="48">
        <v>33</v>
      </c>
      <c r="AA11" s="48">
        <v>16.9</v>
      </c>
      <c r="AB11" s="56">
        <f>(AC11+AD11)*3/8</f>
        <v>17.25</v>
      </c>
      <c r="AC11" s="48">
        <f>ROUND((Z11*$AA$7/113+$AC$7-$V$8),0)</f>
        <v>32</v>
      </c>
      <c r="AD11" s="48">
        <f>ROUND((AA11*$AA$8/113+$AC$8-$V$8),0)</f>
        <v>14</v>
      </c>
    </row>
    <row r="12" spans="1:30" ht="15">
      <c r="A12" s="23" t="s">
        <v>29</v>
      </c>
      <c r="B12" s="24">
        <v>4</v>
      </c>
      <c r="C12" s="25">
        <v>3</v>
      </c>
      <c r="D12" s="25">
        <v>4</v>
      </c>
      <c r="E12" s="24">
        <v>5</v>
      </c>
      <c r="F12" s="25">
        <v>4</v>
      </c>
      <c r="G12" s="25">
        <v>4</v>
      </c>
      <c r="H12" s="24">
        <v>3</v>
      </c>
      <c r="I12" s="25">
        <v>4</v>
      </c>
      <c r="J12" s="25">
        <v>3</v>
      </c>
      <c r="K12" s="14">
        <f>SUM(B12:J12)</f>
        <v>34</v>
      </c>
      <c r="L12" s="24">
        <v>4</v>
      </c>
      <c r="M12" s="25">
        <v>3</v>
      </c>
      <c r="N12" s="25">
        <v>4</v>
      </c>
      <c r="O12" s="24">
        <v>4</v>
      </c>
      <c r="P12" s="25">
        <v>4</v>
      </c>
      <c r="Q12" s="25">
        <v>4</v>
      </c>
      <c r="R12" s="24">
        <v>3</v>
      </c>
      <c r="S12" s="25">
        <v>3</v>
      </c>
      <c r="T12" s="25">
        <v>3</v>
      </c>
      <c r="U12" s="14">
        <f>SUM(L12:T12)</f>
        <v>32</v>
      </c>
      <c r="V12" s="14">
        <f>K12+U12</f>
        <v>66</v>
      </c>
      <c r="W12" s="15">
        <f>AB12</f>
        <v>15.375</v>
      </c>
      <c r="X12" s="35">
        <f>V12-W12/2</f>
        <v>58.3125</v>
      </c>
      <c r="Y12" s="36">
        <v>2</v>
      </c>
      <c r="Z12" s="48">
        <v>25.9</v>
      </c>
      <c r="AA12" s="48">
        <v>18.8</v>
      </c>
      <c r="AB12" s="56">
        <f>(AC12+AD12)*3/8</f>
        <v>15.375</v>
      </c>
      <c r="AC12" s="48">
        <f>ROUND((Z12*$AA$7/113+$AC$7-$V$8),0)</f>
        <v>25</v>
      </c>
      <c r="AD12" s="48">
        <f>ROUND((AA12*$AA$8/113+$AC$8-$V$8),0)</f>
        <v>16</v>
      </c>
    </row>
    <row r="13" spans="1:30" ht="15">
      <c r="A13" s="23" t="s">
        <v>31</v>
      </c>
      <c r="B13" s="24">
        <v>4</v>
      </c>
      <c r="C13" s="25">
        <v>3</v>
      </c>
      <c r="D13" s="25">
        <v>4</v>
      </c>
      <c r="E13" s="24">
        <v>4</v>
      </c>
      <c r="F13" s="25">
        <v>4</v>
      </c>
      <c r="G13" s="25">
        <v>4</v>
      </c>
      <c r="H13" s="24">
        <v>3</v>
      </c>
      <c r="I13" s="25">
        <v>5</v>
      </c>
      <c r="J13" s="25">
        <v>3</v>
      </c>
      <c r="K13" s="14">
        <f>SUM(B13:J13)</f>
        <v>34</v>
      </c>
      <c r="L13" s="24">
        <v>4</v>
      </c>
      <c r="M13" s="25">
        <v>3</v>
      </c>
      <c r="N13" s="25">
        <v>3</v>
      </c>
      <c r="O13" s="24">
        <v>5</v>
      </c>
      <c r="P13" s="25">
        <v>4</v>
      </c>
      <c r="Q13" s="25">
        <v>4</v>
      </c>
      <c r="R13" s="24">
        <v>3</v>
      </c>
      <c r="S13" s="25">
        <v>3</v>
      </c>
      <c r="T13" s="25">
        <v>3</v>
      </c>
      <c r="U13" s="14">
        <f>SUM(L13:T13)</f>
        <v>32</v>
      </c>
      <c r="V13" s="14">
        <f>K13+U13</f>
        <v>66</v>
      </c>
      <c r="W13" s="15">
        <f>AB13</f>
        <v>15.375</v>
      </c>
      <c r="X13" s="35">
        <f>V13-W13/2</f>
        <v>58.3125</v>
      </c>
      <c r="Y13" s="36">
        <v>2</v>
      </c>
      <c r="Z13" s="48">
        <v>26.3</v>
      </c>
      <c r="AA13" s="48">
        <v>18.5</v>
      </c>
      <c r="AB13" s="56">
        <f>(AC13+AD13)*3/8</f>
        <v>15.375</v>
      </c>
      <c r="AC13" s="48">
        <f>ROUND((Z13*$AA$7/113+$AC$7-$V$8),0)</f>
        <v>25</v>
      </c>
      <c r="AD13" s="48">
        <f>ROUND((AA13*$AA$8/113+$AC$8-$V$8),0)</f>
        <v>16</v>
      </c>
    </row>
    <row r="14" spans="1:30" ht="15">
      <c r="A14" s="23" t="s">
        <v>38</v>
      </c>
      <c r="B14" s="24">
        <v>4</v>
      </c>
      <c r="C14" s="25">
        <v>2</v>
      </c>
      <c r="D14" s="25">
        <v>3</v>
      </c>
      <c r="E14" s="24">
        <v>4</v>
      </c>
      <c r="F14" s="25">
        <v>4</v>
      </c>
      <c r="G14" s="25">
        <v>4</v>
      </c>
      <c r="H14" s="24">
        <v>2</v>
      </c>
      <c r="I14" s="25">
        <v>4</v>
      </c>
      <c r="J14" s="25">
        <v>3</v>
      </c>
      <c r="K14" s="14">
        <f>SUM(B14:J14)</f>
        <v>30</v>
      </c>
      <c r="L14" s="24">
        <v>4</v>
      </c>
      <c r="M14" s="25">
        <v>3</v>
      </c>
      <c r="N14" s="25">
        <v>3</v>
      </c>
      <c r="O14" s="24">
        <v>4</v>
      </c>
      <c r="P14" s="25">
        <v>4</v>
      </c>
      <c r="Q14" s="25">
        <v>4</v>
      </c>
      <c r="R14" s="24">
        <v>3</v>
      </c>
      <c r="S14" s="25">
        <v>4</v>
      </c>
      <c r="T14" s="25">
        <v>3</v>
      </c>
      <c r="U14" s="14">
        <f>SUM(L14:T14)</f>
        <v>32</v>
      </c>
      <c r="V14" s="14">
        <f>K14+U14</f>
        <v>62</v>
      </c>
      <c r="W14" s="15">
        <f>AB14</f>
        <v>7.125</v>
      </c>
      <c r="X14" s="35">
        <f>V14-W14/2</f>
        <v>58.4375</v>
      </c>
      <c r="Y14" s="36">
        <v>2</v>
      </c>
      <c r="Z14" s="48">
        <v>11.2</v>
      </c>
      <c r="AA14" s="48">
        <v>12.4</v>
      </c>
      <c r="AB14" s="56">
        <f>(AC14+AD14)*3/8</f>
        <v>7.125</v>
      </c>
      <c r="AC14" s="48">
        <f>ROUND((Z14*$AA$7/113+$AC$7-$V$8),0)</f>
        <v>9</v>
      </c>
      <c r="AD14" s="48">
        <f>ROUND((AA14*$AA$8/113+$AC$8-$V$8),0)</f>
        <v>10</v>
      </c>
    </row>
    <row r="15" spans="1:31" ht="15">
      <c r="A15" s="23" t="s">
        <v>35</v>
      </c>
      <c r="B15" s="24">
        <v>5</v>
      </c>
      <c r="C15" s="25">
        <v>3</v>
      </c>
      <c r="D15" s="25">
        <v>4</v>
      </c>
      <c r="E15" s="24">
        <v>5</v>
      </c>
      <c r="F15" s="25">
        <v>5</v>
      </c>
      <c r="G15" s="25">
        <v>5</v>
      </c>
      <c r="H15" s="24">
        <v>4</v>
      </c>
      <c r="I15" s="25">
        <v>5</v>
      </c>
      <c r="J15" s="25">
        <v>3</v>
      </c>
      <c r="K15" s="14">
        <f>SUM(B15:J15)</f>
        <v>39</v>
      </c>
      <c r="L15" s="24">
        <v>5</v>
      </c>
      <c r="M15" s="25">
        <v>3</v>
      </c>
      <c r="N15" s="25">
        <v>3</v>
      </c>
      <c r="O15" s="24">
        <v>5</v>
      </c>
      <c r="P15" s="25">
        <v>4</v>
      </c>
      <c r="Q15" s="25">
        <v>4</v>
      </c>
      <c r="R15" s="24">
        <v>4</v>
      </c>
      <c r="S15" s="25">
        <v>5</v>
      </c>
      <c r="T15" s="25">
        <v>3</v>
      </c>
      <c r="U15" s="14">
        <f>SUM(L15:T15)</f>
        <v>36</v>
      </c>
      <c r="V15" s="14">
        <f>K15+U15</f>
        <v>75</v>
      </c>
      <c r="W15" s="15">
        <f>AB15</f>
        <v>31.875</v>
      </c>
      <c r="X15" s="35">
        <f>V15-W15/2</f>
        <v>59.0625</v>
      </c>
      <c r="Y15" s="36">
        <v>2</v>
      </c>
      <c r="Z15" s="48">
        <v>54</v>
      </c>
      <c r="AA15" s="48">
        <v>33.2</v>
      </c>
      <c r="AB15" s="56">
        <f>(AC15+AD15)*3/8</f>
        <v>31.875</v>
      </c>
      <c r="AC15" s="48">
        <f>ROUND((Z15*$AA$7/113+$AC$7-$V$8),0)</f>
        <v>54</v>
      </c>
      <c r="AD15" s="48">
        <f>ROUND((AA15*$AA$8/113+$AC$8-$V$8),0)</f>
        <v>31</v>
      </c>
      <c r="AE15" s="51" t="s">
        <v>5</v>
      </c>
    </row>
    <row r="16" spans="1:30" ht="15">
      <c r="A16" s="23" t="s">
        <v>53</v>
      </c>
      <c r="B16" s="24">
        <v>4</v>
      </c>
      <c r="C16" s="25">
        <v>3</v>
      </c>
      <c r="D16" s="25">
        <v>3</v>
      </c>
      <c r="E16" s="24">
        <v>3</v>
      </c>
      <c r="F16" s="25">
        <v>4</v>
      </c>
      <c r="G16" s="25">
        <v>5</v>
      </c>
      <c r="H16" s="24">
        <v>3</v>
      </c>
      <c r="I16" s="25">
        <v>4</v>
      </c>
      <c r="J16" s="25">
        <v>3</v>
      </c>
      <c r="K16" s="14">
        <f>SUM(B16:J16)</f>
        <v>32</v>
      </c>
      <c r="L16" s="24">
        <v>4</v>
      </c>
      <c r="M16" s="25">
        <v>3</v>
      </c>
      <c r="N16" s="25">
        <v>4</v>
      </c>
      <c r="O16" s="24">
        <v>5</v>
      </c>
      <c r="P16" s="25">
        <v>4</v>
      </c>
      <c r="Q16" s="25">
        <v>4</v>
      </c>
      <c r="R16" s="24">
        <v>3</v>
      </c>
      <c r="S16" s="25">
        <v>4</v>
      </c>
      <c r="T16" s="25">
        <v>3</v>
      </c>
      <c r="U16" s="14">
        <f>SUM(L16:T16)</f>
        <v>34</v>
      </c>
      <c r="V16" s="14">
        <f>K16+U16</f>
        <v>66</v>
      </c>
      <c r="W16" s="15">
        <f>AB16</f>
        <v>13.875</v>
      </c>
      <c r="X16" s="35">
        <f>V16-W16/2</f>
        <v>59.0625</v>
      </c>
      <c r="Y16" s="36">
        <v>2</v>
      </c>
      <c r="Z16" s="48">
        <v>22</v>
      </c>
      <c r="AA16" s="51">
        <v>19.7</v>
      </c>
      <c r="AB16" s="56">
        <f>(AC16+AD16)*3/8</f>
        <v>13.875</v>
      </c>
      <c r="AC16" s="48">
        <f>ROUND((Z16*$AA$8/113+$AC$8-$V$8),0)</f>
        <v>20</v>
      </c>
      <c r="AD16" s="48">
        <f>ROUND((AA16*$AA$8/113+$AC$8-$V$8),0)</f>
        <v>17</v>
      </c>
    </row>
    <row r="17" spans="1:30" ht="15">
      <c r="A17" s="23" t="s">
        <v>51</v>
      </c>
      <c r="B17" s="24">
        <v>4</v>
      </c>
      <c r="C17" s="25">
        <v>2</v>
      </c>
      <c r="D17" s="25">
        <v>3</v>
      </c>
      <c r="E17" s="24">
        <v>4</v>
      </c>
      <c r="F17" s="25">
        <v>4</v>
      </c>
      <c r="G17" s="25">
        <v>3</v>
      </c>
      <c r="H17" s="24">
        <v>4</v>
      </c>
      <c r="I17" s="25">
        <v>3</v>
      </c>
      <c r="J17" s="25">
        <v>3</v>
      </c>
      <c r="K17" s="14">
        <f>SUM(B17:J17)</f>
        <v>30</v>
      </c>
      <c r="L17" s="24">
        <v>4</v>
      </c>
      <c r="M17" s="25">
        <v>3</v>
      </c>
      <c r="N17" s="25">
        <v>4</v>
      </c>
      <c r="O17" s="24">
        <v>4</v>
      </c>
      <c r="P17" s="25">
        <v>4</v>
      </c>
      <c r="Q17" s="25">
        <v>5</v>
      </c>
      <c r="R17" s="24">
        <v>3</v>
      </c>
      <c r="S17" s="25">
        <v>5</v>
      </c>
      <c r="T17" s="25">
        <v>3</v>
      </c>
      <c r="U17" s="14">
        <f>SUM(L17:T17)</f>
        <v>35</v>
      </c>
      <c r="V17" s="14">
        <f>K17+U17</f>
        <v>65</v>
      </c>
      <c r="W17" s="15">
        <f>AB17</f>
        <v>11.25</v>
      </c>
      <c r="X17" s="35">
        <f>V17-W17/2</f>
        <v>59.375</v>
      </c>
      <c r="Y17" s="36">
        <v>1</v>
      </c>
      <c r="Z17" s="48">
        <v>17.1</v>
      </c>
      <c r="AA17" s="48">
        <v>16.7</v>
      </c>
      <c r="AB17" s="56">
        <f>(AC17+AD17)*3/8</f>
        <v>11.25</v>
      </c>
      <c r="AC17" s="48">
        <f>ROUND((Z17*$AA$7/113+$AC$7-$V$8),0)</f>
        <v>16</v>
      </c>
      <c r="AD17" s="48">
        <f>ROUND((AA17*$AA$8/113+$AC$8-$V$8),0)</f>
        <v>14</v>
      </c>
    </row>
    <row r="18" spans="1:30" ht="15">
      <c r="A18" s="23" t="s">
        <v>33</v>
      </c>
      <c r="B18" s="24">
        <v>4</v>
      </c>
      <c r="C18" s="25">
        <v>3</v>
      </c>
      <c r="D18" s="25">
        <v>3</v>
      </c>
      <c r="E18" s="24">
        <v>4</v>
      </c>
      <c r="F18" s="25">
        <v>5</v>
      </c>
      <c r="G18" s="25">
        <v>5</v>
      </c>
      <c r="H18" s="24">
        <v>3</v>
      </c>
      <c r="I18" s="25">
        <v>5</v>
      </c>
      <c r="J18" s="25">
        <v>3</v>
      </c>
      <c r="K18" s="14">
        <f>SUM(B18:J18)</f>
        <v>35</v>
      </c>
      <c r="L18" s="24">
        <v>4</v>
      </c>
      <c r="M18" s="25">
        <v>3</v>
      </c>
      <c r="N18" s="25">
        <v>2</v>
      </c>
      <c r="O18" s="24">
        <v>4</v>
      </c>
      <c r="P18" s="25">
        <v>4</v>
      </c>
      <c r="Q18" s="25">
        <v>5</v>
      </c>
      <c r="R18" s="24">
        <v>3</v>
      </c>
      <c r="S18" s="25">
        <v>3</v>
      </c>
      <c r="T18" s="25">
        <v>3</v>
      </c>
      <c r="U18" s="14">
        <f>SUM(L18:T18)</f>
        <v>31</v>
      </c>
      <c r="V18" s="14">
        <f>K18+U18</f>
        <v>66</v>
      </c>
      <c r="W18" s="15">
        <f>AB18</f>
        <v>10.125</v>
      </c>
      <c r="X18" s="35">
        <f>V18-W18/2</f>
        <v>60.9375</v>
      </c>
      <c r="Y18" s="36">
        <v>2</v>
      </c>
      <c r="Z18" s="48">
        <v>15.9</v>
      </c>
      <c r="AA18" s="48">
        <v>15.2</v>
      </c>
      <c r="AB18" s="56">
        <f>(AC18+AD18)*3/8</f>
        <v>10.125</v>
      </c>
      <c r="AC18" s="48">
        <f>ROUND((Z18*$AA$7/113+$AC$7-$V$8),0)</f>
        <v>14</v>
      </c>
      <c r="AD18" s="48">
        <f>ROUND((AA18*$AA$8/113+$AC$8-$V$8),0)</f>
        <v>13</v>
      </c>
    </row>
    <row r="19" spans="1:30" ht="15">
      <c r="A19" s="23" t="s">
        <v>52</v>
      </c>
      <c r="B19" s="24">
        <v>7</v>
      </c>
      <c r="C19" s="25">
        <v>3</v>
      </c>
      <c r="D19" s="25">
        <v>2</v>
      </c>
      <c r="E19" s="24">
        <v>4</v>
      </c>
      <c r="F19" s="25">
        <v>4</v>
      </c>
      <c r="G19" s="25">
        <v>5</v>
      </c>
      <c r="H19" s="24">
        <v>3</v>
      </c>
      <c r="I19" s="25">
        <v>5</v>
      </c>
      <c r="J19" s="25">
        <v>3</v>
      </c>
      <c r="K19" s="14">
        <f>SUM(B19:J19)</f>
        <v>36</v>
      </c>
      <c r="L19" s="24">
        <v>5</v>
      </c>
      <c r="M19" s="25">
        <v>3</v>
      </c>
      <c r="N19" s="25">
        <v>3</v>
      </c>
      <c r="O19" s="24">
        <v>4</v>
      </c>
      <c r="P19" s="25">
        <v>4</v>
      </c>
      <c r="Q19" s="25">
        <v>4</v>
      </c>
      <c r="R19" s="24">
        <v>3</v>
      </c>
      <c r="S19" s="25">
        <v>4</v>
      </c>
      <c r="T19" s="25">
        <v>3</v>
      </c>
      <c r="U19" s="14">
        <f>SUM(L19:T19)</f>
        <v>33</v>
      </c>
      <c r="V19" s="14">
        <f>K19+U19</f>
        <v>69</v>
      </c>
      <c r="W19" s="15">
        <f>AB19</f>
        <v>15.75</v>
      </c>
      <c r="X19" s="35">
        <f>V19-W19/2</f>
        <v>61.125</v>
      </c>
      <c r="Y19" s="36">
        <v>1</v>
      </c>
      <c r="Z19" s="48">
        <v>26.7</v>
      </c>
      <c r="AA19" s="48">
        <v>18.5</v>
      </c>
      <c r="AB19" s="56">
        <f>(AC19+AD19)*3/8</f>
        <v>15.75</v>
      </c>
      <c r="AC19" s="48">
        <f>ROUND((Z19*$AA$7/113+$AC$7-$V$8),0)</f>
        <v>26</v>
      </c>
      <c r="AD19" s="48">
        <f>ROUND((AA19*$AA$8/113+$AC$8-$V$8),0)</f>
        <v>16</v>
      </c>
    </row>
    <row r="20" spans="1:30" ht="15">
      <c r="A20" s="47" t="s">
        <v>37</v>
      </c>
      <c r="B20" s="24"/>
      <c r="C20" s="25"/>
      <c r="D20" s="25"/>
      <c r="E20" s="24"/>
      <c r="F20" s="25"/>
      <c r="G20" s="25"/>
      <c r="H20" s="24"/>
      <c r="I20" s="25"/>
      <c r="J20" s="25"/>
      <c r="K20" s="14">
        <f>SUM(B20:J20)</f>
        <v>0</v>
      </c>
      <c r="L20" s="24"/>
      <c r="M20" s="25"/>
      <c r="N20" s="25"/>
      <c r="O20" s="24"/>
      <c r="P20" s="25"/>
      <c r="Q20" s="25"/>
      <c r="R20" s="24"/>
      <c r="S20" s="25"/>
      <c r="T20" s="25"/>
      <c r="U20" s="14">
        <f>SUM(L20:T20)</f>
        <v>0</v>
      </c>
      <c r="V20" s="14">
        <f>K20+U20</f>
        <v>0</v>
      </c>
      <c r="W20" s="15">
        <f>AB20</f>
        <v>19.125</v>
      </c>
      <c r="X20" s="35">
        <f>V20-W20/2</f>
        <v>-9.5625</v>
      </c>
      <c r="Y20" s="36">
        <v>1</v>
      </c>
      <c r="Z20" s="48">
        <v>39</v>
      </c>
      <c r="AA20" s="48">
        <v>14.1</v>
      </c>
      <c r="AB20" s="56">
        <f>(AC20+AD20)*3/8</f>
        <v>19.125</v>
      </c>
      <c r="AC20" s="48">
        <f>ROUND((Z20*$AA$7/113+$AC$7-$V$8),0)</f>
        <v>39</v>
      </c>
      <c r="AD20" s="48">
        <f>ROUND((AA20*$AA$8/113+$AC$8-$V$8),0)</f>
        <v>12</v>
      </c>
    </row>
    <row r="21" spans="1:30" ht="15">
      <c r="A21" s="47" t="s">
        <v>34</v>
      </c>
      <c r="B21" s="24"/>
      <c r="C21" s="25"/>
      <c r="D21" s="25"/>
      <c r="E21" s="24"/>
      <c r="F21" s="25"/>
      <c r="G21" s="25"/>
      <c r="H21" s="24"/>
      <c r="I21" s="25"/>
      <c r="J21" s="25"/>
      <c r="K21" s="14">
        <f>SUM(B21:J21)</f>
        <v>0</v>
      </c>
      <c r="L21" s="24"/>
      <c r="M21" s="25"/>
      <c r="N21" s="25"/>
      <c r="O21" s="24"/>
      <c r="P21" s="25"/>
      <c r="Q21" s="25"/>
      <c r="R21" s="24"/>
      <c r="S21" s="25"/>
      <c r="T21" s="25"/>
      <c r="U21" s="14">
        <f>SUM(L21:T21)</f>
        <v>0</v>
      </c>
      <c r="V21" s="14">
        <f>K21+U21</f>
        <v>0</v>
      </c>
      <c r="W21" s="15">
        <f>AB21</f>
        <v>11.625</v>
      </c>
      <c r="X21" s="35">
        <f>V21-W21/2</f>
        <v>-5.8125</v>
      </c>
      <c r="Y21" s="36">
        <v>1</v>
      </c>
      <c r="Z21" s="48">
        <v>22.2</v>
      </c>
      <c r="AA21" s="48">
        <v>12.5</v>
      </c>
      <c r="AB21" s="56">
        <f>(AC21+AD21)*3/8</f>
        <v>11.625</v>
      </c>
      <c r="AC21" s="48">
        <f>ROUND((Z21*$AA$7/113+$AC$7-$V$8),0)</f>
        <v>21</v>
      </c>
      <c r="AD21" s="48">
        <f>ROUND((AA21*$AA$8/113+$AC$8-$V$8),0)</f>
        <v>10</v>
      </c>
    </row>
    <row r="22" spans="1:30" ht="15">
      <c r="A22" s="47" t="s">
        <v>39</v>
      </c>
      <c r="B22" s="24"/>
      <c r="C22" s="25"/>
      <c r="D22" s="25"/>
      <c r="E22" s="24"/>
      <c r="F22" s="25"/>
      <c r="G22" s="25"/>
      <c r="H22" s="24"/>
      <c r="I22" s="25"/>
      <c r="J22" s="25"/>
      <c r="K22" s="14">
        <f>SUM(B22:J22)</f>
        <v>0</v>
      </c>
      <c r="L22" s="24"/>
      <c r="M22" s="25"/>
      <c r="N22" s="25"/>
      <c r="O22" s="24"/>
      <c r="P22" s="25"/>
      <c r="Q22" s="25"/>
      <c r="R22" s="24"/>
      <c r="S22" s="25"/>
      <c r="T22" s="25"/>
      <c r="U22" s="14">
        <f>SUM(L22:T22)</f>
        <v>0</v>
      </c>
      <c r="V22" s="14">
        <f>K22+U22</f>
        <v>0</v>
      </c>
      <c r="W22" s="15">
        <f>AB22</f>
        <v>25.5</v>
      </c>
      <c r="X22" s="35">
        <f>V22-W22/2</f>
        <v>-12.75</v>
      </c>
      <c r="Y22" s="36">
        <v>1</v>
      </c>
      <c r="Z22" s="48">
        <v>32.5</v>
      </c>
      <c r="AA22" s="48">
        <v>37</v>
      </c>
      <c r="AB22" s="56">
        <f>(AC22+AD22)*3/8</f>
        <v>25.5</v>
      </c>
      <c r="AC22" s="48">
        <f>ROUND((Z22*$AA$7/113+$AC$7-$V$8),0)</f>
        <v>32</v>
      </c>
      <c r="AD22" s="48">
        <f>ROUND((AA22*$AA$7/113+$AC$7-$V$8),0)</f>
        <v>36</v>
      </c>
    </row>
    <row r="23" spans="1:30" ht="15">
      <c r="A23" s="47" t="s">
        <v>32</v>
      </c>
      <c r="B23" s="24"/>
      <c r="C23" s="25"/>
      <c r="D23" s="25"/>
      <c r="E23" s="24"/>
      <c r="F23" s="25"/>
      <c r="G23" s="25"/>
      <c r="H23" s="24"/>
      <c r="I23" s="25"/>
      <c r="J23" s="25"/>
      <c r="K23" s="14">
        <f>SUM(B23:J23)</f>
        <v>0</v>
      </c>
      <c r="L23" s="24"/>
      <c r="M23" s="25"/>
      <c r="N23" s="25"/>
      <c r="O23" s="24"/>
      <c r="P23" s="25"/>
      <c r="Q23" s="25"/>
      <c r="R23" s="24"/>
      <c r="S23" s="25"/>
      <c r="T23" s="25"/>
      <c r="U23" s="14">
        <f>SUM(L23:T23)</f>
        <v>0</v>
      </c>
      <c r="V23" s="14">
        <f>K23+U23</f>
        <v>0</v>
      </c>
      <c r="W23" s="15">
        <f>AB23</f>
        <v>11.25</v>
      </c>
      <c r="X23" s="35">
        <f>V23-W23/2</f>
        <v>-5.625</v>
      </c>
      <c r="Y23" s="36">
        <v>1</v>
      </c>
      <c r="Z23" s="48">
        <v>17.8</v>
      </c>
      <c r="AA23" s="48">
        <v>16.8</v>
      </c>
      <c r="AB23" s="56">
        <f>(AC23+AD23)*3/8</f>
        <v>11.25</v>
      </c>
      <c r="AC23" s="48">
        <f>ROUND((Z23*$AA$7/113+$AC$7-$V$8),0)</f>
        <v>16</v>
      </c>
      <c r="AD23" s="48">
        <f>ROUND((AA23*$AA$8/113+$AC$8-$V$8),0)</f>
        <v>14</v>
      </c>
    </row>
    <row r="24" spans="1:30" ht="15">
      <c r="A24" s="23"/>
      <c r="B24" s="24"/>
      <c r="C24" s="25"/>
      <c r="D24" s="25"/>
      <c r="E24" s="24"/>
      <c r="F24" s="25"/>
      <c r="G24" s="25"/>
      <c r="H24" s="24"/>
      <c r="I24" s="25"/>
      <c r="J24" s="25"/>
      <c r="K24" s="14">
        <f>SUM(B24:J24)</f>
        <v>0</v>
      </c>
      <c r="L24" s="24"/>
      <c r="M24" s="25"/>
      <c r="N24" s="25"/>
      <c r="O24" s="24"/>
      <c r="P24" s="25"/>
      <c r="Q24" s="25"/>
      <c r="R24" s="24"/>
      <c r="S24" s="25"/>
      <c r="T24" s="25"/>
      <c r="U24" s="14">
        <f>SUM(L24:T24)</f>
        <v>0</v>
      </c>
      <c r="V24" s="14">
        <f>K24+U24</f>
        <v>0</v>
      </c>
      <c r="W24" s="15">
        <f>AB24</f>
        <v>-2.25</v>
      </c>
      <c r="X24" s="35">
        <f>V24-W24/2</f>
        <v>1.125</v>
      </c>
      <c r="Y24" s="36"/>
      <c r="AB24" s="56">
        <f>(AC24+AD24)*3/8</f>
        <v>-2.25</v>
      </c>
      <c r="AC24" s="48">
        <f>ROUND((Z24*$AA$7/113+$AC$7-$V$8),0)</f>
        <v>-3</v>
      </c>
      <c r="AD24" s="48">
        <f>ROUND((AA24*$AA$8/113+$AC$8-$V$8),0)</f>
        <v>-3</v>
      </c>
    </row>
    <row r="26" spans="1:12" ht="12.75">
      <c r="A26" s="37" t="s">
        <v>26</v>
      </c>
      <c r="L26" t="s">
        <v>5</v>
      </c>
    </row>
    <row r="28" spans="2:13" ht="12.75">
      <c r="B28" s="42" t="s">
        <v>9</v>
      </c>
      <c r="C28" s="42"/>
      <c r="D28" s="43" t="s">
        <v>10</v>
      </c>
      <c r="E28" s="43"/>
      <c r="F28" s="40" t="s">
        <v>11</v>
      </c>
      <c r="G28" s="40"/>
      <c r="H28" s="44" t="s">
        <v>12</v>
      </c>
      <c r="I28" s="44"/>
      <c r="J28" s="45" t="s">
        <v>13</v>
      </c>
      <c r="K28" s="45"/>
      <c r="L28" s="38" t="s">
        <v>14</v>
      </c>
      <c r="M28" s="38"/>
    </row>
    <row r="29" spans="1:13" ht="12.75">
      <c r="A29" t="s">
        <v>15</v>
      </c>
      <c r="B29" s="39" t="s">
        <v>16</v>
      </c>
      <c r="C29" s="39"/>
      <c r="D29" s="39" t="s">
        <v>17</v>
      </c>
      <c r="E29" s="39"/>
      <c r="F29" s="40">
        <v>0</v>
      </c>
      <c r="G29" s="40"/>
      <c r="H29" s="39" t="s">
        <v>18</v>
      </c>
      <c r="I29" s="39"/>
      <c r="J29" s="39" t="s">
        <v>19</v>
      </c>
      <c r="K29" s="39"/>
      <c r="L29" s="40" t="s">
        <v>20</v>
      </c>
      <c r="M29" s="40"/>
    </row>
    <row r="30" ht="12.75">
      <c r="B30" t="s">
        <v>5</v>
      </c>
    </row>
    <row r="31" spans="1:20" ht="13.5" thickBot="1">
      <c r="A31" s="27" t="s">
        <v>21</v>
      </c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7">
        <v>6</v>
      </c>
      <c r="H31" s="27">
        <v>7</v>
      </c>
      <c r="I31" s="27">
        <v>8</v>
      </c>
      <c r="J31" s="27">
        <v>9</v>
      </c>
      <c r="K31" s="27"/>
      <c r="L31" s="27">
        <v>1</v>
      </c>
      <c r="M31" s="27">
        <v>2</v>
      </c>
      <c r="N31" s="27">
        <v>3</v>
      </c>
      <c r="O31" s="27">
        <v>4</v>
      </c>
      <c r="P31" s="27">
        <v>5</v>
      </c>
      <c r="Q31" s="27">
        <v>6</v>
      </c>
      <c r="R31" s="27">
        <v>7</v>
      </c>
      <c r="S31" s="27">
        <v>8</v>
      </c>
      <c r="T31" s="27">
        <v>9</v>
      </c>
    </row>
    <row r="32" spans="1:34" ht="15">
      <c r="A32" s="28" t="s">
        <v>9</v>
      </c>
      <c r="B32" s="59">
        <f>COUNTIF(B10:B24,"=2")</f>
        <v>0</v>
      </c>
      <c r="C32" s="59">
        <f>COUNTIF(C10:C24,"=1")</f>
        <v>0</v>
      </c>
      <c r="D32" s="59">
        <f>COUNTIF(D10:D24,"=1")</f>
        <v>0</v>
      </c>
      <c r="E32" s="59">
        <f>COUNTIF(E10:E24,"=2")</f>
        <v>0</v>
      </c>
      <c r="F32" s="59">
        <f>COUNTIF(F10:F24,"=2")</f>
        <v>0</v>
      </c>
      <c r="G32" s="59">
        <f>COUNTIF(G10:G24,"=2")</f>
        <v>0</v>
      </c>
      <c r="H32" s="59">
        <f>COUNTIF(H10:H24,"=1")</f>
        <v>0</v>
      </c>
      <c r="I32" s="59">
        <f>COUNTIF(I10:I24,"=2")</f>
        <v>0</v>
      </c>
      <c r="J32" s="60">
        <f>COUNTIF(J10:J24,"=1")</f>
        <v>0</v>
      </c>
      <c r="K32" s="61">
        <f aca="true" t="shared" si="0" ref="K32:K37">SUM(B32:J32)</f>
        <v>0</v>
      </c>
      <c r="L32" s="59">
        <f>COUNTIF(L10:L24,"=2")</f>
        <v>0</v>
      </c>
      <c r="M32" s="59">
        <f>COUNTIF(M10:M24,"=1")</f>
        <v>0</v>
      </c>
      <c r="N32" s="59">
        <f>COUNTIF(N10:N24,"=1")</f>
        <v>0</v>
      </c>
      <c r="O32" s="59">
        <f>COUNTIF(O10:O24,"=2")</f>
        <v>0</v>
      </c>
      <c r="P32" s="59">
        <f>COUNTIF(P10:P24,"=2")</f>
        <v>0</v>
      </c>
      <c r="Q32" s="59">
        <f>COUNTIF(Q10:Q24,"=2")</f>
        <v>0</v>
      </c>
      <c r="R32" s="59">
        <f>COUNTIF(R10:R24,"=1")</f>
        <v>0</v>
      </c>
      <c r="S32" s="59">
        <f>COUNTIF(S10:S24,"=2")</f>
        <v>0</v>
      </c>
      <c r="T32" s="60">
        <f>COUNTIF(T10:T24,"=1")</f>
        <v>0</v>
      </c>
      <c r="U32" s="62">
        <f aca="true" t="shared" si="1" ref="U32:U37">SUM(L32:T32)</f>
        <v>0</v>
      </c>
      <c r="V32" s="61">
        <f aca="true" t="shared" si="2" ref="V32:V37">K32+U32</f>
        <v>0</v>
      </c>
      <c r="W32" s="57"/>
      <c r="AH32" s="12" t="s">
        <v>5</v>
      </c>
    </row>
    <row r="33" spans="1:34" ht="15">
      <c r="A33" s="29" t="s">
        <v>10</v>
      </c>
      <c r="B33" s="59">
        <f>COUNTIF(B10:B24,"=3")</f>
        <v>0</v>
      </c>
      <c r="C33" s="59">
        <f>COUNTIF(C10:C24,"=2")</f>
        <v>3</v>
      </c>
      <c r="D33" s="59">
        <f>COUNTIF(D10:D24,"=2")</f>
        <v>1</v>
      </c>
      <c r="E33" s="59">
        <f>COUNTIF(E10:E24,"=3")</f>
        <v>1</v>
      </c>
      <c r="F33" s="59">
        <f>COUNTIF(F10:F24,"=3")</f>
        <v>1</v>
      </c>
      <c r="G33" s="59">
        <f>COUNTIF(G10:G24,"=3")</f>
        <v>2</v>
      </c>
      <c r="H33" s="59">
        <f>COUNTIF(H10:H24,"=2")</f>
        <v>2</v>
      </c>
      <c r="I33" s="59">
        <f>COUNTIF(I10:I24,"=3")</f>
        <v>2</v>
      </c>
      <c r="J33" s="60">
        <f>COUNTIF(J10:J24,"=2")</f>
        <v>0</v>
      </c>
      <c r="K33" s="63">
        <f t="shared" si="0"/>
        <v>12</v>
      </c>
      <c r="L33" s="59">
        <f>COUNTIF(L10:L24,"=3")</f>
        <v>1</v>
      </c>
      <c r="M33" s="59">
        <f>COUNTIF(M10:M24,"=2")</f>
        <v>0</v>
      </c>
      <c r="N33" s="59">
        <f>COUNTIF(N10:N24,"=2")</f>
        <v>1</v>
      </c>
      <c r="O33" s="59">
        <f>COUNTIF(O10:O24,"=3")</f>
        <v>0</v>
      </c>
      <c r="P33" s="59">
        <f>COUNTIF(P10:P24,"=3")</f>
        <v>0</v>
      </c>
      <c r="Q33" s="59">
        <f>COUNTIF(Q10:Q24,"=3")</f>
        <v>0</v>
      </c>
      <c r="R33" s="59">
        <f>COUNTIF(R10:R24,"=2")</f>
        <v>1</v>
      </c>
      <c r="S33" s="59">
        <f>COUNTIF(S10:S24,"=3")</f>
        <v>3</v>
      </c>
      <c r="T33" s="60">
        <f>COUNTIF(T10:T24,"=2")</f>
        <v>1</v>
      </c>
      <c r="U33" s="64">
        <f t="shared" si="1"/>
        <v>7</v>
      </c>
      <c r="V33" s="63">
        <f t="shared" si="2"/>
        <v>19</v>
      </c>
      <c r="W33" s="57"/>
      <c r="AH33" s="12" t="s">
        <v>5</v>
      </c>
    </row>
    <row r="34" spans="1:23" ht="15">
      <c r="A34" s="26" t="s">
        <v>11</v>
      </c>
      <c r="B34" s="59">
        <f>COUNTIF(B10:B24,"=4")</f>
        <v>7</v>
      </c>
      <c r="C34" s="59">
        <f>COUNTIF(C10:C24,"=3")</f>
        <v>7</v>
      </c>
      <c r="D34" s="59">
        <f>COUNTIF(D10:D24,"=3")</f>
        <v>5</v>
      </c>
      <c r="E34" s="59">
        <f>COUNTIF(E10:E24,"=4")</f>
        <v>7</v>
      </c>
      <c r="F34" s="59">
        <f>COUNTIF(F10:F24,"=4")</f>
        <v>6</v>
      </c>
      <c r="G34" s="59">
        <f>COUNTIF(G10:G24,"=4")</f>
        <v>4</v>
      </c>
      <c r="H34" s="59">
        <f>COUNTIF(H10:H24,"=3")</f>
        <v>5</v>
      </c>
      <c r="I34" s="59">
        <f>COUNTIF(I10:I24,"=4")</f>
        <v>4</v>
      </c>
      <c r="J34" s="60">
        <f>COUNTIF(J10:J24,"=3")</f>
        <v>10</v>
      </c>
      <c r="K34" s="63">
        <f t="shared" si="0"/>
        <v>55</v>
      </c>
      <c r="L34" s="59">
        <f>COUNTIF(L10:L24,"=4")</f>
        <v>7</v>
      </c>
      <c r="M34" s="59">
        <f>COUNTIF(M10:M24,"=3")</f>
        <v>10</v>
      </c>
      <c r="N34" s="59">
        <f>COUNTIF(N10:N24,"=3")</f>
        <v>5</v>
      </c>
      <c r="O34" s="59">
        <f>COUNTIF(O10:O24,"=4")</f>
        <v>6</v>
      </c>
      <c r="P34" s="59">
        <f>COUNTIF(P10:P24,"=4")</f>
        <v>9</v>
      </c>
      <c r="Q34" s="59">
        <f>COUNTIF(Q10:Q24,"=4")</f>
        <v>8</v>
      </c>
      <c r="R34" s="59">
        <f>COUNTIF(R10:R24,"=3")</f>
        <v>8</v>
      </c>
      <c r="S34" s="59">
        <f>COUNTIF(S10:S24,"=4")</f>
        <v>5</v>
      </c>
      <c r="T34" s="60">
        <f>COUNTIF(T10:T24,"=3")</f>
        <v>9</v>
      </c>
      <c r="U34" s="64">
        <f t="shared" si="1"/>
        <v>67</v>
      </c>
      <c r="V34" s="63">
        <f t="shared" si="2"/>
        <v>122</v>
      </c>
      <c r="W34" s="57"/>
    </row>
    <row r="35" spans="1:23" ht="15">
      <c r="A35" s="30" t="s">
        <v>12</v>
      </c>
      <c r="B35" s="59">
        <f>COUNTIF(B10:B24,"=5")</f>
        <v>2</v>
      </c>
      <c r="C35" s="59">
        <f>COUNTIF(C10:C24,"=4")</f>
        <v>0</v>
      </c>
      <c r="D35" s="59">
        <f>COUNTIF(D10:D24,"=4")</f>
        <v>4</v>
      </c>
      <c r="E35" s="59">
        <f>COUNTIF(E10:E24,"=5")</f>
        <v>2</v>
      </c>
      <c r="F35" s="59">
        <f>COUNTIF(F10:F24,"=5")</f>
        <v>3</v>
      </c>
      <c r="G35" s="59">
        <f>COUNTIF(G10:G24,"=5")</f>
        <v>4</v>
      </c>
      <c r="H35" s="59">
        <f>COUNTIF(H10:H24,"=4")</f>
        <v>3</v>
      </c>
      <c r="I35" s="59">
        <f>COUNTIF(I10:I24,"=5")</f>
        <v>4</v>
      </c>
      <c r="J35" s="60">
        <f>COUNTIF(J10:J24,"=4")</f>
        <v>0</v>
      </c>
      <c r="K35" s="63">
        <f t="shared" si="0"/>
        <v>22</v>
      </c>
      <c r="L35" s="59">
        <f>COUNTIF(L10:L24,"=5")</f>
        <v>2</v>
      </c>
      <c r="M35" s="59">
        <f>COUNTIF(M10:M24,"=4")</f>
        <v>0</v>
      </c>
      <c r="N35" s="59">
        <f>COUNTIF(N10:N24,"=4")</f>
        <v>4</v>
      </c>
      <c r="O35" s="59">
        <f>COUNTIF(O10:O24,"=5")</f>
        <v>4</v>
      </c>
      <c r="P35" s="59">
        <f>COUNTIF(P10:P24,"=5")</f>
        <v>1</v>
      </c>
      <c r="Q35" s="59">
        <f>COUNTIF(Q10:Q24,"=5")</f>
        <v>2</v>
      </c>
      <c r="R35" s="59">
        <f>COUNTIF(R10:R24,"=4")</f>
        <v>1</v>
      </c>
      <c r="S35" s="59">
        <f>COUNTIF(S10:S24,"=5")</f>
        <v>2</v>
      </c>
      <c r="T35" s="60">
        <f>COUNTIF(T10:T24,"=4")</f>
        <v>0</v>
      </c>
      <c r="U35" s="64">
        <f t="shared" si="1"/>
        <v>16</v>
      </c>
      <c r="V35" s="63">
        <f t="shared" si="2"/>
        <v>38</v>
      </c>
      <c r="W35" s="57"/>
    </row>
    <row r="36" spans="1:23" ht="15">
      <c r="A36" s="31" t="s">
        <v>22</v>
      </c>
      <c r="B36" s="59">
        <f>COUNTIF(B10:B24,"=6")</f>
        <v>0</v>
      </c>
      <c r="C36" s="59">
        <f>COUNTIF(C10:C24,"=5")</f>
        <v>0</v>
      </c>
      <c r="D36" s="59">
        <f>COUNTIF(D10:D24,"=5")</f>
        <v>0</v>
      </c>
      <c r="E36" s="59">
        <f>COUNTIF(E10:E24,"=6")</f>
        <v>0</v>
      </c>
      <c r="F36" s="59">
        <f>COUNTIF(F10:F24,"=6")</f>
        <v>0</v>
      </c>
      <c r="G36" s="59">
        <f>COUNTIF(G10:G24,"=6")</f>
        <v>0</v>
      </c>
      <c r="H36" s="59">
        <f>COUNTIF(H10:H24,"=5")</f>
        <v>0</v>
      </c>
      <c r="I36" s="59">
        <f>COUNTIF(I10:I24,"=6")</f>
        <v>0</v>
      </c>
      <c r="J36" s="60">
        <f>COUNTIF(J10:J24,"=5")</f>
        <v>0</v>
      </c>
      <c r="K36" s="63">
        <f t="shared" si="0"/>
        <v>0</v>
      </c>
      <c r="L36" s="59">
        <f>COUNTIF(L10:L24,"=6")</f>
        <v>0</v>
      </c>
      <c r="M36" s="59">
        <f>COUNTIF(M10:M24,"=5")</f>
        <v>0</v>
      </c>
      <c r="N36" s="59">
        <f>COUNTIF(N10:N24,"=5")</f>
        <v>0</v>
      </c>
      <c r="O36" s="59">
        <f>COUNTIF(O10:O24,"=6")</f>
        <v>0</v>
      </c>
      <c r="P36" s="59">
        <f>COUNTIF(P10:P24,"=6")</f>
        <v>0</v>
      </c>
      <c r="Q36" s="59">
        <f>COUNTIF(Q10:Q24,"=6")</f>
        <v>0</v>
      </c>
      <c r="R36" s="59">
        <f>COUNTIF(R10:R24,"=5")</f>
        <v>0</v>
      </c>
      <c r="S36" s="59">
        <f>COUNTIF(S10:S24,"=6")</f>
        <v>0</v>
      </c>
      <c r="T36" s="60">
        <f>COUNTIF(T10:T24,"=5")</f>
        <v>0</v>
      </c>
      <c r="U36" s="64">
        <f t="shared" si="1"/>
        <v>0</v>
      </c>
      <c r="V36" s="63">
        <f t="shared" si="2"/>
        <v>0</v>
      </c>
      <c r="W36" s="57"/>
    </row>
    <row r="37" spans="1:34" ht="15.75" thickBot="1">
      <c r="A37" s="32" t="s">
        <v>14</v>
      </c>
      <c r="B37" s="59">
        <f>COUNTIF(B10:B24,"&gt;6")</f>
        <v>1</v>
      </c>
      <c r="C37" s="59">
        <f>COUNTIF(C10:C24,"&gt;5")</f>
        <v>0</v>
      </c>
      <c r="D37" s="59">
        <f>COUNTIF(D10:D24,"&gt;5")</f>
        <v>0</v>
      </c>
      <c r="E37" s="59">
        <f>COUNTIF(E10:E24,"&gt;6")</f>
        <v>0</v>
      </c>
      <c r="F37" s="59">
        <f>COUNTIF(F10:F24,"&gt;6")</f>
        <v>0</v>
      </c>
      <c r="G37" s="59">
        <f>COUNTIF(G10:G24,"&gt;6")</f>
        <v>0</v>
      </c>
      <c r="H37" s="59">
        <f>COUNTIF(H10:H24,"&gt;5")</f>
        <v>0</v>
      </c>
      <c r="I37" s="59">
        <f>COUNTIF(I10:I24,"&gt;6")</f>
        <v>0</v>
      </c>
      <c r="J37" s="60">
        <f>COUNTIF(J10:J24,"&gt;5")</f>
        <v>0</v>
      </c>
      <c r="K37" s="65">
        <f t="shared" si="0"/>
        <v>1</v>
      </c>
      <c r="L37" s="59">
        <f>COUNTIF(L10:L24,"&gt;6")</f>
        <v>0</v>
      </c>
      <c r="M37" s="59">
        <f>COUNTIF(M10:M24,"&gt;5")</f>
        <v>0</v>
      </c>
      <c r="N37" s="59">
        <f>COUNTIF(N10:N24,"&gt;5")</f>
        <v>0</v>
      </c>
      <c r="O37" s="59">
        <f>COUNTIF(O10:O24,"&gt;6")</f>
        <v>0</v>
      </c>
      <c r="P37" s="59">
        <f>COUNTIF(P10:P24,"&gt;6")</f>
        <v>0</v>
      </c>
      <c r="Q37" s="59">
        <f>COUNTIF(Q10:Q24,"&gt;6")</f>
        <v>0</v>
      </c>
      <c r="R37" s="59">
        <f>COUNTIF(R10:R24,"&gt;5")</f>
        <v>0</v>
      </c>
      <c r="S37" s="59">
        <f>COUNTIF(S10:S24,"&gt;6")</f>
        <v>0</v>
      </c>
      <c r="T37" s="60">
        <f>COUNTIF(T10:T24,"&gt;5")</f>
        <v>0</v>
      </c>
      <c r="U37" s="66">
        <f t="shared" si="1"/>
        <v>0</v>
      </c>
      <c r="V37" s="65">
        <f t="shared" si="2"/>
        <v>1</v>
      </c>
      <c r="W37" s="57"/>
      <c r="AH37" s="12" t="s">
        <v>5</v>
      </c>
    </row>
    <row r="38" spans="2:23" ht="12.75">
      <c r="B38" s="48">
        <f aca="true" t="shared" si="3" ref="B38:J38">SUM(B32:B37)</f>
        <v>10</v>
      </c>
      <c r="C38" s="48">
        <f t="shared" si="3"/>
        <v>10</v>
      </c>
      <c r="D38" s="48">
        <f t="shared" si="3"/>
        <v>10</v>
      </c>
      <c r="E38" s="48">
        <f t="shared" si="3"/>
        <v>10</v>
      </c>
      <c r="F38" s="48">
        <f t="shared" si="3"/>
        <v>10</v>
      </c>
      <c r="G38" s="48">
        <f t="shared" si="3"/>
        <v>10</v>
      </c>
      <c r="H38" s="48">
        <f t="shared" si="3"/>
        <v>10</v>
      </c>
      <c r="I38" s="48">
        <f t="shared" si="3"/>
        <v>10</v>
      </c>
      <c r="J38" s="48">
        <f t="shared" si="3"/>
        <v>10</v>
      </c>
      <c r="K38" s="48"/>
      <c r="L38" s="67">
        <f aca="true" t="shared" si="4" ref="L38:T38">SUM(L32:L37)</f>
        <v>10</v>
      </c>
      <c r="M38" s="67">
        <f t="shared" si="4"/>
        <v>10</v>
      </c>
      <c r="N38" s="67">
        <f t="shared" si="4"/>
        <v>10</v>
      </c>
      <c r="O38" s="67">
        <f t="shared" si="4"/>
        <v>10</v>
      </c>
      <c r="P38" s="67">
        <f t="shared" si="4"/>
        <v>10</v>
      </c>
      <c r="Q38" s="67">
        <f t="shared" si="4"/>
        <v>10</v>
      </c>
      <c r="R38" s="67">
        <f t="shared" si="4"/>
        <v>10</v>
      </c>
      <c r="S38" s="67">
        <f t="shared" si="4"/>
        <v>10</v>
      </c>
      <c r="T38" s="67">
        <f t="shared" si="4"/>
        <v>10</v>
      </c>
      <c r="U38" s="67"/>
      <c r="V38" s="67">
        <f>SUM(V33:V37)</f>
        <v>180</v>
      </c>
      <c r="W38" s="57"/>
    </row>
    <row r="39" spans="2:23" ht="12.7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57"/>
    </row>
    <row r="40" spans="1:28" ht="12.75">
      <c r="A40" t="s">
        <v>23</v>
      </c>
      <c r="B40" s="68">
        <v>1</v>
      </c>
      <c r="C40" s="68">
        <v>2</v>
      </c>
      <c r="D40" s="68">
        <v>3</v>
      </c>
      <c r="E40" s="68">
        <v>4</v>
      </c>
      <c r="F40" s="68">
        <v>5</v>
      </c>
      <c r="G40" s="68">
        <v>6</v>
      </c>
      <c r="H40" s="68">
        <v>7</v>
      </c>
      <c r="I40" s="68">
        <v>8</v>
      </c>
      <c r="J40" s="68">
        <v>9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Y40"/>
      <c r="Z40" s="57"/>
      <c r="AB40" s="58"/>
    </row>
    <row r="41" spans="1:28" ht="12.75">
      <c r="A41" s="28" t="s">
        <v>9</v>
      </c>
      <c r="B41" s="69">
        <f>B32+L32</f>
        <v>0</v>
      </c>
      <c r="C41" s="69">
        <f>C32+M32</f>
        <v>0</v>
      </c>
      <c r="D41" s="69">
        <f>D32+N32</f>
        <v>0</v>
      </c>
      <c r="E41" s="69">
        <f>E32+O32</f>
        <v>0</v>
      </c>
      <c r="F41" s="69">
        <f>F32+P32</f>
        <v>0</v>
      </c>
      <c r="G41" s="69">
        <f aca="true" t="shared" si="5" ref="G41:J46">G32+Q32</f>
        <v>0</v>
      </c>
      <c r="H41" s="69">
        <f t="shared" si="5"/>
        <v>0</v>
      </c>
      <c r="I41" s="69">
        <f t="shared" si="5"/>
        <v>0</v>
      </c>
      <c r="J41" s="69">
        <f t="shared" si="5"/>
        <v>0</v>
      </c>
      <c r="K41" s="48">
        <f aca="true" t="shared" si="6" ref="K41:K46">SUM(B41:J41)</f>
        <v>0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Y41"/>
      <c r="Z41" s="57"/>
      <c r="AB41" s="58"/>
    </row>
    <row r="42" spans="1:28" ht="12.75">
      <c r="A42" s="29" t="s">
        <v>10</v>
      </c>
      <c r="B42" s="69">
        <f aca="true" t="shared" si="7" ref="B42:F46">B33+L33</f>
        <v>1</v>
      </c>
      <c r="C42" s="69">
        <f t="shared" si="7"/>
        <v>3</v>
      </c>
      <c r="D42" s="69">
        <f t="shared" si="7"/>
        <v>2</v>
      </c>
      <c r="E42" s="69">
        <f t="shared" si="7"/>
        <v>1</v>
      </c>
      <c r="F42" s="69">
        <f t="shared" si="7"/>
        <v>1</v>
      </c>
      <c r="G42" s="69">
        <f t="shared" si="5"/>
        <v>2</v>
      </c>
      <c r="H42" s="69">
        <f t="shared" si="5"/>
        <v>3</v>
      </c>
      <c r="I42" s="69">
        <f t="shared" si="5"/>
        <v>5</v>
      </c>
      <c r="J42" s="69">
        <f t="shared" si="5"/>
        <v>1</v>
      </c>
      <c r="K42" s="48">
        <f t="shared" si="6"/>
        <v>19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Y42"/>
      <c r="Z42" s="57"/>
      <c r="AB42" s="58"/>
    </row>
    <row r="43" spans="1:34" ht="12.75">
      <c r="A43" s="26" t="s">
        <v>11</v>
      </c>
      <c r="B43" s="69">
        <f t="shared" si="7"/>
        <v>14</v>
      </c>
      <c r="C43" s="69">
        <f t="shared" si="7"/>
        <v>17</v>
      </c>
      <c r="D43" s="69">
        <f t="shared" si="7"/>
        <v>10</v>
      </c>
      <c r="E43" s="69">
        <f t="shared" si="7"/>
        <v>13</v>
      </c>
      <c r="F43" s="69">
        <f t="shared" si="7"/>
        <v>15</v>
      </c>
      <c r="G43" s="69">
        <f t="shared" si="5"/>
        <v>12</v>
      </c>
      <c r="H43" s="69">
        <f t="shared" si="5"/>
        <v>13</v>
      </c>
      <c r="I43" s="69">
        <f t="shared" si="5"/>
        <v>9</v>
      </c>
      <c r="J43" s="69">
        <f t="shared" si="5"/>
        <v>19</v>
      </c>
      <c r="K43" s="48">
        <f t="shared" si="6"/>
        <v>122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Y43"/>
      <c r="Z43" s="57"/>
      <c r="AB43" s="58"/>
      <c r="AH43" s="12" t="s">
        <v>5</v>
      </c>
    </row>
    <row r="44" spans="1:28" ht="12.75">
      <c r="A44" s="30" t="s">
        <v>12</v>
      </c>
      <c r="B44" s="69">
        <f t="shared" si="7"/>
        <v>4</v>
      </c>
      <c r="C44" s="69">
        <f t="shared" si="7"/>
        <v>0</v>
      </c>
      <c r="D44" s="69">
        <f t="shared" si="7"/>
        <v>8</v>
      </c>
      <c r="E44" s="69">
        <f t="shared" si="7"/>
        <v>6</v>
      </c>
      <c r="F44" s="69">
        <f t="shared" si="7"/>
        <v>4</v>
      </c>
      <c r="G44" s="69">
        <f t="shared" si="5"/>
        <v>6</v>
      </c>
      <c r="H44" s="69">
        <f t="shared" si="5"/>
        <v>4</v>
      </c>
      <c r="I44" s="69">
        <f t="shared" si="5"/>
        <v>6</v>
      </c>
      <c r="J44" s="69">
        <f t="shared" si="5"/>
        <v>0</v>
      </c>
      <c r="K44" s="48">
        <f t="shared" si="6"/>
        <v>38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Y44"/>
      <c r="Z44" s="57"/>
      <c r="AB44" s="58"/>
    </row>
    <row r="45" spans="1:28" ht="12.75">
      <c r="A45" s="31" t="s">
        <v>22</v>
      </c>
      <c r="B45" s="69">
        <f t="shared" si="7"/>
        <v>0</v>
      </c>
      <c r="C45" s="69">
        <f t="shared" si="7"/>
        <v>0</v>
      </c>
      <c r="D45" s="69">
        <f t="shared" si="7"/>
        <v>0</v>
      </c>
      <c r="E45" s="69">
        <f t="shared" si="7"/>
        <v>0</v>
      </c>
      <c r="F45" s="69">
        <f t="shared" si="7"/>
        <v>0</v>
      </c>
      <c r="G45" s="69">
        <f t="shared" si="5"/>
        <v>0</v>
      </c>
      <c r="H45" s="69">
        <f t="shared" si="5"/>
        <v>0</v>
      </c>
      <c r="I45" s="69">
        <f t="shared" si="5"/>
        <v>0</v>
      </c>
      <c r="J45" s="69">
        <f t="shared" si="5"/>
        <v>0</v>
      </c>
      <c r="K45" s="48">
        <f t="shared" si="6"/>
        <v>0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Y45"/>
      <c r="Z45" s="57"/>
      <c r="AB45" s="58"/>
    </row>
    <row r="46" spans="1:28" ht="12.75">
      <c r="A46" s="32" t="s">
        <v>14</v>
      </c>
      <c r="B46" s="69">
        <f t="shared" si="7"/>
        <v>1</v>
      </c>
      <c r="C46" s="69">
        <f t="shared" si="7"/>
        <v>0</v>
      </c>
      <c r="D46" s="69">
        <f t="shared" si="7"/>
        <v>0</v>
      </c>
      <c r="E46" s="69">
        <f t="shared" si="7"/>
        <v>0</v>
      </c>
      <c r="F46" s="69">
        <f t="shared" si="7"/>
        <v>0</v>
      </c>
      <c r="G46" s="69">
        <f t="shared" si="5"/>
        <v>0</v>
      </c>
      <c r="H46" s="69">
        <f t="shared" si="5"/>
        <v>0</v>
      </c>
      <c r="I46" s="69">
        <f t="shared" si="5"/>
        <v>0</v>
      </c>
      <c r="J46" s="69">
        <f t="shared" si="5"/>
        <v>0</v>
      </c>
      <c r="K46" s="48">
        <f t="shared" si="6"/>
        <v>1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Y46"/>
      <c r="Z46" s="57"/>
      <c r="AB46" s="58"/>
    </row>
    <row r="47" spans="1:28" ht="12.75">
      <c r="A47" t="s">
        <v>24</v>
      </c>
      <c r="B47" s="48">
        <f aca="true" t="shared" si="8" ref="B47:J47">B41*4+B42*3+B43*2+B44</f>
        <v>35</v>
      </c>
      <c r="C47" s="48">
        <f t="shared" si="8"/>
        <v>43</v>
      </c>
      <c r="D47" s="48">
        <f t="shared" si="8"/>
        <v>34</v>
      </c>
      <c r="E47" s="48">
        <f t="shared" si="8"/>
        <v>35</v>
      </c>
      <c r="F47" s="48">
        <f t="shared" si="8"/>
        <v>37</v>
      </c>
      <c r="G47" s="48">
        <f t="shared" si="8"/>
        <v>36</v>
      </c>
      <c r="H47" s="48">
        <f t="shared" si="8"/>
        <v>39</v>
      </c>
      <c r="I47" s="48">
        <f t="shared" si="8"/>
        <v>39</v>
      </c>
      <c r="J47" s="48">
        <f t="shared" si="8"/>
        <v>41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Y47"/>
      <c r="Z47" s="57"/>
      <c r="AB47" s="58"/>
    </row>
  </sheetData>
  <sheetProtection password="DE17" sheet="1"/>
  <mergeCells count="13">
    <mergeCell ref="L28:M28"/>
    <mergeCell ref="B29:C29"/>
    <mergeCell ref="D29:E29"/>
    <mergeCell ref="F29:G29"/>
    <mergeCell ref="H29:I29"/>
    <mergeCell ref="J29:K29"/>
    <mergeCell ref="L29:M29"/>
    <mergeCell ref="A1:K1"/>
    <mergeCell ref="B28:C28"/>
    <mergeCell ref="D28:E28"/>
    <mergeCell ref="F28:G28"/>
    <mergeCell ref="H28:I28"/>
    <mergeCell ref="J28:K28"/>
  </mergeCells>
  <conditionalFormatting sqref="E7:E9">
    <cfRule type="cellIs" priority="135" dxfId="134" operator="lessThan" stopIfTrue="1">
      <formula>0</formula>
    </cfRule>
  </conditionalFormatting>
  <conditionalFormatting sqref="B10">
    <cfRule type="cellIs" priority="126" dxfId="4" operator="equal" stopIfTrue="1">
      <formula>1</formula>
    </cfRule>
    <cfRule type="cellIs" priority="127" dxfId="19" operator="equal" stopIfTrue="1">
      <formula>B$8-2</formula>
    </cfRule>
    <cfRule type="cellIs" priority="128" dxfId="3" operator="equal" stopIfTrue="1">
      <formula>B$8-1</formula>
    </cfRule>
    <cfRule type="cellIs" priority="129" dxfId="2" operator="equal" stopIfTrue="1">
      <formula>B$8+1</formula>
    </cfRule>
    <cfRule type="cellIs" priority="130" dxfId="1" operator="equal" stopIfTrue="1">
      <formula>B$8+2</formula>
    </cfRule>
    <cfRule type="cellIs" priority="131" dxfId="0" operator="greaterThan" stopIfTrue="1">
      <formula>B$8+2</formula>
    </cfRule>
  </conditionalFormatting>
  <conditionalFormatting sqref="B11:B24">
    <cfRule type="cellIs" priority="120" dxfId="4" operator="equal" stopIfTrue="1">
      <formula>1</formula>
    </cfRule>
    <cfRule type="cellIs" priority="121" dxfId="19" operator="equal" stopIfTrue="1">
      <formula>B$8-2</formula>
    </cfRule>
    <cfRule type="cellIs" priority="122" dxfId="3" operator="equal" stopIfTrue="1">
      <formula>B$8-1</formula>
    </cfRule>
    <cfRule type="cellIs" priority="123" dxfId="2" operator="equal" stopIfTrue="1">
      <formula>B$8+1</formula>
    </cfRule>
    <cfRule type="cellIs" priority="124" dxfId="1" operator="equal" stopIfTrue="1">
      <formula>B$8+2</formula>
    </cfRule>
    <cfRule type="cellIs" priority="125" dxfId="0" operator="greaterThan" stopIfTrue="1">
      <formula>B$8+2</formula>
    </cfRule>
  </conditionalFormatting>
  <conditionalFormatting sqref="E10">
    <cfRule type="cellIs" priority="114" dxfId="4" operator="equal" stopIfTrue="1">
      <formula>1</formula>
    </cfRule>
    <cfRule type="cellIs" priority="115" dxfId="19" operator="equal" stopIfTrue="1">
      <formula>E$8-2</formula>
    </cfRule>
    <cfRule type="cellIs" priority="116" dxfId="3" operator="equal" stopIfTrue="1">
      <formula>E$8-1</formula>
    </cfRule>
    <cfRule type="cellIs" priority="117" dxfId="2" operator="equal" stopIfTrue="1">
      <formula>E$8+1</formula>
    </cfRule>
    <cfRule type="cellIs" priority="118" dxfId="1" operator="equal" stopIfTrue="1">
      <formula>E$8+2</formula>
    </cfRule>
    <cfRule type="cellIs" priority="119" dxfId="0" operator="greaterThan" stopIfTrue="1">
      <formula>E$8+2</formula>
    </cfRule>
  </conditionalFormatting>
  <conditionalFormatting sqref="E11:E24">
    <cfRule type="cellIs" priority="108" dxfId="4" operator="equal" stopIfTrue="1">
      <formula>1</formula>
    </cfRule>
    <cfRule type="cellIs" priority="109" dxfId="19" operator="equal" stopIfTrue="1">
      <formula>E$8-2</formula>
    </cfRule>
    <cfRule type="cellIs" priority="110" dxfId="3" operator="equal" stopIfTrue="1">
      <formula>E$8-1</formula>
    </cfRule>
    <cfRule type="cellIs" priority="111" dxfId="2" operator="equal" stopIfTrue="1">
      <formula>E$8+1</formula>
    </cfRule>
    <cfRule type="cellIs" priority="112" dxfId="1" operator="equal" stopIfTrue="1">
      <formula>E$8+2</formula>
    </cfRule>
    <cfRule type="cellIs" priority="113" dxfId="0" operator="greaterThan" stopIfTrue="1">
      <formula>E$8+2</formula>
    </cfRule>
  </conditionalFormatting>
  <conditionalFormatting sqref="H10:H24">
    <cfRule type="cellIs" priority="102" dxfId="4" operator="equal" stopIfTrue="1">
      <formula>1</formula>
    </cfRule>
    <cfRule type="cellIs" priority="103" dxfId="19" operator="equal" stopIfTrue="1">
      <formula>H$8-2</formula>
    </cfRule>
    <cfRule type="cellIs" priority="104" dxfId="3" operator="equal" stopIfTrue="1">
      <formula>H$8-1</formula>
    </cfRule>
    <cfRule type="cellIs" priority="105" dxfId="2" operator="equal" stopIfTrue="1">
      <formula>H$8+1</formula>
    </cfRule>
    <cfRule type="cellIs" priority="106" dxfId="1" operator="equal" stopIfTrue="1">
      <formula>H$8+2</formula>
    </cfRule>
    <cfRule type="cellIs" priority="107" dxfId="0" operator="greaterThan" stopIfTrue="1">
      <formula>H$8+2</formula>
    </cfRule>
  </conditionalFormatting>
  <conditionalFormatting sqref="L10:L24">
    <cfRule type="cellIs" priority="96" dxfId="4" operator="equal" stopIfTrue="1">
      <formula>1</formula>
    </cfRule>
    <cfRule type="cellIs" priority="97" dxfId="19" operator="equal" stopIfTrue="1">
      <formula>L$8-2</formula>
    </cfRule>
    <cfRule type="cellIs" priority="98" dxfId="3" operator="equal" stopIfTrue="1">
      <formula>L$8-1</formula>
    </cfRule>
    <cfRule type="cellIs" priority="99" dxfId="2" operator="equal" stopIfTrue="1">
      <formula>L$8+1</formula>
    </cfRule>
    <cfRule type="cellIs" priority="100" dxfId="1" operator="equal" stopIfTrue="1">
      <formula>L$8+2</formula>
    </cfRule>
    <cfRule type="cellIs" priority="101" dxfId="0" operator="greaterThan" stopIfTrue="1">
      <formula>L$8+2</formula>
    </cfRule>
  </conditionalFormatting>
  <conditionalFormatting sqref="O11:O24">
    <cfRule type="cellIs" priority="90" dxfId="4" operator="equal" stopIfTrue="1">
      <formula>1</formula>
    </cfRule>
    <cfRule type="cellIs" priority="91" dxfId="19" operator="equal" stopIfTrue="1">
      <formula>O$8-2</formula>
    </cfRule>
    <cfRule type="cellIs" priority="92" dxfId="3" operator="equal" stopIfTrue="1">
      <formula>O$8-1</formula>
    </cfRule>
    <cfRule type="cellIs" priority="93" dxfId="2" operator="equal" stopIfTrue="1">
      <formula>O$8+1</formula>
    </cfRule>
    <cfRule type="cellIs" priority="94" dxfId="1" operator="equal" stopIfTrue="1">
      <formula>O$8+2</formula>
    </cfRule>
    <cfRule type="cellIs" priority="95" dxfId="0" operator="greaterThan" stopIfTrue="1">
      <formula>O$8+2</formula>
    </cfRule>
  </conditionalFormatting>
  <conditionalFormatting sqref="R10:R24">
    <cfRule type="cellIs" priority="84" dxfId="4" operator="equal" stopIfTrue="1">
      <formula>1</formula>
    </cfRule>
    <cfRule type="cellIs" priority="85" dxfId="19" operator="equal" stopIfTrue="1">
      <formula>R$8-2</formula>
    </cfRule>
    <cfRule type="cellIs" priority="86" dxfId="3" operator="equal" stopIfTrue="1">
      <formula>R$8-1</formula>
    </cfRule>
    <cfRule type="cellIs" priority="87" dxfId="2" operator="equal" stopIfTrue="1">
      <formula>R$8+1</formula>
    </cfRule>
    <cfRule type="cellIs" priority="88" dxfId="1" operator="equal" stopIfTrue="1">
      <formula>R$8+2</formula>
    </cfRule>
    <cfRule type="cellIs" priority="89" dxfId="0" operator="greaterThan" stopIfTrue="1">
      <formula>R$8+2</formula>
    </cfRule>
  </conditionalFormatting>
  <conditionalFormatting sqref="C10">
    <cfRule type="cellIs" priority="82" dxfId="4" operator="equal" stopIfTrue="1">
      <formula>1</formula>
    </cfRule>
    <cfRule type="cellIs" priority="83" dxfId="3" operator="equal" stopIfTrue="1">
      <formula>C$8-1</formula>
    </cfRule>
    <cfRule type="cellIs" priority="132" dxfId="2" operator="equal" stopIfTrue="1">
      <formula>C$8+1</formula>
    </cfRule>
    <cfRule type="cellIs" priority="133" dxfId="1" operator="equal" stopIfTrue="1">
      <formula>C$8+2</formula>
    </cfRule>
    <cfRule type="cellIs" priority="134" dxfId="0" operator="greaterThan" stopIfTrue="1">
      <formula>C$8+2</formula>
    </cfRule>
  </conditionalFormatting>
  <conditionalFormatting sqref="C11:C24">
    <cfRule type="cellIs" priority="77" dxfId="4" operator="equal" stopIfTrue="1">
      <formula>1</formula>
    </cfRule>
    <cfRule type="cellIs" priority="78" dxfId="3" operator="equal" stopIfTrue="1">
      <formula>C$8-1</formula>
    </cfRule>
    <cfRule type="cellIs" priority="79" dxfId="2" operator="equal" stopIfTrue="1">
      <formula>C$8+1</formula>
    </cfRule>
    <cfRule type="cellIs" priority="80" dxfId="1" operator="equal" stopIfTrue="1">
      <formula>C$8+2</formula>
    </cfRule>
    <cfRule type="cellIs" priority="81" dxfId="0" operator="greaterThan" stopIfTrue="1">
      <formula>C$8+2</formula>
    </cfRule>
  </conditionalFormatting>
  <conditionalFormatting sqref="D10:D24">
    <cfRule type="cellIs" priority="72" dxfId="4" operator="equal" stopIfTrue="1">
      <formula>1</formula>
    </cfRule>
    <cfRule type="cellIs" priority="73" dxfId="3" operator="equal" stopIfTrue="1">
      <formula>D$8-1</formula>
    </cfRule>
    <cfRule type="cellIs" priority="74" dxfId="2" operator="equal" stopIfTrue="1">
      <formula>D$8+1</formula>
    </cfRule>
    <cfRule type="cellIs" priority="75" dxfId="1" operator="equal" stopIfTrue="1">
      <formula>D$8+2</formula>
    </cfRule>
    <cfRule type="cellIs" priority="76" dxfId="0" operator="greaterThan" stopIfTrue="1">
      <formula>D$8+2</formula>
    </cfRule>
  </conditionalFormatting>
  <conditionalFormatting sqref="F10:F24">
    <cfRule type="cellIs" priority="67" dxfId="4" operator="equal" stopIfTrue="1">
      <formula>1</formula>
    </cfRule>
    <cfRule type="cellIs" priority="68" dxfId="3" operator="equal" stopIfTrue="1">
      <formula>F$8-1</formula>
    </cfRule>
    <cfRule type="cellIs" priority="69" dxfId="2" operator="equal" stopIfTrue="1">
      <formula>F$8+1</formula>
    </cfRule>
    <cfRule type="cellIs" priority="70" dxfId="1" operator="equal" stopIfTrue="1">
      <formula>F$8+2</formula>
    </cfRule>
    <cfRule type="cellIs" priority="71" dxfId="0" operator="greaterThan" stopIfTrue="1">
      <formula>F$8+2</formula>
    </cfRule>
  </conditionalFormatting>
  <conditionalFormatting sqref="G10:G24">
    <cfRule type="cellIs" priority="62" dxfId="4" operator="equal" stopIfTrue="1">
      <formula>1</formula>
    </cfRule>
    <cfRule type="cellIs" priority="63" dxfId="3" operator="equal" stopIfTrue="1">
      <formula>G$8-1</formula>
    </cfRule>
    <cfRule type="cellIs" priority="64" dxfId="2" operator="equal" stopIfTrue="1">
      <formula>G$8+1</formula>
    </cfRule>
    <cfRule type="cellIs" priority="65" dxfId="1" operator="equal" stopIfTrue="1">
      <formula>G$8+2</formula>
    </cfRule>
    <cfRule type="cellIs" priority="66" dxfId="0" operator="greaterThan" stopIfTrue="1">
      <formula>G$8+2</formula>
    </cfRule>
  </conditionalFormatting>
  <conditionalFormatting sqref="I10:I24">
    <cfRule type="cellIs" priority="57" dxfId="4" operator="equal" stopIfTrue="1">
      <formula>1</formula>
    </cfRule>
    <cfRule type="cellIs" priority="58" dxfId="3" operator="equal" stopIfTrue="1">
      <formula>I$8-1</formula>
    </cfRule>
    <cfRule type="cellIs" priority="59" dxfId="2" operator="equal" stopIfTrue="1">
      <formula>I$8+1</formula>
    </cfRule>
    <cfRule type="cellIs" priority="60" dxfId="1" operator="equal" stopIfTrue="1">
      <formula>I$8+2</formula>
    </cfRule>
    <cfRule type="cellIs" priority="61" dxfId="0" operator="greaterThan" stopIfTrue="1">
      <formula>I$8+2</formula>
    </cfRule>
  </conditionalFormatting>
  <conditionalFormatting sqref="J10:J24">
    <cfRule type="cellIs" priority="52" dxfId="4" operator="equal" stopIfTrue="1">
      <formula>1</formula>
    </cfRule>
    <cfRule type="cellIs" priority="53" dxfId="3" operator="equal" stopIfTrue="1">
      <formula>J$8-1</formula>
    </cfRule>
    <cfRule type="cellIs" priority="54" dxfId="2" operator="equal" stopIfTrue="1">
      <formula>J$8+1</formula>
    </cfRule>
    <cfRule type="cellIs" priority="55" dxfId="1" operator="equal" stopIfTrue="1">
      <formula>J$8+2</formula>
    </cfRule>
    <cfRule type="cellIs" priority="56" dxfId="0" operator="greaterThan" stopIfTrue="1">
      <formula>J$8+2</formula>
    </cfRule>
  </conditionalFormatting>
  <conditionalFormatting sqref="M10:M24">
    <cfRule type="cellIs" priority="47" dxfId="4" operator="equal" stopIfTrue="1">
      <formula>1</formula>
    </cfRule>
    <cfRule type="cellIs" priority="48" dxfId="3" operator="equal" stopIfTrue="1">
      <formula>M$8-1</formula>
    </cfRule>
    <cfRule type="cellIs" priority="49" dxfId="2" operator="equal" stopIfTrue="1">
      <formula>M$8+1</formula>
    </cfRule>
    <cfRule type="cellIs" priority="50" dxfId="1" operator="equal" stopIfTrue="1">
      <formula>M$8+2</formula>
    </cfRule>
    <cfRule type="cellIs" priority="51" dxfId="0" operator="greaterThan" stopIfTrue="1">
      <formula>M$8+2</formula>
    </cfRule>
  </conditionalFormatting>
  <conditionalFormatting sqref="N11:N24">
    <cfRule type="cellIs" priority="42" dxfId="4" operator="equal" stopIfTrue="1">
      <formula>1</formula>
    </cfRule>
    <cfRule type="cellIs" priority="43" dxfId="3" operator="equal" stopIfTrue="1">
      <formula>N$8-1</formula>
    </cfRule>
    <cfRule type="cellIs" priority="44" dxfId="2" operator="equal" stopIfTrue="1">
      <formula>N$8+1</formula>
    </cfRule>
    <cfRule type="cellIs" priority="45" dxfId="1" operator="equal" stopIfTrue="1">
      <formula>N$8+2</formula>
    </cfRule>
    <cfRule type="cellIs" priority="46" dxfId="0" operator="greaterThan" stopIfTrue="1">
      <formula>N$8+2</formula>
    </cfRule>
  </conditionalFormatting>
  <conditionalFormatting sqref="P11:P24">
    <cfRule type="cellIs" priority="37" dxfId="4" operator="equal" stopIfTrue="1">
      <formula>1</formula>
    </cfRule>
    <cfRule type="cellIs" priority="38" dxfId="3" operator="equal" stopIfTrue="1">
      <formula>P$8-1</formula>
    </cfRule>
    <cfRule type="cellIs" priority="39" dxfId="2" operator="equal" stopIfTrue="1">
      <formula>P$8+1</formula>
    </cfRule>
    <cfRule type="cellIs" priority="40" dxfId="1" operator="equal" stopIfTrue="1">
      <formula>P$8+2</formula>
    </cfRule>
    <cfRule type="cellIs" priority="41" dxfId="0" operator="greaterThan" stopIfTrue="1">
      <formula>P$8+2</formula>
    </cfRule>
  </conditionalFormatting>
  <conditionalFormatting sqref="Q11:Q24">
    <cfRule type="cellIs" priority="32" dxfId="4" operator="equal" stopIfTrue="1">
      <formula>1</formula>
    </cfRule>
    <cfRule type="cellIs" priority="33" dxfId="3" operator="equal" stopIfTrue="1">
      <formula>Q$8-1</formula>
    </cfRule>
    <cfRule type="cellIs" priority="34" dxfId="2" operator="equal" stopIfTrue="1">
      <formula>Q$8+1</formula>
    </cfRule>
    <cfRule type="cellIs" priority="35" dxfId="1" operator="equal" stopIfTrue="1">
      <formula>Q$8+2</formula>
    </cfRule>
    <cfRule type="cellIs" priority="36" dxfId="0" operator="greaterThan" stopIfTrue="1">
      <formula>Q$8+2</formula>
    </cfRule>
  </conditionalFormatting>
  <conditionalFormatting sqref="S10:S24">
    <cfRule type="cellIs" priority="27" dxfId="4" operator="equal" stopIfTrue="1">
      <formula>1</formula>
    </cfRule>
    <cfRule type="cellIs" priority="28" dxfId="3" operator="equal" stopIfTrue="1">
      <formula>S$8-1</formula>
    </cfRule>
    <cfRule type="cellIs" priority="29" dxfId="2" operator="equal" stopIfTrue="1">
      <formula>S$8+1</formula>
    </cfRule>
    <cfRule type="cellIs" priority="30" dxfId="1" operator="equal" stopIfTrue="1">
      <formula>S$8+2</formula>
    </cfRule>
    <cfRule type="cellIs" priority="31" dxfId="0" operator="greaterThan" stopIfTrue="1">
      <formula>S$8+2</formula>
    </cfRule>
  </conditionalFormatting>
  <conditionalFormatting sqref="T10:T24">
    <cfRule type="cellIs" priority="22" dxfId="4" operator="equal" stopIfTrue="1">
      <formula>1</formula>
    </cfRule>
    <cfRule type="cellIs" priority="23" dxfId="3" operator="equal" stopIfTrue="1">
      <formula>T$8-1</formula>
    </cfRule>
    <cfRule type="cellIs" priority="24" dxfId="2" operator="equal" stopIfTrue="1">
      <formula>T$8+1</formula>
    </cfRule>
    <cfRule type="cellIs" priority="25" dxfId="1" operator="equal" stopIfTrue="1">
      <formula>T$8+2</formula>
    </cfRule>
    <cfRule type="cellIs" priority="26" dxfId="0" operator="greaterThan" stopIfTrue="1">
      <formula>T$8+2</formula>
    </cfRule>
  </conditionalFormatting>
  <conditionalFormatting sqref="O10">
    <cfRule type="cellIs" priority="16" dxfId="4" operator="equal" stopIfTrue="1">
      <formula>1</formula>
    </cfRule>
    <cfRule type="cellIs" priority="17" dxfId="19" operator="equal" stopIfTrue="1">
      <formula>O$8-2</formula>
    </cfRule>
    <cfRule type="cellIs" priority="18" dxfId="3" operator="equal" stopIfTrue="1">
      <formula>O$8-1</formula>
    </cfRule>
    <cfRule type="cellIs" priority="19" dxfId="2" operator="equal" stopIfTrue="1">
      <formula>O$8+1</formula>
    </cfRule>
    <cfRule type="cellIs" priority="20" dxfId="1" operator="equal" stopIfTrue="1">
      <formula>O$8+2</formula>
    </cfRule>
    <cfRule type="cellIs" priority="21" dxfId="0" operator="greaterThan" stopIfTrue="1">
      <formula>O$8+2</formula>
    </cfRule>
  </conditionalFormatting>
  <conditionalFormatting sqref="N10">
    <cfRule type="cellIs" priority="11" dxfId="4" operator="equal" stopIfTrue="1">
      <formula>1</formula>
    </cfRule>
    <cfRule type="cellIs" priority="12" dxfId="3" operator="equal" stopIfTrue="1">
      <formula>N$8-1</formula>
    </cfRule>
    <cfRule type="cellIs" priority="13" dxfId="2" operator="equal" stopIfTrue="1">
      <formula>N$8+1</formula>
    </cfRule>
    <cfRule type="cellIs" priority="14" dxfId="1" operator="equal" stopIfTrue="1">
      <formula>N$8+2</formula>
    </cfRule>
    <cfRule type="cellIs" priority="15" dxfId="0" operator="greaterThan" stopIfTrue="1">
      <formula>N$8+2</formula>
    </cfRule>
  </conditionalFormatting>
  <conditionalFormatting sqref="P10">
    <cfRule type="cellIs" priority="6" dxfId="4" operator="equal" stopIfTrue="1">
      <formula>1</formula>
    </cfRule>
    <cfRule type="cellIs" priority="7" dxfId="3" operator="equal" stopIfTrue="1">
      <formula>P$8-1</formula>
    </cfRule>
    <cfRule type="cellIs" priority="8" dxfId="2" operator="equal" stopIfTrue="1">
      <formula>P$8+1</formula>
    </cfRule>
    <cfRule type="cellIs" priority="9" dxfId="1" operator="equal" stopIfTrue="1">
      <formula>P$8+2</formula>
    </cfRule>
    <cfRule type="cellIs" priority="10" dxfId="0" operator="greaterThan" stopIfTrue="1">
      <formula>P$8+2</formula>
    </cfRule>
  </conditionalFormatting>
  <conditionalFormatting sqref="Q10">
    <cfRule type="cellIs" priority="1" dxfId="4" operator="equal" stopIfTrue="1">
      <formula>1</formula>
    </cfRule>
    <cfRule type="cellIs" priority="2" dxfId="3" operator="equal" stopIfTrue="1">
      <formula>Q$8-1</formula>
    </cfRule>
    <cfRule type="cellIs" priority="3" dxfId="2" operator="equal" stopIfTrue="1">
      <formula>Q$8+1</formula>
    </cfRule>
    <cfRule type="cellIs" priority="4" dxfId="1" operator="equal" stopIfTrue="1">
      <formula>Q$8+2</formula>
    </cfRule>
    <cfRule type="cellIs" priority="5" dxfId="0" operator="greaterThan" stopIfTrue="1">
      <formula>Q$8+2</formula>
    </cfRule>
  </conditionalFormatting>
  <hyperlinks>
    <hyperlink ref="A26" r:id="rId1" display="www.golf-kg.si"/>
  </hyperlinks>
  <printOptions horizontalCentered="1"/>
  <pageMargins left="0.15748031496062992" right="0.15748031496062992" top="0.3937007874015748" bottom="0.984251968503937" header="0.11811023622047245" footer="0.5118110236220472"/>
  <pageSetup fitToHeight="0" fitToWidth="0" horizontalDpi="300" verticalDpi="300" orientation="landscape" paperSize="9" scale="110" r:id="rId2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Kranjc</dc:creator>
  <cp:keywords/>
  <dc:description/>
  <cp:lastModifiedBy>Saso</cp:lastModifiedBy>
  <cp:lastPrinted>2017-05-07T07:41:24Z</cp:lastPrinted>
  <dcterms:created xsi:type="dcterms:W3CDTF">2012-04-20T21:13:17Z</dcterms:created>
  <dcterms:modified xsi:type="dcterms:W3CDTF">2019-06-16T20:56:32Z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