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golf 2022\"/>
    </mc:Choice>
  </mc:AlternateContent>
  <bookViews>
    <workbookView xWindow="0" yWindow="0" windowWidth="19200" windowHeight="7050" activeTab="2"/>
  </bookViews>
  <sheets>
    <sheet name="udeleženci" sheetId="5" r:id="rId1"/>
    <sheet name="udeleženci (2)" sheetId="6" state="hidden" r:id="rId2"/>
    <sheet name="končni rezultati" sheetId="2" r:id="rId3"/>
    <sheet name="Flajti" sheetId="4" state="hidden" r:id="rId4"/>
    <sheet name="Flajti (2)" sheetId="7" r:id="rId5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4" i="2" l="1"/>
  <c r="H4" i="2"/>
  <c r="R8" i="7" l="1"/>
  <c r="R9" i="7"/>
  <c r="R10" i="7"/>
  <c r="R16" i="7"/>
  <c r="R15" i="7"/>
  <c r="R14" i="7"/>
  <c r="R22" i="7"/>
  <c r="R21" i="7"/>
  <c r="R20" i="7"/>
  <c r="R28" i="7"/>
  <c r="R27" i="7"/>
  <c r="R26" i="7"/>
  <c r="R32" i="7"/>
  <c r="R33" i="7"/>
  <c r="R34" i="7"/>
  <c r="R38" i="7"/>
  <c r="R39" i="7"/>
  <c r="R40" i="7"/>
  <c r="R44" i="7"/>
  <c r="R45" i="7"/>
  <c r="R46" i="7"/>
  <c r="R50" i="7"/>
  <c r="R51" i="7"/>
  <c r="R57" i="7"/>
  <c r="R56" i="7"/>
  <c r="P10" i="7"/>
  <c r="P9" i="7"/>
  <c r="P8" i="7"/>
  <c r="P16" i="7"/>
  <c r="P15" i="7"/>
  <c r="P14" i="7"/>
  <c r="P22" i="7"/>
  <c r="P21" i="7"/>
  <c r="P20" i="7"/>
  <c r="P28" i="7"/>
  <c r="P27" i="7"/>
  <c r="P26" i="7"/>
  <c r="P34" i="7"/>
  <c r="P33" i="7"/>
  <c r="P32" i="7"/>
  <c r="P40" i="7"/>
  <c r="P39" i="7"/>
  <c r="P38" i="7"/>
  <c r="P46" i="7"/>
  <c r="P45" i="7"/>
  <c r="P44" i="7"/>
  <c r="P51" i="7"/>
  <c r="P50" i="7"/>
  <c r="P57" i="7"/>
  <c r="P56" i="7"/>
  <c r="P64" i="7"/>
  <c r="P63" i="7"/>
  <c r="P62" i="7"/>
  <c r="P58" i="7"/>
  <c r="R64" i="7"/>
  <c r="R63" i="7"/>
  <c r="R62" i="7"/>
  <c r="R58" i="7"/>
  <c r="Q39" i="7"/>
  <c r="G9" i="7" l="1"/>
  <c r="E9" i="7"/>
  <c r="E64" i="7"/>
  <c r="G51" i="7"/>
  <c r="E51" i="7"/>
  <c r="F51" i="7" s="1"/>
  <c r="E21" i="7"/>
  <c r="R65" i="7"/>
  <c r="G34" i="7"/>
  <c r="E34" i="7"/>
  <c r="P65" i="7"/>
  <c r="G33" i="7"/>
  <c r="G35" i="7" s="1"/>
  <c r="E33" i="7"/>
  <c r="E35" i="7" s="1"/>
  <c r="F35" i="7" s="1"/>
  <c r="F33" i="7" s="1"/>
  <c r="Q62" i="7"/>
  <c r="G32" i="7"/>
  <c r="E32" i="7"/>
  <c r="G52" i="7"/>
  <c r="E52" i="7"/>
  <c r="Q56" i="7"/>
  <c r="G50" i="7"/>
  <c r="E50" i="7"/>
  <c r="F50" i="7" s="1"/>
  <c r="G10" i="7"/>
  <c r="E10" i="7"/>
  <c r="F10" i="7" s="1"/>
  <c r="G8" i="7"/>
  <c r="E8" i="7"/>
  <c r="F8" i="7" s="1"/>
  <c r="G58" i="7"/>
  <c r="E58" i="7"/>
  <c r="G57" i="7"/>
  <c r="G59" i="7" s="1"/>
  <c r="E57" i="7"/>
  <c r="E59" i="7" s="1"/>
  <c r="F59" i="7" s="1"/>
  <c r="F57" i="7" s="1"/>
  <c r="Q44" i="7"/>
  <c r="G56" i="7"/>
  <c r="E56" i="7"/>
  <c r="G40" i="7"/>
  <c r="E40" i="7"/>
  <c r="G39" i="7"/>
  <c r="G41" i="7" s="1"/>
  <c r="E39" i="7"/>
  <c r="E41" i="7" s="1"/>
  <c r="F41" i="7" s="1"/>
  <c r="F39" i="7" s="1"/>
  <c r="Q38" i="7"/>
  <c r="G38" i="7"/>
  <c r="E38" i="7"/>
  <c r="R35" i="7"/>
  <c r="G46" i="7"/>
  <c r="E46" i="7"/>
  <c r="P35" i="7"/>
  <c r="G45" i="7"/>
  <c r="G47" i="7" s="1"/>
  <c r="E45" i="7"/>
  <c r="E47" i="7" s="1"/>
  <c r="F47" i="7" s="1"/>
  <c r="F45" i="7" s="1"/>
  <c r="Q32" i="7"/>
  <c r="G44" i="7"/>
  <c r="E44" i="7"/>
  <c r="F44" i="7" s="1"/>
  <c r="P29" i="7"/>
  <c r="G16" i="7"/>
  <c r="E16" i="7"/>
  <c r="R29" i="7"/>
  <c r="G15" i="7"/>
  <c r="G17" i="7" s="1"/>
  <c r="E15" i="7"/>
  <c r="E17" i="7" s="1"/>
  <c r="F17" i="7" s="1"/>
  <c r="F15" i="7" s="1"/>
  <c r="Q26" i="7"/>
  <c r="G14" i="7"/>
  <c r="E14" i="7"/>
  <c r="R23" i="7"/>
  <c r="G22" i="7"/>
  <c r="E22" i="7"/>
  <c r="P23" i="7"/>
  <c r="Q23" i="7" s="1"/>
  <c r="Q21" i="7" s="1"/>
  <c r="G21" i="7"/>
  <c r="G23" i="7" s="1"/>
  <c r="Q20" i="7"/>
  <c r="G20" i="7"/>
  <c r="E20" i="7"/>
  <c r="F20" i="7" s="1"/>
  <c r="Q16" i="7"/>
  <c r="G28" i="7"/>
  <c r="E28" i="7"/>
  <c r="Q15" i="7"/>
  <c r="G27" i="7"/>
  <c r="G29" i="7" s="1"/>
  <c r="E27" i="7"/>
  <c r="E29" i="7" s="1"/>
  <c r="F29" i="7" s="1"/>
  <c r="F27" i="7" s="1"/>
  <c r="Q14" i="7"/>
  <c r="G26" i="7"/>
  <c r="E26" i="7"/>
  <c r="F26" i="7" s="1"/>
  <c r="Q10" i="7"/>
  <c r="G64" i="7"/>
  <c r="G63" i="7"/>
  <c r="G65" i="7" s="1"/>
  <c r="E63" i="7"/>
  <c r="Q8" i="7"/>
  <c r="G62" i="7"/>
  <c r="E62" i="7"/>
  <c r="F62" i="7" s="1"/>
  <c r="E11" i="7" l="1"/>
  <c r="E65" i="7"/>
  <c r="F65" i="7" s="1"/>
  <c r="F63" i="7" s="1"/>
  <c r="G11" i="7"/>
  <c r="E23" i="7"/>
  <c r="Q35" i="7"/>
  <c r="Q33" i="7" s="1"/>
  <c r="Q65" i="7"/>
  <c r="Q63" i="7" s="1"/>
  <c r="R41" i="7"/>
  <c r="P41" i="7"/>
  <c r="G53" i="7"/>
  <c r="F11" i="7"/>
  <c r="F9" i="7"/>
  <c r="F23" i="7"/>
  <c r="F21" i="7" s="1"/>
  <c r="Q29" i="7"/>
  <c r="Q27" i="7" s="1"/>
  <c r="E53" i="7"/>
  <c r="F53" i="7" s="1"/>
  <c r="G38" i="4"/>
  <c r="E38" i="4"/>
  <c r="G44" i="4"/>
  <c r="E44" i="4"/>
  <c r="E26" i="4"/>
  <c r="G57" i="4"/>
  <c r="E57" i="4"/>
  <c r="F57" i="4" s="1"/>
  <c r="G20" i="4"/>
  <c r="E20" i="4"/>
  <c r="F20" i="4" s="1"/>
  <c r="G32" i="4"/>
  <c r="E32" i="4"/>
  <c r="F32" i="4" s="1"/>
  <c r="G50" i="4"/>
  <c r="E50" i="4"/>
  <c r="F50" i="4" s="1"/>
  <c r="G14" i="4"/>
  <c r="E14" i="4"/>
  <c r="G51" i="4"/>
  <c r="E51" i="4"/>
  <c r="F51" i="4" s="1"/>
  <c r="G8" i="4"/>
  <c r="E8" i="4"/>
  <c r="F8" i="4" s="1"/>
  <c r="G26" i="4"/>
  <c r="G58" i="4"/>
  <c r="E58" i="4"/>
  <c r="G56" i="4"/>
  <c r="E56" i="4"/>
  <c r="G22" i="4"/>
  <c r="E22" i="4"/>
  <c r="G21" i="4"/>
  <c r="G23" i="4" s="1"/>
  <c r="E21" i="4"/>
  <c r="E23" i="4" s="1"/>
  <c r="G34" i="4"/>
  <c r="E34" i="4"/>
  <c r="G33" i="4"/>
  <c r="E33" i="4"/>
  <c r="E35" i="4" s="1"/>
  <c r="G28" i="4"/>
  <c r="G27" i="4"/>
  <c r="G29" i="4" s="1"/>
  <c r="G15" i="4"/>
  <c r="Q41" i="7" l="1"/>
  <c r="F58" i="4"/>
  <c r="F56" i="4"/>
  <c r="E59" i="4"/>
  <c r="G59" i="4"/>
  <c r="F23" i="4"/>
  <c r="F21" i="4" s="1"/>
  <c r="G35" i="4"/>
  <c r="F35" i="4" s="1"/>
  <c r="F33" i="4" s="1"/>
  <c r="F59" i="4" l="1"/>
  <c r="Q64" i="4" l="1"/>
  <c r="O64" i="4"/>
  <c r="G64" i="4"/>
  <c r="E64" i="4"/>
  <c r="Q63" i="4"/>
  <c r="Q65" i="4" s="1"/>
  <c r="O63" i="4"/>
  <c r="G63" i="4"/>
  <c r="E63" i="4"/>
  <c r="E65" i="4" s="1"/>
  <c r="Q62" i="4"/>
  <c r="O62" i="4"/>
  <c r="G62" i="4"/>
  <c r="E62" i="4"/>
  <c r="Q58" i="4"/>
  <c r="O58" i="4"/>
  <c r="Q57" i="4"/>
  <c r="O57" i="4"/>
  <c r="Q56" i="4"/>
  <c r="O56" i="4"/>
  <c r="P56" i="4" s="1"/>
  <c r="Q51" i="4"/>
  <c r="O51" i="4"/>
  <c r="Q50" i="4"/>
  <c r="O50" i="4"/>
  <c r="Q46" i="4"/>
  <c r="G46" i="4"/>
  <c r="E46" i="4"/>
  <c r="Q45" i="4"/>
  <c r="O45" i="4"/>
  <c r="G45" i="4"/>
  <c r="G47" i="4" s="1"/>
  <c r="E45" i="4"/>
  <c r="E47" i="4" s="1"/>
  <c r="Q44" i="4"/>
  <c r="O44" i="4"/>
  <c r="Q40" i="4"/>
  <c r="O40" i="4"/>
  <c r="G40" i="4"/>
  <c r="E40" i="4"/>
  <c r="Q39" i="4"/>
  <c r="Q41" i="4" s="1"/>
  <c r="O39" i="4"/>
  <c r="G39" i="4"/>
  <c r="E39" i="4"/>
  <c r="E41" i="4" s="1"/>
  <c r="Q38" i="4"/>
  <c r="O38" i="4"/>
  <c r="Q34" i="4"/>
  <c r="O34" i="4"/>
  <c r="Q33" i="4"/>
  <c r="Q35" i="4" s="1"/>
  <c r="O33" i="4"/>
  <c r="Q32" i="4"/>
  <c r="O32" i="4"/>
  <c r="P32" i="4" s="1"/>
  <c r="G52" i="4"/>
  <c r="E52" i="4"/>
  <c r="Q28" i="4"/>
  <c r="O28" i="4"/>
  <c r="E28" i="4"/>
  <c r="Q27" i="4"/>
  <c r="O27" i="4"/>
  <c r="E27" i="4"/>
  <c r="Q26" i="4"/>
  <c r="O26" i="4"/>
  <c r="Q22" i="4"/>
  <c r="O22" i="4"/>
  <c r="Q21" i="4"/>
  <c r="Q23" i="4" s="1"/>
  <c r="O21" i="4"/>
  <c r="Q20" i="4"/>
  <c r="O20" i="4"/>
  <c r="Q16" i="4"/>
  <c r="O16" i="4"/>
  <c r="G16" i="4"/>
  <c r="G17" i="4" s="1"/>
  <c r="E16" i="4"/>
  <c r="Q15" i="4"/>
  <c r="O15" i="4"/>
  <c r="E15" i="4"/>
  <c r="Q14" i="4"/>
  <c r="O14" i="4"/>
  <c r="Q10" i="4"/>
  <c r="O10" i="4"/>
  <c r="G10" i="4"/>
  <c r="E10" i="4"/>
  <c r="Q9" i="4"/>
  <c r="O9" i="4"/>
  <c r="G9" i="4"/>
  <c r="E9" i="4"/>
  <c r="Q8" i="4"/>
  <c r="O8" i="4"/>
  <c r="O35" i="4" l="1"/>
  <c r="P35" i="4" s="1"/>
  <c r="P33" i="4" s="1"/>
  <c r="P44" i="4"/>
  <c r="P16" i="4"/>
  <c r="E29" i="4"/>
  <c r="F29" i="4" s="1"/>
  <c r="F27" i="4" s="1"/>
  <c r="O23" i="4"/>
  <c r="P23" i="4" s="1"/>
  <c r="P21" i="4" s="1"/>
  <c r="G65" i="4"/>
  <c r="G41" i="4"/>
  <c r="F41" i="4" s="1"/>
  <c r="F39" i="4" s="1"/>
  <c r="E11" i="4"/>
  <c r="Q29" i="4"/>
  <c r="P10" i="4"/>
  <c r="P26" i="4"/>
  <c r="P62" i="4"/>
  <c r="O65" i="4"/>
  <c r="G11" i="4"/>
  <c r="P38" i="4"/>
  <c r="F47" i="4"/>
  <c r="F45" i="4" s="1"/>
  <c r="O29" i="4"/>
  <c r="E53" i="4"/>
  <c r="F65" i="4"/>
  <c r="F63" i="4" s="1"/>
  <c r="P8" i="4"/>
  <c r="P14" i="4"/>
  <c r="P15" i="4"/>
  <c r="E17" i="4"/>
  <c r="F17" i="4" s="1"/>
  <c r="F15" i="4" s="1"/>
  <c r="P20" i="4"/>
  <c r="F52" i="4"/>
  <c r="O41" i="4"/>
  <c r="P41" i="4" s="1"/>
  <c r="P65" i="4"/>
  <c r="P63" i="4" s="1"/>
  <c r="G53" i="4"/>
  <c r="F11" i="4" l="1"/>
  <c r="F9" i="4" s="1"/>
  <c r="P29" i="4"/>
  <c r="P27" i="4" s="1"/>
  <c r="F53" i="4"/>
</calcChain>
</file>

<file path=xl/sharedStrings.xml><?xml version="1.0" encoding="utf-8"?>
<sst xmlns="http://schemas.openxmlformats.org/spreadsheetml/2006/main" count="1160" uniqueCount="149">
  <si>
    <t>m</t>
  </si>
  <si>
    <t>Tazgorn</t>
  </si>
  <si>
    <t>:</t>
  </si>
  <si>
    <t xml:space="preserve">  Taspodn</t>
  </si>
  <si>
    <t>MATCH DOPOLDNE</t>
  </si>
  <si>
    <t>STABLEFORD</t>
  </si>
  <si>
    <t>MATCH POPOLDNE</t>
  </si>
  <si>
    <t>Tazgorni:</t>
  </si>
  <si>
    <t>Taspodni:</t>
  </si>
  <si>
    <t>N</t>
  </si>
  <si>
    <t>T</t>
  </si>
  <si>
    <t xml:space="preserve"> </t>
  </si>
  <si>
    <t>DOPOLDANCI</t>
  </si>
  <si>
    <t>POPOLDANCI</t>
  </si>
  <si>
    <t>MATCH</t>
  </si>
  <si>
    <t>prednost</t>
  </si>
  <si>
    <t>Benedik Mirjana</t>
  </si>
  <si>
    <t>Benedik Gregor</t>
  </si>
  <si>
    <t>Tarman Rok</t>
  </si>
  <si>
    <t>Cirman Matjaž</t>
  </si>
  <si>
    <t>Benedik Jaka</t>
  </si>
  <si>
    <t>Čeferin Nina</t>
  </si>
  <si>
    <t>Kolšek Borut</t>
  </si>
  <si>
    <t>Zalaznik Rado</t>
  </si>
  <si>
    <t>Zalaznik Nika</t>
  </si>
  <si>
    <t>Kranjc Romana</t>
  </si>
  <si>
    <t>Kržič Janko</t>
  </si>
  <si>
    <t>Kržič Breda</t>
  </si>
  <si>
    <t>Rostohar Niko</t>
  </si>
  <si>
    <t>Rostohar Andreja</t>
  </si>
  <si>
    <t>Petek Tone</t>
  </si>
  <si>
    <t>Štravs Cena</t>
  </si>
  <si>
    <t>Petek Lojze</t>
  </si>
  <si>
    <t>Burja Cvetka</t>
  </si>
  <si>
    <t>Benkovič Andrej</t>
  </si>
  <si>
    <t>Lazar Bojan</t>
  </si>
  <si>
    <t>Terglav Breda</t>
  </si>
  <si>
    <t>Čuk Boža</t>
  </si>
  <si>
    <t>Hribar Bojan</t>
  </si>
  <si>
    <t>Kolčan Duška</t>
  </si>
  <si>
    <t>Konte Jani</t>
  </si>
  <si>
    <t>Konte Breda</t>
  </si>
  <si>
    <t>Vrabec Bojan</t>
  </si>
  <si>
    <t>Mohorič Marija</t>
  </si>
  <si>
    <t>Vrabec Helena</t>
  </si>
  <si>
    <t>Šmit Vito</t>
  </si>
  <si>
    <t>Čeferin Gaja</t>
  </si>
  <si>
    <t>Pesjak Boris</t>
  </si>
  <si>
    <t>Burja Tine</t>
  </si>
  <si>
    <t>Jakopič Irena</t>
  </si>
  <si>
    <t>Šmit Nada</t>
  </si>
  <si>
    <t>Rant Peter</t>
  </si>
  <si>
    <t>Gregorčič Miha</t>
  </si>
  <si>
    <t>Andolšek Tomaž</t>
  </si>
  <si>
    <t>Kočevar Beno</t>
  </si>
  <si>
    <t>Cerar Metod</t>
  </si>
  <si>
    <t>Ramuš Tomaž</t>
  </si>
  <si>
    <t>Stojkovič Marko</t>
  </si>
  <si>
    <t>Stojkovič Maja</t>
  </si>
  <si>
    <t>Resnik Pavle</t>
  </si>
  <si>
    <t>Debevec Boris</t>
  </si>
  <si>
    <t>Bohinc Rok</t>
  </si>
  <si>
    <t>Zajc Janez</t>
  </si>
  <si>
    <t>Žekar Jelka</t>
  </si>
  <si>
    <t>Plemelj Milena</t>
  </si>
  <si>
    <t>stb</t>
  </si>
  <si>
    <t>MATCH / STB</t>
  </si>
  <si>
    <t>Ravnikar Marina</t>
  </si>
  <si>
    <t>Klinar Mirko</t>
  </si>
  <si>
    <t>Maček Aleš</t>
  </si>
  <si>
    <t>Cvelbar Igor</t>
  </si>
  <si>
    <t>Grudnik Gal</t>
  </si>
  <si>
    <t>Pretnar Laura</t>
  </si>
  <si>
    <t>Kočevar Romana</t>
  </si>
  <si>
    <t>OLIMPIADA 2021</t>
  </si>
  <si>
    <t>Braz Mojca</t>
  </si>
  <si>
    <t>Torbič Miloš</t>
  </si>
  <si>
    <t>Belopavlovič Nina</t>
  </si>
  <si>
    <t>Brezar Matjaž</t>
  </si>
  <si>
    <t>Saje Janez</t>
  </si>
  <si>
    <t>Braz Mitja</t>
  </si>
  <si>
    <t>Celar Aleš</t>
  </si>
  <si>
    <t>Gurov Vladimir</t>
  </si>
  <si>
    <t>Luknja:</t>
  </si>
  <si>
    <t>STB</t>
  </si>
  <si>
    <t>TASPODNI</t>
  </si>
  <si>
    <t>TAZGORNI</t>
  </si>
  <si>
    <t>Žgavec Simon</t>
  </si>
  <si>
    <t>Samaluk Majda</t>
  </si>
  <si>
    <t>d</t>
  </si>
  <si>
    <t>Dular Saška</t>
  </si>
  <si>
    <t>Hudoklin Mojca</t>
  </si>
  <si>
    <t>Rotter Ester</t>
  </si>
  <si>
    <t>Ramuš Zdenka</t>
  </si>
  <si>
    <t>Jordan Miro</t>
  </si>
  <si>
    <t>Glavan Tone</t>
  </si>
  <si>
    <t>Hribar Bojan (kolšek)</t>
  </si>
  <si>
    <t>Ribičič Ciril</t>
  </si>
  <si>
    <t>Hudoklin Iztok</t>
  </si>
  <si>
    <t>Rotter Marko</t>
  </si>
  <si>
    <t>Kunšič Franc</t>
  </si>
  <si>
    <t>Petek Vid</t>
  </si>
  <si>
    <t>Narančič Rade</t>
  </si>
  <si>
    <t>Benedik Danica</t>
  </si>
  <si>
    <t>Debevec Borči</t>
  </si>
  <si>
    <t>Globočnik Krištof</t>
  </si>
  <si>
    <t>Kranjc Sašo</t>
  </si>
  <si>
    <t>Kušar Boštjan</t>
  </si>
  <si>
    <t>Kušar Jože</t>
  </si>
  <si>
    <t>Lenart Tomaž</t>
  </si>
  <si>
    <t>Muster Irena</t>
  </si>
  <si>
    <t>Vrabec Anže</t>
  </si>
  <si>
    <t>Princi Luciano</t>
  </si>
  <si>
    <t xml:space="preserve">Rebolj Maja    </t>
  </si>
  <si>
    <t>Gačeša Melanija</t>
  </si>
  <si>
    <t xml:space="preserve">Lazar Majda </t>
  </si>
  <si>
    <t>Rebolj Andrej</t>
  </si>
  <si>
    <t>Rebolj Tim</t>
  </si>
  <si>
    <t>Mohorič Viki</t>
  </si>
  <si>
    <t>Gačeša Miloš</t>
  </si>
  <si>
    <t>Tavčar Emil</t>
  </si>
  <si>
    <t>Zoranda Alenka</t>
  </si>
  <si>
    <t>Bohinc Tim</t>
  </si>
  <si>
    <t>Čeferin Katjuša</t>
  </si>
  <si>
    <t>Čeh Mirjana</t>
  </si>
  <si>
    <t>Iskra Blaž</t>
  </si>
  <si>
    <t>Koman Taja</t>
  </si>
  <si>
    <t>Sedej Andrej</t>
  </si>
  <si>
    <t>Sedovnik Milena</t>
  </si>
  <si>
    <t>Slavec Verena</t>
  </si>
  <si>
    <t>Matjaž Cirman</t>
  </si>
  <si>
    <t>Berkopec Gregor</t>
  </si>
  <si>
    <t>Gaber Hana</t>
  </si>
  <si>
    <t>Jakše Manca</t>
  </si>
  <si>
    <t>Markič Drago</t>
  </si>
  <si>
    <t>Mohorič Klemen</t>
  </si>
  <si>
    <t>7/1</t>
  </si>
  <si>
    <t>7/2</t>
  </si>
  <si>
    <t>9/1</t>
  </si>
  <si>
    <t>9/2</t>
  </si>
  <si>
    <t>Benedik Grega</t>
  </si>
  <si>
    <t>Zalokar Lucija</t>
  </si>
  <si>
    <t>Gačeša Meli</t>
  </si>
  <si>
    <t>Rebolj Maja</t>
  </si>
  <si>
    <t>Lazar Majda</t>
  </si>
  <si>
    <t>Zornada Alenka</t>
  </si>
  <si>
    <t>Meire Gert</t>
  </si>
  <si>
    <t>OLIMPIADA 2022 - končni rezultati</t>
  </si>
  <si>
    <t>OLIMPIADA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</si>
</sst>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3" x14ac:knownFonts="1">
    <font>
      <sz val="11"/>
      <color theme="1"/>
      <name val="Calibri"/>
      <family val="2"/>
      <charset val="238"/>
      <scheme val="minor"/>
    </font>
    <font>
      <b/>
      <sz val="20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b/>
      <sz val="16"/>
      <name val="Arial"/>
      <family val="2"/>
      <charset val="238"/>
    </font>
    <font>
      <b/>
      <sz val="18"/>
      <name val="Arial"/>
      <family val="2"/>
      <charset val="238"/>
    </font>
    <font>
      <b/>
      <sz val="30"/>
      <name val="Arial"/>
      <family val="2"/>
    </font>
    <font>
      <b/>
      <sz val="36"/>
      <name val="Arial"/>
      <family val="2"/>
    </font>
    <font>
      <b/>
      <sz val="22"/>
      <color rgb="FFFF0000"/>
      <name val="Arial"/>
      <family val="2"/>
      <charset val="238"/>
    </font>
    <font>
      <b/>
      <sz val="24"/>
      <color rgb="FFFF0000"/>
      <name val="Arial"/>
      <family val="2"/>
      <charset val="238"/>
    </font>
    <font>
      <b/>
      <sz val="12"/>
      <color indexed="10"/>
      <name val="Arial"/>
      <family val="2"/>
    </font>
    <font>
      <b/>
      <sz val="11"/>
      <color indexed="10"/>
      <name val="Arial"/>
      <family val="2"/>
    </font>
    <font>
      <sz val="12"/>
      <color indexed="10"/>
      <name val="Arial"/>
      <family val="2"/>
    </font>
    <font>
      <sz val="16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10"/>
      <color rgb="FFFF0000"/>
      <name val="Arial"/>
      <family val="2"/>
    </font>
    <font>
      <sz val="20"/>
      <color rgb="FFFF0000"/>
      <name val="Arial"/>
      <family val="2"/>
    </font>
    <font>
      <b/>
      <sz val="20"/>
      <color rgb="FFFF0000"/>
      <name val="Arial"/>
      <family val="2"/>
    </font>
    <font>
      <sz val="11"/>
      <name val="Calibri"/>
      <family val="2"/>
      <charset val="238"/>
      <scheme val="minor"/>
    </font>
    <font>
      <b/>
      <sz val="18"/>
      <color rgb="FFFF0000"/>
      <name val="Calibri"/>
      <family val="2"/>
      <charset val="238"/>
      <scheme val="minor"/>
    </font>
    <font>
      <b/>
      <sz val="16"/>
      <color rgb="FFFF0000"/>
      <name val="Arial"/>
      <family val="2"/>
    </font>
    <font>
      <b/>
      <sz val="16"/>
      <name val="Calibri"/>
      <family val="2"/>
      <charset val="238"/>
      <scheme val="minor"/>
    </font>
    <font>
      <b/>
      <sz val="16"/>
      <color rgb="FFFF0000"/>
      <name val="Arial"/>
      <family val="2"/>
      <charset val="238"/>
    </font>
    <font>
      <sz val="10"/>
      <color theme="0"/>
      <name val="Arial"/>
      <family val="2"/>
    </font>
    <font>
      <sz val="11"/>
      <color theme="0"/>
      <name val="Arial"/>
      <family val="2"/>
    </font>
    <font>
      <b/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sz val="14"/>
      <color theme="1"/>
      <name val="Arial"/>
      <family val="2"/>
      <charset val="238"/>
    </font>
    <font>
      <sz val="16"/>
      <color theme="1"/>
      <name val="Arial"/>
      <family val="2"/>
      <charset val="238"/>
    </font>
    <font>
      <sz val="14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4"/>
      <color rgb="FFFF0000"/>
      <name val="Arial"/>
      <family val="2"/>
    </font>
    <font>
      <b/>
      <sz val="2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3"/>
      </left>
      <right style="medium">
        <color indexed="63"/>
      </right>
      <top style="medium">
        <color indexed="63"/>
      </top>
      <bottom style="medium">
        <color indexed="63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76">
    <xf numFmtId="0" fontId="0" fillId="0" borderId="0" xfId="0"/>
    <xf numFmtId="0" fontId="2" fillId="0" borderId="0" xfId="0" applyFont="1"/>
    <xf numFmtId="164" fontId="3" fillId="0" borderId="0" xfId="0" applyNumberFormat="1" applyFont="1" applyAlignment="1">
      <alignment horizontal="center"/>
    </xf>
    <xf numFmtId="0" fontId="4" fillId="0" borderId="0" xfId="0" applyFont="1"/>
    <xf numFmtId="0" fontId="0" fillId="0" borderId="0" xfId="0" applyFont="1"/>
    <xf numFmtId="0" fontId="8" fillId="0" borderId="0" xfId="0" applyFont="1"/>
    <xf numFmtId="1" fontId="8" fillId="0" borderId="0" xfId="0" applyNumberFormat="1" applyFont="1"/>
    <xf numFmtId="0" fontId="15" fillId="0" borderId="0" xfId="0" applyFont="1" applyBorder="1" applyAlignment="1"/>
    <xf numFmtId="0" fontId="10" fillId="0" borderId="0" xfId="0" applyFont="1" applyBorder="1"/>
    <xf numFmtId="0" fontId="7" fillId="0" borderId="0" xfId="0" applyFont="1" applyBorder="1"/>
    <xf numFmtId="0" fontId="6" fillId="0" borderId="0" xfId="0" applyFont="1"/>
    <xf numFmtId="0" fontId="11" fillId="0" borderId="0" xfId="0" applyFont="1" applyBorder="1"/>
    <xf numFmtId="0" fontId="10" fillId="0" borderId="0" xfId="0" applyFont="1" applyFill="1" applyBorder="1"/>
    <xf numFmtId="1" fontId="4" fillId="0" borderId="0" xfId="0" applyNumberFormat="1" applyFont="1" applyFill="1" applyBorder="1" applyAlignment="1">
      <alignment horizontal="center"/>
    </xf>
    <xf numFmtId="0" fontId="4" fillId="0" borderId="1" xfId="0" applyFont="1" applyFill="1" applyBorder="1"/>
    <xf numFmtId="0" fontId="4" fillId="0" borderId="0" xfId="0" applyFont="1" applyFill="1" applyBorder="1"/>
    <xf numFmtId="0" fontId="4" fillId="0" borderId="0" xfId="0" applyFont="1" applyFill="1"/>
    <xf numFmtId="0" fontId="5" fillId="0" borderId="0" xfId="0" applyFont="1" applyFill="1" applyBorder="1"/>
    <xf numFmtId="0" fontId="0" fillId="0" borderId="0" xfId="0" applyFill="1" applyBorder="1"/>
    <xf numFmtId="0" fontId="11" fillId="0" borderId="0" xfId="0" applyFont="1" applyFill="1" applyBorder="1"/>
    <xf numFmtId="0" fontId="20" fillId="0" borderId="0" xfId="0" applyFont="1" applyFill="1" applyBorder="1" applyAlignment="1">
      <alignment horizontal="right"/>
    </xf>
    <xf numFmtId="1" fontId="8" fillId="0" borderId="0" xfId="0" applyNumberFormat="1" applyFont="1" applyFill="1" applyBorder="1"/>
    <xf numFmtId="1" fontId="7" fillId="0" borderId="0" xfId="0" applyNumberFormat="1" applyFont="1" applyFill="1" applyBorder="1"/>
    <xf numFmtId="0" fontId="7" fillId="0" borderId="0" xfId="0" applyFont="1" applyFill="1" applyBorder="1"/>
    <xf numFmtId="0" fontId="3" fillId="0" borderId="0" xfId="0" applyFont="1" applyFill="1" applyBorder="1" applyAlignment="1">
      <alignment horizontal="center"/>
    </xf>
    <xf numFmtId="0" fontId="8" fillId="0" borderId="0" xfId="0" applyFont="1" applyFill="1" applyBorder="1"/>
    <xf numFmtId="0" fontId="0" fillId="0" borderId="0" xfId="0" applyBorder="1"/>
    <xf numFmtId="0" fontId="6" fillId="0" borderId="0" xfId="0" applyFont="1" applyFill="1" applyBorder="1"/>
    <xf numFmtId="0" fontId="2" fillId="0" borderId="0" xfId="0" applyFont="1" applyFill="1"/>
    <xf numFmtId="0" fontId="1" fillId="0" borderId="0" xfId="0" applyFont="1" applyFill="1" applyBorder="1" applyAlignment="1"/>
    <xf numFmtId="0" fontId="1" fillId="0" borderId="0" xfId="0" applyFont="1" applyFill="1"/>
    <xf numFmtId="164" fontId="8" fillId="0" borderId="0" xfId="0" applyNumberFormat="1" applyFont="1"/>
    <xf numFmtId="0" fontId="7" fillId="0" borderId="0" xfId="0" applyFont="1"/>
    <xf numFmtId="0" fontId="9" fillId="0" borderId="0" xfId="0" applyFont="1" applyFill="1"/>
    <xf numFmtId="0" fontId="0" fillId="0" borderId="0" xfId="0" applyFont="1" applyFill="1"/>
    <xf numFmtId="164" fontId="8" fillId="0" borderId="10" xfId="0" applyNumberFormat="1" applyFont="1" applyBorder="1"/>
    <xf numFmtId="0" fontId="7" fillId="0" borderId="10" xfId="0" applyFont="1" applyBorder="1"/>
    <xf numFmtId="0" fontId="10" fillId="0" borderId="10" xfId="0" applyFont="1" applyBorder="1" applyAlignment="1">
      <alignment horizontal="center"/>
    </xf>
    <xf numFmtId="0" fontId="11" fillId="0" borderId="12" xfId="0" applyFont="1" applyFill="1" applyBorder="1"/>
    <xf numFmtId="164" fontId="8" fillId="0" borderId="0" xfId="0" applyNumberFormat="1" applyFont="1" applyBorder="1"/>
    <xf numFmtId="0" fontId="11" fillId="0" borderId="13" xfId="0" applyFont="1" applyFill="1" applyBorder="1"/>
    <xf numFmtId="164" fontId="8" fillId="0" borderId="10" xfId="0" applyNumberFormat="1" applyFont="1" applyFill="1" applyBorder="1"/>
    <xf numFmtId="0" fontId="7" fillId="0" borderId="10" xfId="0" applyFont="1" applyFill="1" applyBorder="1"/>
    <xf numFmtId="0" fontId="2" fillId="0" borderId="0" xfId="0" applyFont="1" applyFill="1" applyBorder="1" applyAlignment="1"/>
    <xf numFmtId="1" fontId="7" fillId="0" borderId="0" xfId="0" applyNumberFormat="1" applyFont="1" applyBorder="1"/>
    <xf numFmtId="0" fontId="0" fillId="0" borderId="0" xfId="0" applyFont="1" applyBorder="1"/>
    <xf numFmtId="20" fontId="10" fillId="0" borderId="9" xfId="0" applyNumberFormat="1" applyFont="1" applyFill="1" applyBorder="1"/>
    <xf numFmtId="0" fontId="6" fillId="0" borderId="0" xfId="0" applyFont="1" applyFill="1"/>
    <xf numFmtId="164" fontId="8" fillId="0" borderId="0" xfId="0" applyNumberFormat="1" applyFont="1" applyFill="1" applyBorder="1"/>
    <xf numFmtId="164" fontId="10" fillId="0" borderId="10" xfId="0" applyNumberFormat="1" applyFont="1" applyFill="1" applyBorder="1" applyAlignment="1">
      <alignment horizontal="center"/>
    </xf>
    <xf numFmtId="0" fontId="10" fillId="0" borderId="10" xfId="0" applyFont="1" applyFill="1" applyBorder="1" applyAlignment="1">
      <alignment horizontal="center"/>
    </xf>
    <xf numFmtId="164" fontId="8" fillId="0" borderId="0" xfId="0" applyNumberFormat="1" applyFont="1" applyFill="1"/>
    <xf numFmtId="164" fontId="3" fillId="0" borderId="0" xfId="0" applyNumberFormat="1" applyFont="1" applyFill="1" applyAlignment="1">
      <alignment horizontal="center"/>
    </xf>
    <xf numFmtId="1" fontId="7" fillId="0" borderId="10" xfId="0" applyNumberFormat="1" applyFont="1" applyFill="1" applyBorder="1"/>
    <xf numFmtId="0" fontId="0" fillId="0" borderId="1" xfId="0" applyBorder="1"/>
    <xf numFmtId="164" fontId="11" fillId="0" borderId="0" xfId="0" applyNumberFormat="1" applyFont="1" applyBorder="1"/>
    <xf numFmtId="0" fontId="11" fillId="0" borderId="0" xfId="0" applyFont="1" applyBorder="1" applyAlignment="1">
      <alignment horizontal="center"/>
    </xf>
    <xf numFmtId="0" fontId="11" fillId="0" borderId="0" xfId="0" applyFont="1"/>
    <xf numFmtId="0" fontId="21" fillId="0" borderId="1" xfId="0" applyFont="1" applyBorder="1"/>
    <xf numFmtId="0" fontId="21" fillId="0" borderId="0" xfId="0" applyFont="1" applyBorder="1"/>
    <xf numFmtId="164" fontId="11" fillId="0" borderId="0" xfId="0" applyNumberFormat="1" applyFont="1" applyFill="1" applyBorder="1"/>
    <xf numFmtId="0" fontId="11" fillId="0" borderId="0" xfId="0" applyFont="1" applyFill="1" applyBorder="1" applyAlignment="1">
      <alignment horizontal="center"/>
    </xf>
    <xf numFmtId="0" fontId="11" fillId="0" borderId="0" xfId="0" applyFont="1" applyFill="1"/>
    <xf numFmtId="0" fontId="10" fillId="0" borderId="0" xfId="0" applyFont="1"/>
    <xf numFmtId="0" fontId="21" fillId="0" borderId="0" xfId="0" applyFont="1" applyFill="1" applyBorder="1"/>
    <xf numFmtId="0" fontId="21" fillId="0" borderId="0" xfId="0" applyFont="1"/>
    <xf numFmtId="1" fontId="11" fillId="0" borderId="0" xfId="0" applyNumberFormat="1" applyFont="1" applyFill="1" applyBorder="1"/>
    <xf numFmtId="0" fontId="0" fillId="0" borderId="0" xfId="0" applyFill="1"/>
    <xf numFmtId="1" fontId="8" fillId="0" borderId="0" xfId="0" applyNumberFormat="1" applyFont="1" applyFill="1"/>
    <xf numFmtId="0" fontId="24" fillId="0" borderId="0" xfId="0" applyFont="1"/>
    <xf numFmtId="164" fontId="2" fillId="0" borderId="0" xfId="0" applyNumberFormat="1" applyFont="1"/>
    <xf numFmtId="0" fontId="25" fillId="0" borderId="0" xfId="0" applyFont="1"/>
    <xf numFmtId="20" fontId="26" fillId="0" borderId="8" xfId="0" applyNumberFormat="1" applyFont="1" applyFill="1" applyBorder="1"/>
    <xf numFmtId="0" fontId="27" fillId="0" borderId="0" xfId="0" applyFont="1"/>
    <xf numFmtId="0" fontId="22" fillId="0" borderId="0" xfId="0" applyFont="1"/>
    <xf numFmtId="0" fontId="28" fillId="0" borderId="0" xfId="0" applyFont="1" applyFill="1" applyAlignment="1">
      <alignment horizontal="right"/>
    </xf>
    <xf numFmtId="0" fontId="29" fillId="0" borderId="11" xfId="0" applyFont="1" applyFill="1" applyBorder="1"/>
    <xf numFmtId="164" fontId="21" fillId="0" borderId="1" xfId="0" applyNumberFormat="1" applyFont="1" applyBorder="1" applyAlignment="1">
      <alignment horizontal="center" vertical="center"/>
    </xf>
    <xf numFmtId="1" fontId="30" fillId="0" borderId="1" xfId="0" applyNumberFormat="1" applyFont="1" applyBorder="1" applyAlignment="1">
      <alignment horizontal="center"/>
    </xf>
    <xf numFmtId="1" fontId="31" fillId="0" borderId="1" xfId="0" applyNumberFormat="1" applyFont="1" applyFill="1" applyBorder="1" applyAlignment="1">
      <alignment horizontal="center"/>
    </xf>
    <xf numFmtId="1" fontId="30" fillId="0" borderId="2" xfId="0" applyNumberFormat="1" applyFont="1" applyBorder="1" applyAlignment="1">
      <alignment horizontal="center"/>
    </xf>
    <xf numFmtId="0" fontId="32" fillId="0" borderId="0" xfId="0" applyFont="1" applyFill="1"/>
    <xf numFmtId="0" fontId="24" fillId="0" borderId="0" xfId="0" applyFont="1" applyFill="1"/>
    <xf numFmtId="164" fontId="2" fillId="0" borderId="0" xfId="0" applyNumberFormat="1" applyFont="1" applyFill="1"/>
    <xf numFmtId="16" fontId="29" fillId="0" borderId="11" xfId="0" quotePrefix="1" applyNumberFormat="1" applyFont="1" applyFill="1" applyBorder="1" applyAlignment="1">
      <alignment horizontal="right"/>
    </xf>
    <xf numFmtId="0" fontId="29" fillId="0" borderId="11" xfId="0" quotePrefix="1" applyFont="1" applyFill="1" applyBorder="1" applyAlignment="1">
      <alignment horizontal="right"/>
    </xf>
    <xf numFmtId="1" fontId="31" fillId="0" borderId="1" xfId="0" applyNumberFormat="1" applyFont="1" applyFill="1" applyBorder="1" applyAlignment="1">
      <alignment vertical="center"/>
    </xf>
    <xf numFmtId="164" fontId="11" fillId="0" borderId="0" xfId="0" applyNumberFormat="1" applyFont="1" applyFill="1"/>
    <xf numFmtId="164" fontId="32" fillId="0" borderId="0" xfId="0" applyNumberFormat="1" applyFont="1"/>
    <xf numFmtId="164" fontId="33" fillId="0" borderId="0" xfId="0" applyNumberFormat="1" applyFont="1" applyFill="1" applyBorder="1"/>
    <xf numFmtId="0" fontId="0" fillId="0" borderId="6" xfId="0" applyBorder="1"/>
    <xf numFmtId="0" fontId="0" fillId="0" borderId="16" xfId="0" applyBorder="1"/>
    <xf numFmtId="0" fontId="0" fillId="0" borderId="17" xfId="0" applyBorder="1"/>
    <xf numFmtId="164" fontId="0" fillId="0" borderId="1" xfId="0" applyNumberFormat="1" applyBorder="1" applyAlignment="1">
      <alignment horizontal="left"/>
    </xf>
    <xf numFmtId="164" fontId="0" fillId="0" borderId="18" xfId="0" applyNumberFormat="1" applyBorder="1" applyAlignment="1">
      <alignment horizontal="left"/>
    </xf>
    <xf numFmtId="0" fontId="0" fillId="0" borderId="18" xfId="0" applyBorder="1"/>
    <xf numFmtId="0" fontId="0" fillId="0" borderId="1" xfId="0" applyBorder="1" applyAlignment="1">
      <alignment horizontal="left"/>
    </xf>
    <xf numFmtId="0" fontId="0" fillId="0" borderId="1" xfId="0" applyFont="1" applyBorder="1" applyAlignment="1">
      <alignment horizontal="left"/>
    </xf>
    <xf numFmtId="0" fontId="0" fillId="0" borderId="19" xfId="0" applyFill="1" applyBorder="1"/>
    <xf numFmtId="0" fontId="0" fillId="0" borderId="15" xfId="0" applyBorder="1"/>
    <xf numFmtId="0" fontId="0" fillId="0" borderId="0" xfId="0" applyFont="1" applyBorder="1" applyAlignment="1">
      <alignment horizontal="left"/>
    </xf>
    <xf numFmtId="0" fontId="0" fillId="0" borderId="19" xfId="0" applyBorder="1"/>
    <xf numFmtId="0" fontId="0" fillId="0" borderId="1" xfId="0" applyFont="1" applyBorder="1"/>
    <xf numFmtId="0" fontId="0" fillId="0" borderId="19" xfId="0" applyFont="1" applyBorder="1"/>
    <xf numFmtId="164" fontId="0" fillId="0" borderId="1" xfId="0" applyNumberFormat="1" applyFont="1" applyBorder="1" applyAlignment="1">
      <alignment horizontal="left"/>
    </xf>
    <xf numFmtId="0" fontId="0" fillId="0" borderId="0" xfId="0" applyBorder="1" applyAlignment="1">
      <alignment horizontal="left"/>
    </xf>
    <xf numFmtId="0" fontId="34" fillId="0" borderId="3" xfId="0" applyFont="1" applyBorder="1" applyAlignment="1">
      <alignment horizontal="left"/>
    </xf>
    <xf numFmtId="0" fontId="0" fillId="0" borderId="22" xfId="0" applyFont="1" applyBorder="1" applyAlignment="1">
      <alignment horizontal="left"/>
    </xf>
    <xf numFmtId="0" fontId="0" fillId="0" borderId="21" xfId="0" applyFont="1" applyBorder="1" applyAlignment="1">
      <alignment horizontal="left"/>
    </xf>
    <xf numFmtId="0" fontId="0" fillId="0" borderId="20" xfId="0" applyFont="1" applyBorder="1" applyAlignment="1">
      <alignment horizontal="left"/>
    </xf>
    <xf numFmtId="0" fontId="34" fillId="0" borderId="21" xfId="0" applyFont="1" applyBorder="1" applyAlignment="1">
      <alignment horizontal="left"/>
    </xf>
    <xf numFmtId="0" fontId="34" fillId="0" borderId="20" xfId="0" applyFont="1" applyBorder="1" applyAlignment="1">
      <alignment horizontal="left"/>
    </xf>
    <xf numFmtId="164" fontId="0" fillId="0" borderId="13" xfId="0" applyNumberFormat="1" applyBorder="1" applyAlignment="1">
      <alignment horizontal="left"/>
    </xf>
    <xf numFmtId="0" fontId="0" fillId="0" borderId="23" xfId="0" applyBorder="1"/>
    <xf numFmtId="0" fontId="34" fillId="0" borderId="12" xfId="0" applyFont="1" applyBorder="1" applyAlignment="1">
      <alignment horizontal="left"/>
    </xf>
    <xf numFmtId="164" fontId="0" fillId="0" borderId="14" xfId="0" applyNumberFormat="1" applyBorder="1" applyAlignment="1">
      <alignment horizontal="left"/>
    </xf>
    <xf numFmtId="0" fontId="0" fillId="0" borderId="1" xfId="0" applyFill="1" applyBorder="1"/>
    <xf numFmtId="0" fontId="0" fillId="0" borderId="21" xfId="0" applyBorder="1"/>
    <xf numFmtId="0" fontId="0" fillId="0" borderId="16" xfId="0" applyFill="1" applyBorder="1"/>
    <xf numFmtId="0" fontId="0" fillId="0" borderId="24" xfId="0" applyFont="1" applyBorder="1" applyAlignment="1">
      <alignment horizontal="left"/>
    </xf>
    <xf numFmtId="0" fontId="0" fillId="0" borderId="14" xfId="0" applyFont="1" applyBorder="1" applyAlignment="1">
      <alignment horizontal="left"/>
    </xf>
    <xf numFmtId="0" fontId="0" fillId="0" borderId="1" xfId="0" applyFont="1" applyFill="1" applyBorder="1" applyAlignment="1">
      <alignment horizontal="left"/>
    </xf>
    <xf numFmtId="0" fontId="0" fillId="0" borderId="12" xfId="0" applyFont="1" applyBorder="1" applyAlignment="1">
      <alignment horizontal="left"/>
    </xf>
    <xf numFmtId="164" fontId="0" fillId="0" borderId="15" xfId="0" applyNumberFormat="1" applyFont="1" applyBorder="1" applyAlignment="1">
      <alignment horizontal="left"/>
    </xf>
    <xf numFmtId="164" fontId="0" fillId="0" borderId="1" xfId="0" applyNumberFormat="1" applyFont="1" applyFill="1" applyBorder="1" applyAlignment="1">
      <alignment horizontal="left"/>
    </xf>
    <xf numFmtId="1" fontId="30" fillId="0" borderId="25" xfId="0" applyNumberFormat="1" applyFont="1" applyBorder="1" applyAlignment="1">
      <alignment horizontal="center"/>
    </xf>
    <xf numFmtId="164" fontId="32" fillId="0" borderId="0" xfId="0" applyNumberFormat="1" applyFont="1" applyFill="1"/>
    <xf numFmtId="0" fontId="0" fillId="0" borderId="0" xfId="0" applyFont="1" applyFill="1" applyBorder="1" applyAlignment="1">
      <alignment horizontal="left"/>
    </xf>
    <xf numFmtId="0" fontId="0" fillId="0" borderId="26" xfId="0" applyFill="1" applyBorder="1"/>
    <xf numFmtId="0" fontId="0" fillId="0" borderId="27" xfId="0" applyFont="1" applyBorder="1"/>
    <xf numFmtId="0" fontId="0" fillId="0" borderId="7" xfId="0" applyFont="1" applyBorder="1"/>
    <xf numFmtId="20" fontId="10" fillId="0" borderId="28" xfId="0" applyNumberFormat="1" applyFont="1" applyFill="1" applyBorder="1"/>
    <xf numFmtId="164" fontId="8" fillId="0" borderId="29" xfId="0" applyNumberFormat="1" applyFont="1" applyFill="1" applyBorder="1"/>
    <xf numFmtId="0" fontId="7" fillId="0" borderId="29" xfId="0" applyFont="1" applyFill="1" applyBorder="1"/>
    <xf numFmtId="0" fontId="10" fillId="0" borderId="29" xfId="0" applyFont="1" applyFill="1" applyBorder="1" applyAlignment="1">
      <alignment horizontal="center"/>
    </xf>
    <xf numFmtId="0" fontId="29" fillId="0" borderId="30" xfId="0" quotePrefix="1" applyFont="1" applyFill="1" applyBorder="1" applyAlignment="1">
      <alignment horizontal="right"/>
    </xf>
    <xf numFmtId="164" fontId="0" fillId="0" borderId="18" xfId="0" applyNumberFormat="1" applyFont="1" applyBorder="1" applyAlignment="1">
      <alignment horizontal="left"/>
    </xf>
    <xf numFmtId="1" fontId="30" fillId="0" borderId="18" xfId="0" applyNumberFormat="1" applyFont="1" applyBorder="1" applyAlignment="1">
      <alignment horizontal="center"/>
    </xf>
    <xf numFmtId="1" fontId="31" fillId="0" borderId="18" xfId="0" applyNumberFormat="1" applyFont="1" applyFill="1" applyBorder="1" applyAlignment="1">
      <alignment horizontal="center"/>
    </xf>
    <xf numFmtId="164" fontId="10" fillId="0" borderId="29" xfId="0" applyNumberFormat="1" applyFont="1" applyFill="1" applyBorder="1" applyAlignment="1">
      <alignment horizontal="center"/>
    </xf>
    <xf numFmtId="0" fontId="29" fillId="0" borderId="30" xfId="0" applyFont="1" applyFill="1" applyBorder="1"/>
    <xf numFmtId="1" fontId="30" fillId="0" borderId="33" xfId="0" applyNumberFormat="1" applyFont="1" applyBorder="1" applyAlignment="1">
      <alignment horizontal="center"/>
    </xf>
    <xf numFmtId="16" fontId="29" fillId="0" borderId="30" xfId="0" quotePrefix="1" applyNumberFormat="1" applyFont="1" applyFill="1" applyBorder="1" applyAlignment="1">
      <alignment horizontal="right"/>
    </xf>
    <xf numFmtId="0" fontId="0" fillId="0" borderId="32" xfId="0" applyFont="1" applyFill="1" applyBorder="1" applyAlignment="1">
      <alignment horizontal="left"/>
    </xf>
    <xf numFmtId="1" fontId="7" fillId="0" borderId="29" xfId="0" applyNumberFormat="1" applyFont="1" applyFill="1" applyBorder="1"/>
    <xf numFmtId="164" fontId="8" fillId="0" borderId="29" xfId="0" applyNumberFormat="1" applyFont="1" applyBorder="1"/>
    <xf numFmtId="0" fontId="7" fillId="0" borderId="29" xfId="0" applyFont="1" applyBorder="1"/>
    <xf numFmtId="0" fontId="10" fillId="0" borderId="29" xfId="0" applyFont="1" applyBorder="1" applyAlignment="1">
      <alignment horizontal="center"/>
    </xf>
    <xf numFmtId="0" fontId="35" fillId="0" borderId="31" xfId="0" applyFont="1" applyBorder="1" applyAlignment="1">
      <alignment horizontal="left"/>
    </xf>
    <xf numFmtId="164" fontId="35" fillId="0" borderId="1" xfId="0" applyNumberFormat="1" applyFont="1" applyBorder="1" applyAlignment="1">
      <alignment horizontal="left"/>
    </xf>
    <xf numFmtId="0" fontId="35" fillId="0" borderId="32" xfId="0" applyFont="1" applyBorder="1" applyAlignment="1">
      <alignment horizontal="left"/>
    </xf>
    <xf numFmtId="164" fontId="35" fillId="0" borderId="18" xfId="0" applyNumberFormat="1" applyFont="1" applyBorder="1" applyAlignment="1">
      <alignment horizontal="left"/>
    </xf>
    <xf numFmtId="0" fontId="35" fillId="0" borderId="16" xfId="0" applyFont="1" applyBorder="1" applyAlignment="1">
      <alignment horizontal="left"/>
    </xf>
    <xf numFmtId="0" fontId="35" fillId="0" borderId="17" xfId="0" applyFont="1" applyBorder="1" applyAlignment="1">
      <alignment horizontal="left"/>
    </xf>
    <xf numFmtId="0" fontId="35" fillId="0" borderId="1" xfId="0" applyFont="1" applyBorder="1" applyAlignment="1">
      <alignment horizontal="left"/>
    </xf>
    <xf numFmtId="0" fontId="35" fillId="0" borderId="31" xfId="0" applyFont="1" applyFill="1" applyBorder="1" applyAlignment="1">
      <alignment horizontal="left"/>
    </xf>
    <xf numFmtId="0" fontId="0" fillId="0" borderId="27" xfId="0" applyBorder="1"/>
    <xf numFmtId="0" fontId="0" fillId="0" borderId="27" xfId="0" applyFill="1" applyBorder="1"/>
    <xf numFmtId="0" fontId="21" fillId="0" borderId="27" xfId="0" applyFont="1" applyBorder="1"/>
    <xf numFmtId="0" fontId="2" fillId="0" borderId="1" xfId="0" applyFont="1" applyBorder="1"/>
    <xf numFmtId="0" fontId="0" fillId="0" borderId="34" xfId="0" applyBorder="1"/>
    <xf numFmtId="0" fontId="0" fillId="0" borderId="35" xfId="0" applyBorder="1"/>
    <xf numFmtId="0" fontId="0" fillId="0" borderId="7" xfId="0" applyFill="1" applyBorder="1"/>
    <xf numFmtId="0" fontId="35" fillId="0" borderId="1" xfId="0" applyFont="1" applyFill="1" applyBorder="1" applyAlignment="1">
      <alignment horizontal="left"/>
    </xf>
    <xf numFmtId="1" fontId="31" fillId="0" borderId="14" xfId="0" applyNumberFormat="1" applyFont="1" applyFill="1" applyBorder="1" applyAlignment="1">
      <alignment horizontal="center" vertical="center"/>
    </xf>
    <xf numFmtId="1" fontId="31" fillId="0" borderId="2" xfId="0" applyNumberFormat="1" applyFont="1" applyFill="1" applyBorder="1" applyAlignment="1">
      <alignment horizontal="center" vertical="center"/>
    </xf>
    <xf numFmtId="1" fontId="31" fillId="0" borderId="1" xfId="0" applyNumberFormat="1" applyFont="1" applyFill="1" applyBorder="1" applyAlignment="1">
      <alignment horizontal="center" vertical="center"/>
    </xf>
    <xf numFmtId="1" fontId="31" fillId="0" borderId="33" xfId="0" applyNumberFormat="1" applyFont="1" applyFill="1" applyBorder="1" applyAlignment="1">
      <alignment horizontal="center" vertical="center"/>
    </xf>
    <xf numFmtId="0" fontId="14" fillId="0" borderId="3" xfId="0" applyFont="1" applyFill="1" applyBorder="1" applyAlignment="1" applyProtection="1">
      <alignment horizontal="center"/>
      <protection hidden="1"/>
    </xf>
    <xf numFmtId="0" fontId="14" fillId="0" borderId="4" xfId="0" applyFont="1" applyFill="1" applyBorder="1" applyAlignment="1" applyProtection="1">
      <alignment horizontal="center"/>
      <protection hidden="1"/>
    </xf>
    <xf numFmtId="0" fontId="14" fillId="0" borderId="5" xfId="0" applyFont="1" applyFill="1" applyBorder="1" applyAlignment="1" applyProtection="1">
      <alignment horizontal="center"/>
      <protection hidden="1"/>
    </xf>
    <xf numFmtId="0" fontId="0" fillId="0" borderId="0" xfId="0" applyFill="1" applyProtection="1">
      <protection hidden="1"/>
    </xf>
    <xf numFmtId="0" fontId="8" fillId="0" borderId="0" xfId="0" applyFont="1" applyProtection="1">
      <protection hidden="1"/>
    </xf>
    <xf numFmtId="0" fontId="0" fillId="0" borderId="0" xfId="0" applyProtection="1">
      <protection hidden="1"/>
    </xf>
    <xf numFmtId="1" fontId="8" fillId="0" borderId="0" xfId="0" applyNumberFormat="1" applyFont="1" applyFill="1" applyProtection="1">
      <protection hidden="1"/>
    </xf>
    <xf numFmtId="1" fontId="8" fillId="0" borderId="0" xfId="0" applyNumberFormat="1" applyFont="1" applyProtection="1">
      <protection hidden="1"/>
    </xf>
    <xf numFmtId="0" fontId="16" fillId="0" borderId="0" xfId="0" applyFont="1" applyFill="1" applyBorder="1" applyAlignment="1" applyProtection="1">
      <alignment horizontal="right" vertical="center"/>
      <protection hidden="1"/>
    </xf>
    <xf numFmtId="164" fontId="17" fillId="2" borderId="6" xfId="0" applyNumberFormat="1" applyFont="1" applyFill="1" applyBorder="1" applyAlignment="1" applyProtection="1">
      <alignment horizontal="center" vertical="center"/>
      <protection hidden="1"/>
    </xf>
    <xf numFmtId="1" fontId="12" fillId="0" borderId="0" xfId="0" applyNumberFormat="1" applyFont="1" applyFill="1" applyBorder="1" applyAlignment="1" applyProtection="1">
      <alignment horizontal="center" vertical="center"/>
      <protection hidden="1"/>
    </xf>
    <xf numFmtId="164" fontId="17" fillId="2" borderId="3" xfId="0" applyNumberFormat="1" applyFont="1" applyFill="1" applyBorder="1" applyAlignment="1" applyProtection="1">
      <alignment horizontal="center" vertical="center"/>
      <protection hidden="1"/>
    </xf>
    <xf numFmtId="164" fontId="17" fillId="2" borderId="5" xfId="0" applyNumberFormat="1" applyFont="1" applyFill="1" applyBorder="1" applyAlignment="1" applyProtection="1">
      <alignment horizontal="center" vertical="center"/>
      <protection hidden="1"/>
    </xf>
    <xf numFmtId="0" fontId="16" fillId="0" borderId="0" xfId="0" applyFont="1" applyFill="1" applyBorder="1" applyAlignment="1" applyProtection="1">
      <alignment vertical="center"/>
      <protection hidden="1"/>
    </xf>
    <xf numFmtId="0" fontId="36" fillId="0" borderId="0" xfId="0" applyFont="1" applyProtection="1">
      <protection hidden="1"/>
    </xf>
    <xf numFmtId="0" fontId="18" fillId="0" borderId="0" xfId="0" applyFont="1" applyFill="1" applyProtection="1">
      <protection hidden="1"/>
    </xf>
    <xf numFmtId="0" fontId="19" fillId="0" borderId="0" xfId="0" applyFont="1" applyProtection="1">
      <protection hidden="1"/>
    </xf>
    <xf numFmtId="0" fontId="10" fillId="0" borderId="0" xfId="0" applyFont="1" applyBorder="1" applyProtection="1">
      <protection hidden="1"/>
    </xf>
    <xf numFmtId="0" fontId="7" fillId="0" borderId="0" xfId="0" applyFont="1" applyFill="1" applyBorder="1" applyProtection="1">
      <protection hidden="1"/>
    </xf>
    <xf numFmtId="164" fontId="10" fillId="0" borderId="0" xfId="0" applyNumberFormat="1" applyFont="1" applyBorder="1" applyAlignment="1" applyProtection="1">
      <alignment horizontal="center"/>
      <protection hidden="1"/>
    </xf>
    <xf numFmtId="0" fontId="7" fillId="0" borderId="0" xfId="0" applyFont="1" applyBorder="1" applyProtection="1">
      <protection hidden="1"/>
    </xf>
    <xf numFmtId="0" fontId="6" fillId="0" borderId="0" xfId="0" applyFont="1" applyProtection="1">
      <protection hidden="1"/>
    </xf>
    <xf numFmtId="0" fontId="1" fillId="0" borderId="3" xfId="0" applyFont="1" applyBorder="1" applyAlignment="1" applyProtection="1">
      <alignment horizontal="center"/>
      <protection hidden="1"/>
    </xf>
    <xf numFmtId="0" fontId="1" fillId="0" borderId="4" xfId="0" applyFont="1" applyBorder="1" applyAlignment="1" applyProtection="1">
      <alignment horizontal="center"/>
      <protection hidden="1"/>
    </xf>
    <xf numFmtId="0" fontId="1" fillId="0" borderId="5" xfId="0" applyFont="1" applyBorder="1" applyAlignment="1" applyProtection="1">
      <alignment horizontal="center"/>
      <protection hidden="1"/>
    </xf>
    <xf numFmtId="164" fontId="13" fillId="0" borderId="3" xfId="0" applyNumberFormat="1" applyFont="1" applyBorder="1" applyAlignment="1" applyProtection="1">
      <alignment horizontal="center"/>
      <protection hidden="1"/>
    </xf>
    <xf numFmtId="164" fontId="13" fillId="0" borderId="4" xfId="0" applyNumberFormat="1" applyFont="1" applyBorder="1" applyAlignment="1" applyProtection="1">
      <alignment horizontal="center"/>
      <protection hidden="1"/>
    </xf>
    <xf numFmtId="164" fontId="13" fillId="0" borderId="5" xfId="0" applyNumberFormat="1" applyFont="1" applyBorder="1" applyAlignment="1" applyProtection="1">
      <alignment horizontal="center"/>
      <protection hidden="1"/>
    </xf>
    <xf numFmtId="0" fontId="11" fillId="0" borderId="0" xfId="0" applyFont="1" applyBorder="1" applyProtection="1">
      <protection hidden="1"/>
    </xf>
    <xf numFmtId="0" fontId="10" fillId="0" borderId="0" xfId="0" applyFont="1" applyFill="1" applyBorder="1" applyProtection="1">
      <protection hidden="1"/>
    </xf>
    <xf numFmtId="0" fontId="8" fillId="0" borderId="0" xfId="0" applyFont="1" applyBorder="1" applyProtection="1">
      <protection hidden="1"/>
    </xf>
    <xf numFmtId="0" fontId="3" fillId="0" borderId="0" xfId="0" applyFont="1" applyBorder="1" applyAlignment="1" applyProtection="1">
      <alignment horizontal="center"/>
      <protection hidden="1"/>
    </xf>
    <xf numFmtId="0" fontId="10" fillId="0" borderId="0" xfId="0" applyFont="1" applyFill="1" applyAlignment="1" applyProtection="1">
      <alignment horizontal="right"/>
      <protection hidden="1"/>
    </xf>
    <xf numFmtId="0" fontId="37" fillId="0" borderId="1" xfId="0" applyFont="1" applyBorder="1" applyAlignment="1" applyProtection="1">
      <alignment horizontal="left"/>
      <protection hidden="1"/>
    </xf>
    <xf numFmtId="1" fontId="5" fillId="0" borderId="1" xfId="0" applyNumberFormat="1" applyFont="1" applyFill="1" applyBorder="1" applyAlignment="1" applyProtection="1">
      <alignment horizontal="center"/>
      <protection hidden="1"/>
    </xf>
    <xf numFmtId="1" fontId="0" fillId="0" borderId="0" xfId="0" applyNumberFormat="1" applyProtection="1">
      <protection hidden="1"/>
    </xf>
    <xf numFmtId="0" fontId="4" fillId="0" borderId="0" xfId="0" applyFont="1" applyFill="1" applyBorder="1" applyProtection="1">
      <protection hidden="1"/>
    </xf>
    <xf numFmtId="0" fontId="5" fillId="0" borderId="0" xfId="0" applyFont="1" applyFill="1" applyAlignment="1" applyProtection="1">
      <alignment horizontal="center"/>
      <protection hidden="1"/>
    </xf>
    <xf numFmtId="0" fontId="4" fillId="0" borderId="0" xfId="0" applyFont="1" applyFill="1" applyProtection="1">
      <protection hidden="1"/>
    </xf>
    <xf numFmtId="0" fontId="38" fillId="0" borderId="1" xfId="0" applyFont="1" applyBorder="1" applyProtection="1">
      <protection hidden="1"/>
    </xf>
    <xf numFmtId="0" fontId="5" fillId="0" borderId="1" xfId="0" applyFont="1" applyFill="1" applyBorder="1" applyAlignment="1" applyProtection="1">
      <alignment horizontal="center"/>
      <protection hidden="1"/>
    </xf>
    <xf numFmtId="1" fontId="4" fillId="0" borderId="0" xfId="0" applyNumberFormat="1" applyFont="1" applyFill="1" applyBorder="1" applyAlignment="1" applyProtection="1">
      <alignment horizontal="center"/>
      <protection hidden="1"/>
    </xf>
    <xf numFmtId="0" fontId="38" fillId="0" borderId="1" xfId="0" applyFont="1" applyFill="1" applyBorder="1" applyProtection="1">
      <protection hidden="1"/>
    </xf>
    <xf numFmtId="0" fontId="4" fillId="0" borderId="1" xfId="0" applyFont="1" applyFill="1" applyBorder="1" applyAlignment="1" applyProtection="1">
      <alignment horizontal="center"/>
      <protection hidden="1"/>
    </xf>
    <xf numFmtId="0" fontId="23" fillId="0" borderId="1" xfId="0" applyFont="1" applyFill="1" applyBorder="1" applyAlignment="1" applyProtection="1">
      <alignment horizontal="center"/>
      <protection hidden="1"/>
    </xf>
    <xf numFmtId="0" fontId="4" fillId="0" borderId="0" xfId="0" applyFont="1" applyFill="1" applyBorder="1" applyAlignment="1" applyProtection="1">
      <alignment horizontal="center"/>
      <protection hidden="1"/>
    </xf>
    <xf numFmtId="0" fontId="5" fillId="0" borderId="0" xfId="0" applyFont="1" applyFill="1" applyBorder="1" applyProtection="1">
      <protection hidden="1"/>
    </xf>
    <xf numFmtId="0" fontId="4" fillId="0" borderId="1" xfId="0" applyFont="1" applyFill="1" applyBorder="1" applyAlignment="1" applyProtection="1">
      <protection hidden="1"/>
    </xf>
    <xf numFmtId="0" fontId="37" fillId="0" borderId="1" xfId="0" applyFont="1" applyFill="1" applyBorder="1" applyAlignment="1" applyProtection="1">
      <alignment horizontal="left"/>
      <protection hidden="1"/>
    </xf>
    <xf numFmtId="0" fontId="5" fillId="0" borderId="1" xfId="0" applyFont="1" applyFill="1" applyBorder="1" applyAlignment="1" applyProtection="1">
      <alignment horizontal="center" vertical="center"/>
      <protection hidden="1"/>
    </xf>
    <xf numFmtId="1" fontId="5" fillId="0" borderId="14" xfId="0" applyNumberFormat="1" applyFont="1" applyFill="1" applyBorder="1" applyAlignment="1" applyProtection="1">
      <alignment horizontal="center" vertical="center"/>
      <protection hidden="1"/>
    </xf>
    <xf numFmtId="1" fontId="4" fillId="0" borderId="15" xfId="0" applyNumberFormat="1" applyFont="1" applyFill="1" applyBorder="1" applyAlignment="1" applyProtection="1">
      <alignment horizontal="center" vertical="center"/>
      <protection hidden="1"/>
    </xf>
    <xf numFmtId="1" fontId="5" fillId="0" borderId="2" xfId="0" applyNumberFormat="1" applyFont="1" applyFill="1" applyBorder="1" applyAlignment="1" applyProtection="1">
      <alignment horizontal="center" vertical="center"/>
      <protection hidden="1"/>
    </xf>
    <xf numFmtId="0" fontId="5" fillId="0" borderId="14" xfId="0" applyFont="1" applyFill="1" applyBorder="1" applyAlignment="1" applyProtection="1">
      <alignment horizontal="center" vertical="center"/>
      <protection hidden="1"/>
    </xf>
    <xf numFmtId="0" fontId="5" fillId="0" borderId="2" xfId="0" applyFont="1" applyFill="1" applyBorder="1" applyAlignment="1" applyProtection="1">
      <alignment horizontal="center" vertical="center"/>
      <protection hidden="1"/>
    </xf>
    <xf numFmtId="0" fontId="10" fillId="0" borderId="0" xfId="0" applyFont="1" applyFill="1" applyBorder="1" applyAlignment="1" applyProtection="1">
      <alignment horizontal="right"/>
      <protection hidden="1"/>
    </xf>
    <xf numFmtId="0" fontId="37" fillId="0" borderId="31" xfId="0" applyFont="1" applyBorder="1" applyAlignment="1" applyProtection="1">
      <alignment horizontal="left"/>
      <protection hidden="1"/>
    </xf>
    <xf numFmtId="0" fontId="4" fillId="0" borderId="7" xfId="0" applyFont="1" applyFill="1" applyBorder="1" applyAlignment="1" applyProtection="1">
      <alignment horizontal="center"/>
      <protection hidden="1"/>
    </xf>
    <xf numFmtId="1" fontId="7" fillId="0" borderId="0" xfId="0" applyNumberFormat="1" applyFont="1" applyFill="1" applyBorder="1" applyProtection="1">
      <protection hidden="1"/>
    </xf>
    <xf numFmtId="0" fontId="0" fillId="0" borderId="0" xfId="0" applyFill="1" applyBorder="1" applyProtection="1">
      <protection hidden="1"/>
    </xf>
    <xf numFmtId="0" fontId="4" fillId="0" borderId="1" xfId="0" applyFont="1" applyFill="1" applyBorder="1" applyProtection="1">
      <protection hidden="1"/>
    </xf>
    <xf numFmtId="164" fontId="5" fillId="0" borderId="14" xfId="0" applyNumberFormat="1" applyFont="1" applyFill="1" applyBorder="1" applyAlignment="1" applyProtection="1">
      <alignment horizontal="center" vertical="center"/>
      <protection hidden="1"/>
    </xf>
    <xf numFmtId="164" fontId="5" fillId="0" borderId="2" xfId="0" applyNumberFormat="1" applyFont="1" applyFill="1" applyBorder="1" applyAlignment="1" applyProtection="1">
      <alignment horizontal="center" vertical="center"/>
      <protection hidden="1"/>
    </xf>
    <xf numFmtId="164" fontId="5" fillId="0" borderId="1" xfId="0" applyNumberFormat="1" applyFont="1" applyFill="1" applyBorder="1" applyAlignment="1" applyProtection="1">
      <alignment horizontal="center"/>
      <protection hidden="1"/>
    </xf>
    <xf numFmtId="0" fontId="0" fillId="0" borderId="6" xfId="0" applyFill="1" applyBorder="1"/>
    <xf numFmtId="0" fontId="0" fillId="0" borderId="3" xfId="0" applyFont="1" applyBorder="1" applyAlignment="1">
      <alignment horizontal="left"/>
    </xf>
    <xf numFmtId="0" fontId="0" fillId="0" borderId="3" xfId="0" applyBorder="1"/>
    <xf numFmtId="0" fontId="34" fillId="0" borderId="22" xfId="0" applyFont="1" applyBorder="1" applyAlignment="1">
      <alignment horizontal="left"/>
    </xf>
    <xf numFmtId="0" fontId="0" fillId="0" borderId="0" xfId="0" applyAlignment="1">
      <alignment horizontal="right"/>
    </xf>
    <xf numFmtId="0" fontId="0" fillId="0" borderId="6" xfId="0" applyBorder="1" applyAlignment="1">
      <alignment horizontal="right"/>
    </xf>
    <xf numFmtId="164" fontId="0" fillId="0" borderId="6" xfId="0" applyNumberFormat="1" applyBorder="1" applyAlignment="1">
      <alignment horizontal="right"/>
    </xf>
    <xf numFmtId="0" fontId="0" fillId="0" borderId="6" xfId="0" applyFill="1" applyBorder="1" applyAlignment="1">
      <alignment horizontal="right"/>
    </xf>
    <xf numFmtId="164" fontId="0" fillId="0" borderId="16" xfId="0" applyNumberFormat="1" applyBorder="1" applyAlignment="1">
      <alignment horizontal="right"/>
    </xf>
    <xf numFmtId="0" fontId="0" fillId="0" borderId="16" xfId="0" applyBorder="1" applyAlignment="1">
      <alignment horizontal="right"/>
    </xf>
    <xf numFmtId="164" fontId="0" fillId="0" borderId="17" xfId="0" applyNumberFormat="1" applyBorder="1" applyAlignment="1">
      <alignment horizontal="right"/>
    </xf>
    <xf numFmtId="0" fontId="0" fillId="0" borderId="19" xfId="0" applyBorder="1" applyAlignment="1">
      <alignment horizontal="right"/>
    </xf>
    <xf numFmtId="0" fontId="34" fillId="0" borderId="0" xfId="0" applyFont="1" applyBorder="1" applyAlignment="1">
      <alignment horizontal="left"/>
    </xf>
    <xf numFmtId="164" fontId="0" fillId="0" borderId="0" xfId="0" applyNumberFormat="1" applyBorder="1" applyAlignment="1">
      <alignment horizontal="left"/>
    </xf>
    <xf numFmtId="0" fontId="0" fillId="0" borderId="0" xfId="0" applyFill="1" applyAlignment="1">
      <alignment horizontal="right"/>
    </xf>
    <xf numFmtId="0" fontId="35" fillId="0" borderId="1" xfId="0" applyFont="1" applyBorder="1"/>
    <xf numFmtId="0" fontId="35" fillId="0" borderId="1" xfId="0" applyFont="1" applyFill="1" applyBorder="1"/>
    <xf numFmtId="0" fontId="39" fillId="0" borderId="0" xfId="0" applyFont="1" applyFill="1" applyBorder="1"/>
    <xf numFmtId="164" fontId="39" fillId="0" borderId="0" xfId="0" applyNumberFormat="1" applyFont="1" applyFill="1" applyBorder="1"/>
    <xf numFmtId="20" fontId="40" fillId="0" borderId="9" xfId="0" applyNumberFormat="1" applyFont="1" applyFill="1" applyBorder="1"/>
    <xf numFmtId="164" fontId="39" fillId="0" borderId="10" xfId="0" applyNumberFormat="1" applyFont="1" applyFill="1" applyBorder="1"/>
    <xf numFmtId="0" fontId="39" fillId="0" borderId="12" xfId="0" applyFont="1" applyFill="1" applyBorder="1"/>
    <xf numFmtId="0" fontId="35" fillId="0" borderId="21" xfId="0" applyFont="1" applyBorder="1" applyAlignment="1">
      <alignment horizontal="left"/>
    </xf>
    <xf numFmtId="0" fontId="35" fillId="0" borderId="16" xfId="0" applyFont="1" applyBorder="1"/>
    <xf numFmtId="0" fontId="39" fillId="0" borderId="0" xfId="0" applyFont="1" applyFill="1"/>
    <xf numFmtId="164" fontId="39" fillId="0" borderId="0" xfId="0" applyNumberFormat="1" applyFont="1" applyFill="1" applyAlignment="1">
      <alignment horizontal="center"/>
    </xf>
    <xf numFmtId="0" fontId="35" fillId="0" borderId="0" xfId="0" applyFont="1" applyFill="1"/>
    <xf numFmtId="164" fontId="39" fillId="0" borderId="0" xfId="0" applyNumberFormat="1" applyFont="1" applyFill="1"/>
    <xf numFmtId="164" fontId="35" fillId="0" borderId="1" xfId="0" applyNumberFormat="1" applyFont="1" applyBorder="1" applyAlignment="1">
      <alignment horizontal="center" vertical="center"/>
    </xf>
    <xf numFmtId="0" fontId="39" fillId="0" borderId="0" xfId="0" applyFont="1" applyFill="1" applyBorder="1" applyAlignment="1"/>
    <xf numFmtId="0" fontId="39" fillId="0" borderId="1" xfId="0" applyFont="1" applyFill="1" applyBorder="1"/>
    <xf numFmtId="164" fontId="39" fillId="0" borderId="1" xfId="0" applyNumberFormat="1" applyFont="1" applyBorder="1"/>
    <xf numFmtId="0" fontId="40" fillId="0" borderId="0" xfId="0" applyFont="1" applyFill="1" applyBorder="1"/>
    <xf numFmtId="0" fontId="35" fillId="0" borderId="1" xfId="0" applyFont="1" applyBorder="1" applyAlignment="1">
      <alignment horizontal="right"/>
    </xf>
    <xf numFmtId="164" fontId="4" fillId="0" borderId="0" xfId="0" applyNumberFormat="1" applyFont="1" applyFill="1" applyBorder="1"/>
    <xf numFmtId="164" fontId="4" fillId="0" borderId="10" xfId="0" applyNumberFormat="1" applyFont="1" applyFill="1" applyBorder="1"/>
    <xf numFmtId="0" fontId="41" fillId="0" borderId="11" xfId="0" applyFont="1" applyFill="1" applyBorder="1"/>
    <xf numFmtId="0" fontId="4" fillId="0" borderId="13" xfId="0" applyFont="1" applyFill="1" applyBorder="1"/>
    <xf numFmtId="164" fontId="4" fillId="0" borderId="0" xfId="0" applyNumberFormat="1" applyFont="1" applyFill="1"/>
    <xf numFmtId="0" fontId="35" fillId="0" borderId="21" xfId="0" applyFont="1" applyBorder="1"/>
    <xf numFmtId="164" fontId="4" fillId="0" borderId="0" xfId="0" applyNumberFormat="1" applyFont="1" applyFill="1" applyAlignment="1">
      <alignment horizontal="center"/>
    </xf>
    <xf numFmtId="0" fontId="41" fillId="0" borderId="11" xfId="0" quotePrefix="1" applyFont="1" applyFill="1" applyBorder="1" applyAlignment="1">
      <alignment horizontal="right"/>
    </xf>
    <xf numFmtId="164" fontId="4" fillId="0" borderId="1" xfId="0" applyNumberFormat="1" applyFont="1" applyBorder="1"/>
    <xf numFmtId="0" fontId="42" fillId="0" borderId="0" xfId="0" applyFont="1" applyProtection="1">
      <protection hidden="1"/>
    </xf>
  </cellXfs>
  <cellStyles count="1">
    <cellStyle name="Navadno" xfId="0" builtinId="0"/>
  </cellStyles>
  <dxfs count="2">
    <dxf>
      <font>
        <color rgb="FFFFFF00"/>
      </font>
    </dxf>
    <dxf>
      <font>
        <color rgb="FFFFFF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67"/>
  <sheetViews>
    <sheetView workbookViewId="0">
      <selection activeCell="D1" sqref="D1"/>
    </sheetView>
  </sheetViews>
  <sheetFormatPr defaultRowHeight="14.5" x14ac:dyDescent="0.35"/>
  <cols>
    <col min="3" max="3" width="3.7265625" customWidth="1"/>
    <col min="4" max="4" width="30.54296875" customWidth="1"/>
    <col min="5" max="5" width="7.1796875" style="236" customWidth="1"/>
    <col min="6" max="7" width="7.1796875" customWidth="1"/>
    <col min="8" max="8" width="22.7265625" customWidth="1"/>
    <col min="9" max="9" width="8.7265625" customWidth="1"/>
  </cols>
  <sheetData>
    <row r="1" spans="2:9" x14ac:dyDescent="0.35">
      <c r="D1" t="s">
        <v>85</v>
      </c>
      <c r="H1" t="s">
        <v>86</v>
      </c>
    </row>
    <row r="2" spans="2:9" ht="15" thickBot="1" x14ac:dyDescent="0.4"/>
    <row r="3" spans="2:9" ht="15" thickBot="1" x14ac:dyDescent="0.4">
      <c r="B3">
        <v>1</v>
      </c>
      <c r="C3" s="90" t="s">
        <v>0</v>
      </c>
      <c r="D3" s="233" t="s">
        <v>53</v>
      </c>
      <c r="E3" s="237">
        <v>19.899999999999999</v>
      </c>
      <c r="F3">
        <v>1</v>
      </c>
      <c r="G3" s="91" t="s">
        <v>89</v>
      </c>
      <c r="H3" s="110" t="s">
        <v>103</v>
      </c>
      <c r="I3" s="93">
        <v>28.1</v>
      </c>
    </row>
    <row r="4" spans="2:9" ht="15" thickBot="1" x14ac:dyDescent="0.4">
      <c r="B4">
        <v>2</v>
      </c>
      <c r="C4" s="90" t="s">
        <v>89</v>
      </c>
      <c r="D4" s="106" t="s">
        <v>77</v>
      </c>
      <c r="E4" s="238">
        <v>25.7</v>
      </c>
      <c r="F4">
        <v>2</v>
      </c>
      <c r="G4" s="91" t="s">
        <v>0</v>
      </c>
      <c r="H4" s="108" t="s">
        <v>17</v>
      </c>
      <c r="I4" s="97">
        <v>15.1</v>
      </c>
    </row>
    <row r="5" spans="2:9" ht="15" thickBot="1" x14ac:dyDescent="0.4">
      <c r="B5">
        <v>3</v>
      </c>
      <c r="C5" s="90" t="s">
        <v>0</v>
      </c>
      <c r="D5" s="106" t="s">
        <v>78</v>
      </c>
      <c r="E5" s="238">
        <v>23.3</v>
      </c>
      <c r="F5">
        <v>3</v>
      </c>
      <c r="G5" s="91" t="s">
        <v>0</v>
      </c>
      <c r="H5" s="108" t="s">
        <v>20</v>
      </c>
      <c r="I5" s="97">
        <v>10.5</v>
      </c>
    </row>
    <row r="6" spans="2:9" ht="15" thickBot="1" x14ac:dyDescent="0.4">
      <c r="B6">
        <v>4</v>
      </c>
      <c r="C6" s="90" t="s">
        <v>0</v>
      </c>
      <c r="D6" s="106" t="s">
        <v>81</v>
      </c>
      <c r="E6" s="238">
        <v>24.3</v>
      </c>
      <c r="F6">
        <v>4</v>
      </c>
      <c r="G6" s="91" t="s">
        <v>89</v>
      </c>
      <c r="H6" s="108" t="s">
        <v>16</v>
      </c>
      <c r="I6" s="97">
        <v>14.5</v>
      </c>
    </row>
    <row r="7" spans="2:9" ht="15" thickBot="1" x14ac:dyDescent="0.4">
      <c r="B7">
        <v>5</v>
      </c>
      <c r="C7" s="90" t="s">
        <v>0</v>
      </c>
      <c r="D7" s="233" t="s">
        <v>55</v>
      </c>
      <c r="E7" s="237">
        <v>9.5</v>
      </c>
      <c r="F7">
        <v>5</v>
      </c>
      <c r="G7" s="91" t="s">
        <v>0</v>
      </c>
      <c r="H7" s="110" t="s">
        <v>34</v>
      </c>
      <c r="I7" s="93">
        <v>21.5</v>
      </c>
    </row>
    <row r="8" spans="2:9" ht="15" thickBot="1" x14ac:dyDescent="0.4">
      <c r="B8">
        <v>6</v>
      </c>
      <c r="C8" s="90" t="s">
        <v>89</v>
      </c>
      <c r="D8" s="106" t="s">
        <v>90</v>
      </c>
      <c r="E8" s="238">
        <v>27.8</v>
      </c>
      <c r="F8">
        <v>6</v>
      </c>
      <c r="G8" s="91" t="s">
        <v>0</v>
      </c>
      <c r="H8" s="117" t="s">
        <v>131</v>
      </c>
      <c r="I8" s="54"/>
    </row>
    <row r="9" spans="2:9" ht="15" thickBot="1" x14ac:dyDescent="0.4">
      <c r="B9">
        <v>7</v>
      </c>
      <c r="C9" s="90" t="s">
        <v>89</v>
      </c>
      <c r="D9" s="233" t="s">
        <v>114</v>
      </c>
      <c r="E9" s="237">
        <v>19.100000000000001</v>
      </c>
      <c r="F9">
        <v>7</v>
      </c>
      <c r="G9" s="91" t="s">
        <v>0</v>
      </c>
      <c r="H9" s="108" t="s">
        <v>61</v>
      </c>
      <c r="I9" s="97">
        <v>13.8</v>
      </c>
    </row>
    <row r="10" spans="2:9" ht="15" thickBot="1" x14ac:dyDescent="0.4">
      <c r="B10">
        <v>8</v>
      </c>
      <c r="C10" s="90" t="s">
        <v>0</v>
      </c>
      <c r="D10" s="233" t="s">
        <v>119</v>
      </c>
      <c r="E10" s="237">
        <v>12.6</v>
      </c>
      <c r="F10">
        <v>8</v>
      </c>
      <c r="G10" s="91" t="s">
        <v>0</v>
      </c>
      <c r="H10" s="108" t="s">
        <v>122</v>
      </c>
      <c r="I10" s="97">
        <v>5.4</v>
      </c>
    </row>
    <row r="11" spans="2:9" ht="15" thickBot="1" x14ac:dyDescent="0.4">
      <c r="B11">
        <v>9</v>
      </c>
      <c r="C11" s="90" t="s">
        <v>0</v>
      </c>
      <c r="D11" s="106" t="s">
        <v>95</v>
      </c>
      <c r="E11" s="238">
        <v>19.399999999999999</v>
      </c>
      <c r="F11">
        <v>9</v>
      </c>
      <c r="G11" s="91" t="s">
        <v>0</v>
      </c>
      <c r="H11" s="108" t="s">
        <v>80</v>
      </c>
      <c r="I11" s="97">
        <v>20.3</v>
      </c>
    </row>
    <row r="12" spans="2:9" ht="15" thickBot="1" x14ac:dyDescent="0.4">
      <c r="B12">
        <v>10</v>
      </c>
      <c r="C12" s="90" t="s">
        <v>0</v>
      </c>
      <c r="D12" s="233" t="s">
        <v>52</v>
      </c>
      <c r="E12" s="237">
        <v>17.2</v>
      </c>
      <c r="F12">
        <v>10</v>
      </c>
      <c r="G12" s="91" t="s">
        <v>89</v>
      </c>
      <c r="H12" s="108" t="s">
        <v>75</v>
      </c>
      <c r="I12" s="97">
        <v>37.6</v>
      </c>
    </row>
    <row r="13" spans="2:9" ht="15" thickBot="1" x14ac:dyDescent="0.4">
      <c r="B13">
        <v>11</v>
      </c>
      <c r="C13" s="90" t="s">
        <v>0</v>
      </c>
      <c r="D13" s="106" t="s">
        <v>71</v>
      </c>
      <c r="E13" s="238">
        <v>19.899999999999999</v>
      </c>
      <c r="F13">
        <v>11</v>
      </c>
      <c r="G13" s="91" t="s">
        <v>89</v>
      </c>
      <c r="H13" s="110" t="s">
        <v>33</v>
      </c>
      <c r="I13" s="93">
        <v>29.9</v>
      </c>
    </row>
    <row r="14" spans="2:9" ht="15" thickBot="1" x14ac:dyDescent="0.4">
      <c r="B14">
        <v>12</v>
      </c>
      <c r="C14" s="90" t="s">
        <v>0</v>
      </c>
      <c r="D14" s="106" t="s">
        <v>96</v>
      </c>
      <c r="E14" s="238">
        <v>21.1</v>
      </c>
      <c r="F14">
        <v>12</v>
      </c>
      <c r="G14" s="91" t="s">
        <v>0</v>
      </c>
      <c r="H14" s="108" t="s">
        <v>48</v>
      </c>
      <c r="I14" s="97">
        <v>10.199999999999999</v>
      </c>
    </row>
    <row r="15" spans="2:9" ht="15" thickBot="1" x14ac:dyDescent="0.4">
      <c r="B15">
        <v>13</v>
      </c>
      <c r="C15" s="90" t="s">
        <v>0</v>
      </c>
      <c r="D15" s="106" t="s">
        <v>98</v>
      </c>
      <c r="E15" s="238">
        <v>10.5</v>
      </c>
      <c r="F15">
        <v>13</v>
      </c>
      <c r="G15" s="91" t="s">
        <v>89</v>
      </c>
      <c r="H15" s="108" t="s">
        <v>46</v>
      </c>
      <c r="I15" s="97">
        <v>54</v>
      </c>
    </row>
    <row r="16" spans="2:9" ht="15" thickBot="1" x14ac:dyDescent="0.4">
      <c r="B16">
        <v>14</v>
      </c>
      <c r="C16" s="90" t="s">
        <v>89</v>
      </c>
      <c r="D16" s="106" t="s">
        <v>91</v>
      </c>
      <c r="E16" s="238">
        <v>30.5</v>
      </c>
      <c r="F16">
        <v>14</v>
      </c>
      <c r="G16" s="91" t="s">
        <v>89</v>
      </c>
      <c r="H16" s="108" t="s">
        <v>123</v>
      </c>
      <c r="I16" s="97">
        <v>30.7</v>
      </c>
    </row>
    <row r="17" spans="2:9" ht="15" thickBot="1" x14ac:dyDescent="0.4">
      <c r="B17">
        <v>15</v>
      </c>
      <c r="C17" s="90" t="s">
        <v>0</v>
      </c>
      <c r="D17" s="106" t="s">
        <v>94</v>
      </c>
      <c r="E17" s="238">
        <v>29.2</v>
      </c>
      <c r="F17">
        <v>15</v>
      </c>
      <c r="G17" s="91" t="s">
        <v>89</v>
      </c>
      <c r="H17" s="108" t="s">
        <v>21</v>
      </c>
      <c r="I17" s="97">
        <v>54</v>
      </c>
    </row>
    <row r="18" spans="2:9" ht="15" thickBot="1" x14ac:dyDescent="0.4">
      <c r="B18">
        <v>16</v>
      </c>
      <c r="C18" s="90" t="s">
        <v>0</v>
      </c>
      <c r="D18" s="106" t="s">
        <v>54</v>
      </c>
      <c r="E18" s="238">
        <v>13.9</v>
      </c>
      <c r="F18">
        <v>16</v>
      </c>
      <c r="G18" s="91" t="s">
        <v>89</v>
      </c>
      <c r="H18" s="108" t="s">
        <v>124</v>
      </c>
      <c r="I18" s="97">
        <v>48</v>
      </c>
    </row>
    <row r="19" spans="2:9" ht="15" thickBot="1" x14ac:dyDescent="0.4">
      <c r="B19">
        <v>17</v>
      </c>
      <c r="C19" s="90" t="s">
        <v>89</v>
      </c>
      <c r="D19" s="106" t="s">
        <v>73</v>
      </c>
      <c r="E19" s="238">
        <v>36.299999999999997</v>
      </c>
      <c r="F19">
        <v>17</v>
      </c>
      <c r="G19" s="91" t="s">
        <v>0</v>
      </c>
      <c r="H19" s="110" t="s">
        <v>19</v>
      </c>
      <c r="I19" s="93">
        <v>15</v>
      </c>
    </row>
    <row r="20" spans="2:9" ht="15" thickBot="1" x14ac:dyDescent="0.4">
      <c r="B20">
        <v>18</v>
      </c>
      <c r="C20" s="90" t="s">
        <v>89</v>
      </c>
      <c r="D20" s="233" t="s">
        <v>39</v>
      </c>
      <c r="E20" s="238">
        <v>31</v>
      </c>
      <c r="F20">
        <v>18</v>
      </c>
      <c r="G20" s="91" t="s">
        <v>89</v>
      </c>
      <c r="H20" s="108" t="s">
        <v>37</v>
      </c>
      <c r="I20" s="97">
        <v>31.4</v>
      </c>
    </row>
    <row r="21" spans="2:9" ht="15" thickBot="1" x14ac:dyDescent="0.4">
      <c r="B21">
        <v>19</v>
      </c>
      <c r="C21" s="90" t="s">
        <v>0</v>
      </c>
      <c r="D21" s="106" t="s">
        <v>22</v>
      </c>
      <c r="E21" s="238">
        <v>37.299999999999997</v>
      </c>
      <c r="F21">
        <v>19</v>
      </c>
      <c r="G21" s="91" t="s">
        <v>0</v>
      </c>
      <c r="H21" s="108" t="s">
        <v>70</v>
      </c>
      <c r="I21" s="97">
        <v>18.5</v>
      </c>
    </row>
    <row r="22" spans="2:9" ht="15" thickBot="1" x14ac:dyDescent="0.4">
      <c r="B22">
        <v>20</v>
      </c>
      <c r="C22" s="90" t="s">
        <v>89</v>
      </c>
      <c r="D22" s="233" t="s">
        <v>27</v>
      </c>
      <c r="E22" s="237">
        <v>54</v>
      </c>
      <c r="F22">
        <v>20</v>
      </c>
      <c r="G22" s="91" t="s">
        <v>0</v>
      </c>
      <c r="H22" s="110" t="s">
        <v>104</v>
      </c>
      <c r="I22" s="93">
        <v>19.899999999999999</v>
      </c>
    </row>
    <row r="23" spans="2:9" ht="15" thickBot="1" x14ac:dyDescent="0.4">
      <c r="B23">
        <v>21</v>
      </c>
      <c r="C23" s="90" t="s">
        <v>0</v>
      </c>
      <c r="D23" s="233" t="s">
        <v>26</v>
      </c>
      <c r="E23" s="237">
        <v>34.5</v>
      </c>
      <c r="F23">
        <v>21</v>
      </c>
      <c r="G23" s="91" t="s">
        <v>89</v>
      </c>
      <c r="H23" s="117" t="s">
        <v>132</v>
      </c>
      <c r="I23" s="54"/>
    </row>
    <row r="24" spans="2:9" ht="15" thickBot="1" x14ac:dyDescent="0.4">
      <c r="B24">
        <v>22</v>
      </c>
      <c r="C24" s="90" t="s">
        <v>0</v>
      </c>
      <c r="D24" s="106" t="s">
        <v>100</v>
      </c>
      <c r="E24" s="238">
        <v>22.1</v>
      </c>
      <c r="F24">
        <v>22</v>
      </c>
      <c r="G24" s="91" t="s">
        <v>0</v>
      </c>
      <c r="H24" s="110" t="s">
        <v>105</v>
      </c>
      <c r="I24" s="93">
        <v>47.8</v>
      </c>
    </row>
    <row r="25" spans="2:9" ht="15" thickBot="1" x14ac:dyDescent="0.4">
      <c r="B25">
        <v>23</v>
      </c>
      <c r="C25" s="90" t="s">
        <v>0</v>
      </c>
      <c r="D25" s="233" t="s">
        <v>35</v>
      </c>
      <c r="E25" s="237">
        <v>22.1</v>
      </c>
      <c r="F25">
        <v>23</v>
      </c>
      <c r="G25" s="91" t="s">
        <v>0</v>
      </c>
      <c r="H25" s="110" t="s">
        <v>82</v>
      </c>
      <c r="I25" s="93">
        <v>27.3</v>
      </c>
    </row>
    <row r="26" spans="2:9" ht="15" thickBot="1" x14ac:dyDescent="0.4">
      <c r="B26">
        <v>24</v>
      </c>
      <c r="C26" s="90" t="s">
        <v>89</v>
      </c>
      <c r="D26" s="233" t="s">
        <v>115</v>
      </c>
      <c r="E26" s="237">
        <v>29.4</v>
      </c>
      <c r="F26">
        <v>24</v>
      </c>
      <c r="G26" s="91" t="s">
        <v>0</v>
      </c>
      <c r="H26" s="108" t="s">
        <v>125</v>
      </c>
      <c r="I26" s="97">
        <v>6.4</v>
      </c>
    </row>
    <row r="27" spans="2:9" ht="15" thickBot="1" x14ac:dyDescent="0.4">
      <c r="B27">
        <v>25</v>
      </c>
      <c r="C27" s="232" t="s">
        <v>0</v>
      </c>
      <c r="D27" s="234" t="s">
        <v>134</v>
      </c>
      <c r="E27" s="239">
        <v>8.5</v>
      </c>
      <c r="F27">
        <v>25</v>
      </c>
      <c r="G27" s="91" t="s">
        <v>89</v>
      </c>
      <c r="H27" s="110" t="s">
        <v>49</v>
      </c>
      <c r="I27" s="93">
        <v>22.6</v>
      </c>
    </row>
    <row r="28" spans="2:9" ht="15" thickBot="1" x14ac:dyDescent="0.4">
      <c r="B28">
        <v>26</v>
      </c>
      <c r="C28" s="90" t="s">
        <v>89</v>
      </c>
      <c r="D28" s="233" t="s">
        <v>43</v>
      </c>
      <c r="E28" s="237">
        <v>32.6</v>
      </c>
      <c r="F28">
        <v>26</v>
      </c>
      <c r="G28" s="91" t="s">
        <v>89</v>
      </c>
      <c r="H28" s="108" t="s">
        <v>133</v>
      </c>
      <c r="I28" s="97"/>
    </row>
    <row r="29" spans="2:9" ht="15" thickBot="1" x14ac:dyDescent="0.4">
      <c r="B29">
        <v>27</v>
      </c>
      <c r="C29" s="90" t="s">
        <v>0</v>
      </c>
      <c r="D29" s="233" t="s">
        <v>118</v>
      </c>
      <c r="E29" s="237">
        <v>11.1</v>
      </c>
      <c r="F29">
        <v>27</v>
      </c>
      <c r="G29" s="91" t="s">
        <v>89</v>
      </c>
      <c r="H29" s="108" t="s">
        <v>126</v>
      </c>
      <c r="I29" s="97">
        <v>37.6</v>
      </c>
    </row>
    <row r="30" spans="2:9" ht="15" thickBot="1" x14ac:dyDescent="0.4">
      <c r="B30">
        <v>28</v>
      </c>
      <c r="C30" s="90" t="s">
        <v>0</v>
      </c>
      <c r="D30" s="106" t="s">
        <v>102</v>
      </c>
      <c r="E30" s="238">
        <v>30.4</v>
      </c>
      <c r="F30">
        <v>28</v>
      </c>
      <c r="G30" s="91" t="s">
        <v>89</v>
      </c>
      <c r="H30" s="110" t="s">
        <v>41</v>
      </c>
      <c r="I30" s="93">
        <v>23.5</v>
      </c>
    </row>
    <row r="31" spans="2:9" ht="15" thickBot="1" x14ac:dyDescent="0.4">
      <c r="B31">
        <v>29</v>
      </c>
      <c r="C31" s="90" t="s">
        <v>0</v>
      </c>
      <c r="D31" s="106" t="s">
        <v>47</v>
      </c>
      <c r="E31" s="238">
        <v>15</v>
      </c>
      <c r="F31">
        <v>29</v>
      </c>
      <c r="G31" s="91" t="s">
        <v>0</v>
      </c>
      <c r="H31" s="110" t="s">
        <v>40</v>
      </c>
      <c r="I31" s="93">
        <v>28.2</v>
      </c>
    </row>
    <row r="32" spans="2:9" ht="15" thickBot="1" x14ac:dyDescent="0.4">
      <c r="B32">
        <v>30</v>
      </c>
      <c r="C32" s="90" t="s">
        <v>0</v>
      </c>
      <c r="D32" s="106" t="s">
        <v>101</v>
      </c>
      <c r="E32" s="238">
        <v>54</v>
      </c>
      <c r="F32">
        <v>30</v>
      </c>
      <c r="G32" s="92" t="s">
        <v>89</v>
      </c>
      <c r="H32" s="111" t="s">
        <v>25</v>
      </c>
      <c r="I32" s="94">
        <v>24.6</v>
      </c>
    </row>
    <row r="33" spans="2:9" x14ac:dyDescent="0.35">
      <c r="B33">
        <v>31</v>
      </c>
      <c r="C33" s="54" t="s">
        <v>0</v>
      </c>
      <c r="D33" s="235" t="s">
        <v>56</v>
      </c>
      <c r="E33" s="240">
        <v>19</v>
      </c>
      <c r="F33">
        <v>31</v>
      </c>
      <c r="G33" s="91" t="s">
        <v>0</v>
      </c>
      <c r="H33" s="235" t="s">
        <v>106</v>
      </c>
      <c r="I33" s="93">
        <v>12.5</v>
      </c>
    </row>
    <row r="34" spans="2:9" x14ac:dyDescent="0.35">
      <c r="B34">
        <v>32</v>
      </c>
      <c r="C34" s="54" t="s">
        <v>89</v>
      </c>
      <c r="D34" s="110" t="s">
        <v>93</v>
      </c>
      <c r="E34" s="240">
        <v>28.5</v>
      </c>
      <c r="F34">
        <v>32</v>
      </c>
      <c r="G34" s="91" t="s">
        <v>0</v>
      </c>
      <c r="H34" s="110" t="s">
        <v>107</v>
      </c>
      <c r="I34" s="93">
        <v>6.3</v>
      </c>
    </row>
    <row r="35" spans="2:9" x14ac:dyDescent="0.35">
      <c r="B35">
        <v>33</v>
      </c>
      <c r="C35" s="54" t="s">
        <v>0</v>
      </c>
      <c r="D35" s="108" t="s">
        <v>51</v>
      </c>
      <c r="E35" s="241">
        <v>7.3</v>
      </c>
      <c r="F35">
        <v>33</v>
      </c>
      <c r="G35" s="91" t="s">
        <v>0</v>
      </c>
      <c r="H35" s="110" t="s">
        <v>108</v>
      </c>
      <c r="I35" s="93">
        <v>23.7</v>
      </c>
    </row>
    <row r="36" spans="2:9" x14ac:dyDescent="0.35">
      <c r="B36">
        <v>34</v>
      </c>
      <c r="C36" s="54" t="s">
        <v>89</v>
      </c>
      <c r="D36" s="110" t="s">
        <v>67</v>
      </c>
      <c r="E36" s="240">
        <v>19</v>
      </c>
      <c r="F36">
        <v>34</v>
      </c>
      <c r="G36" s="91" t="s">
        <v>0</v>
      </c>
      <c r="H36" s="110" t="s">
        <v>109</v>
      </c>
      <c r="I36" s="93">
        <v>48.1</v>
      </c>
    </row>
    <row r="37" spans="2:9" x14ac:dyDescent="0.35">
      <c r="B37">
        <v>35</v>
      </c>
      <c r="C37" s="54" t="s">
        <v>0</v>
      </c>
      <c r="D37" s="108" t="s">
        <v>116</v>
      </c>
      <c r="E37" s="241">
        <v>18.899999999999999</v>
      </c>
      <c r="F37">
        <v>35</v>
      </c>
      <c r="G37" s="91" t="s">
        <v>0</v>
      </c>
      <c r="H37" s="108" t="s">
        <v>69</v>
      </c>
      <c r="I37" s="97">
        <v>12.2</v>
      </c>
    </row>
    <row r="38" spans="2:9" x14ac:dyDescent="0.35">
      <c r="B38">
        <v>36</v>
      </c>
      <c r="C38" s="54" t="s">
        <v>89</v>
      </c>
      <c r="D38" s="108" t="s">
        <v>113</v>
      </c>
      <c r="E38" s="241">
        <v>24.3</v>
      </c>
      <c r="F38">
        <v>36</v>
      </c>
      <c r="G38" s="91" t="s">
        <v>0</v>
      </c>
      <c r="H38" s="108" t="s">
        <v>130</v>
      </c>
      <c r="I38" s="97">
        <v>15</v>
      </c>
    </row>
    <row r="39" spans="2:9" x14ac:dyDescent="0.35">
      <c r="B39">
        <v>37</v>
      </c>
      <c r="C39" s="54" t="s">
        <v>0</v>
      </c>
      <c r="D39" s="108" t="s">
        <v>117</v>
      </c>
      <c r="E39" s="241">
        <v>31.8</v>
      </c>
      <c r="F39">
        <v>37</v>
      </c>
      <c r="G39" s="91" t="s">
        <v>89</v>
      </c>
      <c r="H39" s="110" t="s">
        <v>110</v>
      </c>
      <c r="I39" s="93">
        <v>38.200000000000003</v>
      </c>
    </row>
    <row r="40" spans="2:9" x14ac:dyDescent="0.35">
      <c r="B40">
        <v>38</v>
      </c>
      <c r="C40" s="54" t="s">
        <v>0</v>
      </c>
      <c r="D40" s="110" t="s">
        <v>59</v>
      </c>
      <c r="E40" s="240">
        <v>10.199999999999999</v>
      </c>
      <c r="F40">
        <v>38</v>
      </c>
      <c r="G40" s="91" t="s">
        <v>0</v>
      </c>
      <c r="H40" s="110" t="s">
        <v>32</v>
      </c>
      <c r="I40" s="93">
        <v>39.799999999999997</v>
      </c>
    </row>
    <row r="41" spans="2:9" x14ac:dyDescent="0.35">
      <c r="B41">
        <v>39</v>
      </c>
      <c r="C41" s="54" t="s">
        <v>0</v>
      </c>
      <c r="D41" s="110" t="s">
        <v>97</v>
      </c>
      <c r="E41" s="240">
        <v>25.7</v>
      </c>
      <c r="F41">
        <v>39</v>
      </c>
      <c r="G41" s="91" t="s">
        <v>0</v>
      </c>
      <c r="H41" s="110" t="s">
        <v>30</v>
      </c>
      <c r="I41" s="93">
        <v>39</v>
      </c>
    </row>
    <row r="42" spans="2:9" x14ac:dyDescent="0.35">
      <c r="B42">
        <v>40</v>
      </c>
      <c r="C42" s="54" t="s">
        <v>89</v>
      </c>
      <c r="D42" s="110" t="s">
        <v>92</v>
      </c>
      <c r="E42" s="240">
        <v>50.9</v>
      </c>
      <c r="F42">
        <v>40</v>
      </c>
      <c r="G42" s="91" t="s">
        <v>89</v>
      </c>
      <c r="H42" s="108" t="s">
        <v>64</v>
      </c>
      <c r="I42" s="97">
        <v>24.1</v>
      </c>
    </row>
    <row r="43" spans="2:9" x14ac:dyDescent="0.35">
      <c r="B43">
        <v>41</v>
      </c>
      <c r="C43" s="54" t="s">
        <v>0</v>
      </c>
      <c r="D43" s="110" t="s">
        <v>99</v>
      </c>
      <c r="E43" s="240">
        <v>15.4</v>
      </c>
      <c r="F43">
        <v>41</v>
      </c>
      <c r="G43" s="91" t="s">
        <v>89</v>
      </c>
      <c r="H43" s="110" t="s">
        <v>72</v>
      </c>
      <c r="I43" s="93">
        <v>46</v>
      </c>
    </row>
    <row r="44" spans="2:9" x14ac:dyDescent="0.35">
      <c r="B44">
        <v>42</v>
      </c>
      <c r="C44" s="54" t="s">
        <v>0</v>
      </c>
      <c r="D44" s="110" t="s">
        <v>79</v>
      </c>
      <c r="E44" s="240">
        <v>18.7</v>
      </c>
      <c r="F44">
        <v>42</v>
      </c>
      <c r="G44" s="91" t="s">
        <v>0</v>
      </c>
      <c r="H44" s="110" t="s">
        <v>112</v>
      </c>
      <c r="I44" s="93">
        <v>24.9</v>
      </c>
    </row>
    <row r="45" spans="2:9" x14ac:dyDescent="0.35">
      <c r="B45">
        <v>43</v>
      </c>
      <c r="C45" s="54" t="s">
        <v>89</v>
      </c>
      <c r="D45" s="110" t="s">
        <v>88</v>
      </c>
      <c r="E45" s="240">
        <v>29.1</v>
      </c>
      <c r="F45">
        <v>43</v>
      </c>
      <c r="G45" s="91" t="s">
        <v>89</v>
      </c>
      <c r="H45" s="108" t="s">
        <v>29</v>
      </c>
      <c r="I45" s="97">
        <v>17</v>
      </c>
    </row>
    <row r="46" spans="2:9" x14ac:dyDescent="0.35">
      <c r="B46">
        <v>44</v>
      </c>
      <c r="C46" s="54" t="s">
        <v>89</v>
      </c>
      <c r="D46" s="110" t="s">
        <v>58</v>
      </c>
      <c r="E46" s="240">
        <v>25.8</v>
      </c>
      <c r="F46">
        <v>44</v>
      </c>
      <c r="G46" s="91" t="s">
        <v>0</v>
      </c>
      <c r="H46" s="108" t="s">
        <v>28</v>
      </c>
      <c r="I46" s="97">
        <v>14.1</v>
      </c>
    </row>
    <row r="47" spans="2:9" x14ac:dyDescent="0.35">
      <c r="B47">
        <v>45</v>
      </c>
      <c r="C47" s="54" t="s">
        <v>0</v>
      </c>
      <c r="D47" s="110" t="s">
        <v>57</v>
      </c>
      <c r="E47" s="240">
        <v>11.7</v>
      </c>
      <c r="F47">
        <v>45</v>
      </c>
      <c r="G47" s="91" t="s">
        <v>0</v>
      </c>
      <c r="H47" s="108" t="s">
        <v>127</v>
      </c>
      <c r="I47" s="97">
        <v>39.4</v>
      </c>
    </row>
    <row r="48" spans="2:9" x14ac:dyDescent="0.35">
      <c r="B48">
        <v>46</v>
      </c>
      <c r="C48" s="54" t="s">
        <v>0</v>
      </c>
      <c r="D48" s="108" t="s">
        <v>31</v>
      </c>
      <c r="E48" s="241">
        <v>19.8</v>
      </c>
      <c r="F48">
        <v>46</v>
      </c>
      <c r="G48" s="91" t="s">
        <v>89</v>
      </c>
      <c r="H48" s="108" t="s">
        <v>128</v>
      </c>
      <c r="I48" s="97">
        <v>28.5</v>
      </c>
    </row>
    <row r="49" spans="2:9" x14ac:dyDescent="0.35">
      <c r="B49">
        <v>47</v>
      </c>
      <c r="C49" s="54" t="s">
        <v>0</v>
      </c>
      <c r="D49" s="110" t="s">
        <v>18</v>
      </c>
      <c r="E49" s="240">
        <v>26.2</v>
      </c>
      <c r="F49">
        <v>47</v>
      </c>
      <c r="G49" s="91" t="s">
        <v>89</v>
      </c>
      <c r="H49" s="108" t="s">
        <v>129</v>
      </c>
      <c r="I49" s="97">
        <v>16.600000000000001</v>
      </c>
    </row>
    <row r="50" spans="2:9" x14ac:dyDescent="0.35">
      <c r="B50">
        <v>48</v>
      </c>
      <c r="C50" s="54" t="s">
        <v>0</v>
      </c>
      <c r="D50" s="108" t="s">
        <v>120</v>
      </c>
      <c r="E50" s="241">
        <v>34.1</v>
      </c>
      <c r="F50">
        <v>48</v>
      </c>
      <c r="G50" s="91" t="s">
        <v>89</v>
      </c>
      <c r="H50" s="110" t="s">
        <v>50</v>
      </c>
      <c r="I50" s="93">
        <v>33.1</v>
      </c>
    </row>
    <row r="51" spans="2:9" ht="15" thickBot="1" x14ac:dyDescent="0.4">
      <c r="B51">
        <v>49</v>
      </c>
      <c r="C51" s="95" t="s">
        <v>0</v>
      </c>
      <c r="D51" s="111" t="s">
        <v>76</v>
      </c>
      <c r="E51" s="242">
        <v>28.8</v>
      </c>
      <c r="F51">
        <v>49</v>
      </c>
      <c r="G51" s="91" t="s">
        <v>0</v>
      </c>
      <c r="H51" s="110" t="s">
        <v>45</v>
      </c>
      <c r="I51" s="93">
        <v>15.1</v>
      </c>
    </row>
    <row r="52" spans="2:9" x14ac:dyDescent="0.35">
      <c r="B52">
        <v>50</v>
      </c>
      <c r="C52" s="99" t="s">
        <v>89</v>
      </c>
      <c r="D52" s="100" t="s">
        <v>145</v>
      </c>
      <c r="E52" s="243">
        <v>46.1</v>
      </c>
      <c r="F52">
        <v>50</v>
      </c>
      <c r="G52" s="91" t="s">
        <v>89</v>
      </c>
      <c r="H52" s="108" t="s">
        <v>36</v>
      </c>
      <c r="I52" s="97">
        <v>40.5</v>
      </c>
    </row>
    <row r="53" spans="2:9" x14ac:dyDescent="0.35">
      <c r="F53">
        <v>51</v>
      </c>
      <c r="G53" s="91" t="s">
        <v>0</v>
      </c>
      <c r="H53" s="110" t="s">
        <v>111</v>
      </c>
      <c r="I53" s="93">
        <v>35.6</v>
      </c>
    </row>
    <row r="54" spans="2:9" x14ac:dyDescent="0.35">
      <c r="F54">
        <v>52</v>
      </c>
      <c r="G54" s="91" t="s">
        <v>0</v>
      </c>
      <c r="H54" s="110" t="s">
        <v>42</v>
      </c>
      <c r="I54" s="93">
        <v>17.100000000000001</v>
      </c>
    </row>
    <row r="55" spans="2:9" x14ac:dyDescent="0.35">
      <c r="F55">
        <v>53</v>
      </c>
      <c r="G55" s="91" t="s">
        <v>89</v>
      </c>
      <c r="H55" s="110" t="s">
        <v>44</v>
      </c>
      <c r="I55" s="93">
        <v>31.1</v>
      </c>
    </row>
    <row r="56" spans="2:9" x14ac:dyDescent="0.35">
      <c r="F56">
        <v>54</v>
      </c>
      <c r="G56" s="91" t="s">
        <v>0</v>
      </c>
      <c r="H56" s="110" t="s">
        <v>62</v>
      </c>
      <c r="I56" s="93">
        <v>23.3</v>
      </c>
    </row>
    <row r="57" spans="2:9" x14ac:dyDescent="0.35">
      <c r="F57">
        <v>55</v>
      </c>
      <c r="G57" s="91" t="s">
        <v>89</v>
      </c>
      <c r="H57" s="110" t="s">
        <v>24</v>
      </c>
      <c r="I57" s="93">
        <v>50.5</v>
      </c>
    </row>
    <row r="58" spans="2:9" ht="15" thickBot="1" x14ac:dyDescent="0.4">
      <c r="F58">
        <v>56</v>
      </c>
      <c r="G58" s="92" t="s">
        <v>0</v>
      </c>
      <c r="H58" s="111" t="s">
        <v>23</v>
      </c>
      <c r="I58" s="94">
        <v>22.5</v>
      </c>
    </row>
    <row r="59" spans="2:9" x14ac:dyDescent="0.35">
      <c r="F59">
        <v>57</v>
      </c>
      <c r="G59" s="26" t="s">
        <v>89</v>
      </c>
      <c r="H59" s="244" t="s">
        <v>63</v>
      </c>
      <c r="I59" s="245">
        <v>37.1</v>
      </c>
    </row>
    <row r="60" spans="2:9" x14ac:dyDescent="0.35">
      <c r="F60">
        <v>58</v>
      </c>
      <c r="G60" s="26" t="s">
        <v>0</v>
      </c>
      <c r="H60" s="244" t="s">
        <v>87</v>
      </c>
      <c r="I60" s="245">
        <v>48</v>
      </c>
    </row>
    <row r="61" spans="2:9" x14ac:dyDescent="0.35">
      <c r="F61">
        <v>59</v>
      </c>
      <c r="H61" s="26"/>
      <c r="I61" s="26"/>
    </row>
    <row r="62" spans="2:9" x14ac:dyDescent="0.35">
      <c r="F62">
        <v>60</v>
      </c>
      <c r="H62" s="26"/>
      <c r="I62" s="26"/>
    </row>
    <row r="63" spans="2:9" x14ac:dyDescent="0.35">
      <c r="F63">
        <v>61</v>
      </c>
      <c r="H63" s="26"/>
      <c r="I63" s="26"/>
    </row>
    <row r="64" spans="2:9" x14ac:dyDescent="0.35">
      <c r="F64">
        <v>62</v>
      </c>
      <c r="H64" s="26"/>
      <c r="I64" s="26"/>
    </row>
    <row r="65" spans="6:9" x14ac:dyDescent="0.35">
      <c r="F65">
        <v>63</v>
      </c>
      <c r="H65" s="26"/>
      <c r="I65" s="26"/>
    </row>
    <row r="66" spans="6:9" x14ac:dyDescent="0.35">
      <c r="F66">
        <v>64</v>
      </c>
      <c r="H66" s="26"/>
      <c r="I66" s="26"/>
    </row>
    <row r="67" spans="6:9" x14ac:dyDescent="0.35">
      <c r="F67">
        <v>65</v>
      </c>
      <c r="H67" s="26"/>
      <c r="I67" s="26"/>
    </row>
  </sheetData>
  <sheetProtection sheet="1" objects="1" scenarios="1"/>
  <sortState ref="G3:I60">
    <sortCondition ref="H3:H60"/>
  </sortState>
  <pageMargins left="0.68" right="0.13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8"/>
  <sheetViews>
    <sheetView workbookViewId="0">
      <selection activeCell="E1" sqref="E1:E1048576"/>
    </sheetView>
  </sheetViews>
  <sheetFormatPr defaultRowHeight="14.5" x14ac:dyDescent="0.35"/>
  <cols>
    <col min="1" max="1" width="5.1796875" customWidth="1"/>
    <col min="2" max="2" width="3.7265625" customWidth="1"/>
    <col min="3" max="3" width="30.54296875" customWidth="1"/>
    <col min="4" max="4" width="7.1796875" customWidth="1"/>
    <col min="5" max="5" width="7.1796875" style="236" customWidth="1"/>
    <col min="6" max="6" width="8.7265625" customWidth="1"/>
    <col min="7" max="7" width="22.7265625" customWidth="1"/>
    <col min="8" max="8" width="7.1796875" customWidth="1"/>
  </cols>
  <sheetData>
    <row r="1" spans="1:8" x14ac:dyDescent="0.35">
      <c r="C1" t="s">
        <v>85</v>
      </c>
      <c r="G1" t="s">
        <v>86</v>
      </c>
    </row>
    <row r="3" spans="1:8" x14ac:dyDescent="0.35">
      <c r="A3">
        <v>1</v>
      </c>
      <c r="B3" s="102" t="s">
        <v>0</v>
      </c>
      <c r="C3" s="121" t="s">
        <v>59</v>
      </c>
      <c r="D3" s="124">
        <v>10.199999999999999</v>
      </c>
      <c r="E3" s="246">
        <v>1</v>
      </c>
      <c r="F3" s="124">
        <v>6.3</v>
      </c>
      <c r="G3" s="121" t="s">
        <v>107</v>
      </c>
      <c r="H3" s="102" t="s">
        <v>0</v>
      </c>
    </row>
    <row r="4" spans="1:8" x14ac:dyDescent="0.35">
      <c r="A4">
        <v>2</v>
      </c>
      <c r="B4" s="102" t="s">
        <v>0</v>
      </c>
      <c r="C4" s="97" t="s">
        <v>98</v>
      </c>
      <c r="D4" s="104">
        <v>10.5</v>
      </c>
      <c r="E4" s="236">
        <v>2</v>
      </c>
      <c r="F4" s="104">
        <v>12.5</v>
      </c>
      <c r="G4" s="97" t="s">
        <v>106</v>
      </c>
      <c r="H4" s="102" t="s">
        <v>0</v>
      </c>
    </row>
    <row r="5" spans="1:8" x14ac:dyDescent="0.35">
      <c r="A5">
        <v>3</v>
      </c>
      <c r="B5" s="102" t="s">
        <v>0</v>
      </c>
      <c r="C5" s="121" t="s">
        <v>57</v>
      </c>
      <c r="D5" s="104">
        <v>11.7</v>
      </c>
      <c r="E5" s="236">
        <v>3</v>
      </c>
      <c r="F5" s="104">
        <v>15</v>
      </c>
      <c r="G5" s="97" t="s">
        <v>19</v>
      </c>
      <c r="H5" s="102" t="s">
        <v>0</v>
      </c>
    </row>
    <row r="6" spans="1:8" x14ac:dyDescent="0.35">
      <c r="A6">
        <v>4</v>
      </c>
      <c r="B6" s="102" t="s">
        <v>0</v>
      </c>
      <c r="C6" s="97" t="s">
        <v>54</v>
      </c>
      <c r="D6" s="104">
        <v>13.9</v>
      </c>
      <c r="E6" s="236">
        <v>4</v>
      </c>
      <c r="F6" s="104">
        <v>15.1</v>
      </c>
      <c r="G6" s="97" t="s">
        <v>45</v>
      </c>
      <c r="H6" s="102" t="s">
        <v>0</v>
      </c>
    </row>
    <row r="7" spans="1:8" x14ac:dyDescent="0.35">
      <c r="A7">
        <v>5</v>
      </c>
      <c r="B7" s="102" t="s">
        <v>0</v>
      </c>
      <c r="C7" s="97" t="s">
        <v>47</v>
      </c>
      <c r="D7" s="104">
        <v>15</v>
      </c>
      <c r="E7" s="236">
        <v>5</v>
      </c>
      <c r="F7" s="104">
        <v>17.100000000000001</v>
      </c>
      <c r="G7" s="97" t="s">
        <v>42</v>
      </c>
      <c r="H7" s="102" t="s">
        <v>0</v>
      </c>
    </row>
    <row r="8" spans="1:8" x14ac:dyDescent="0.35">
      <c r="A8">
        <v>6</v>
      </c>
      <c r="B8" s="102" t="s">
        <v>0</v>
      </c>
      <c r="C8" s="97" t="s">
        <v>99</v>
      </c>
      <c r="D8" s="104">
        <v>15.4</v>
      </c>
      <c r="E8" s="236">
        <v>6</v>
      </c>
      <c r="F8" s="104">
        <v>19.899999999999999</v>
      </c>
      <c r="G8" s="97" t="s">
        <v>104</v>
      </c>
      <c r="H8" s="102" t="s">
        <v>0</v>
      </c>
    </row>
    <row r="9" spans="1:8" x14ac:dyDescent="0.35">
      <c r="A9">
        <v>7</v>
      </c>
      <c r="B9" s="102" t="s">
        <v>0</v>
      </c>
      <c r="C9" s="97" t="s">
        <v>79</v>
      </c>
      <c r="D9" s="104">
        <v>18.7</v>
      </c>
      <c r="E9" s="236">
        <v>7</v>
      </c>
      <c r="F9" s="104">
        <v>21.5</v>
      </c>
      <c r="G9" s="97" t="s">
        <v>34</v>
      </c>
      <c r="H9" s="102" t="s">
        <v>0</v>
      </c>
    </row>
    <row r="10" spans="1:8" x14ac:dyDescent="0.35">
      <c r="A10">
        <v>8</v>
      </c>
      <c r="B10" s="102" t="s">
        <v>89</v>
      </c>
      <c r="C10" s="97" t="s">
        <v>67</v>
      </c>
      <c r="D10" s="104">
        <v>19</v>
      </c>
      <c r="E10" s="236">
        <v>8</v>
      </c>
      <c r="F10" s="104">
        <v>22.5</v>
      </c>
      <c r="G10" s="97" t="s">
        <v>23</v>
      </c>
      <c r="H10" s="102" t="s">
        <v>0</v>
      </c>
    </row>
    <row r="11" spans="1:8" x14ac:dyDescent="0.35">
      <c r="A11">
        <v>9</v>
      </c>
      <c r="B11" s="102" t="s">
        <v>0</v>
      </c>
      <c r="C11" s="97" t="s">
        <v>56</v>
      </c>
      <c r="D11" s="104">
        <v>19</v>
      </c>
      <c r="E11" s="236">
        <v>9</v>
      </c>
      <c r="F11" s="104">
        <v>22.6</v>
      </c>
      <c r="G11" s="97" t="s">
        <v>49</v>
      </c>
      <c r="H11" s="102" t="s">
        <v>89</v>
      </c>
    </row>
    <row r="12" spans="1:8" x14ac:dyDescent="0.35">
      <c r="A12">
        <v>10</v>
      </c>
      <c r="B12" s="102" t="s">
        <v>0</v>
      </c>
      <c r="C12" s="97" t="s">
        <v>95</v>
      </c>
      <c r="D12" s="104">
        <v>19.399999999999999</v>
      </c>
      <c r="E12" s="236">
        <v>10</v>
      </c>
      <c r="F12" s="104">
        <v>23.3</v>
      </c>
      <c r="G12" s="97" t="s">
        <v>62</v>
      </c>
      <c r="H12" s="102" t="s">
        <v>0</v>
      </c>
    </row>
    <row r="13" spans="1:8" x14ac:dyDescent="0.35">
      <c r="A13">
        <v>11</v>
      </c>
      <c r="B13" s="102" t="s">
        <v>0</v>
      </c>
      <c r="C13" s="97" t="s">
        <v>71</v>
      </c>
      <c r="D13" s="104">
        <v>19.899999999999999</v>
      </c>
      <c r="E13" s="236">
        <v>11</v>
      </c>
      <c r="F13" s="104">
        <v>23.5</v>
      </c>
      <c r="G13" s="97" t="s">
        <v>41</v>
      </c>
      <c r="H13" s="102" t="s">
        <v>89</v>
      </c>
    </row>
    <row r="14" spans="1:8" x14ac:dyDescent="0.35">
      <c r="A14">
        <v>12</v>
      </c>
      <c r="B14" s="102" t="s">
        <v>0</v>
      </c>
      <c r="C14" s="97" t="s">
        <v>96</v>
      </c>
      <c r="D14" s="104">
        <v>21.1</v>
      </c>
      <c r="E14" s="236">
        <v>12</v>
      </c>
      <c r="F14" s="104">
        <v>23.7</v>
      </c>
      <c r="G14" s="97" t="s">
        <v>108</v>
      </c>
      <c r="H14" s="102" t="s">
        <v>0</v>
      </c>
    </row>
    <row r="15" spans="1:8" x14ac:dyDescent="0.35">
      <c r="A15">
        <v>13</v>
      </c>
      <c r="B15" s="102" t="s">
        <v>0</v>
      </c>
      <c r="C15" s="97" t="s">
        <v>100</v>
      </c>
      <c r="D15" s="104">
        <v>22.1</v>
      </c>
      <c r="E15" s="236">
        <v>13</v>
      </c>
      <c r="F15" s="104">
        <v>24.6</v>
      </c>
      <c r="G15" s="97" t="s">
        <v>25</v>
      </c>
      <c r="H15" s="102" t="s">
        <v>89</v>
      </c>
    </row>
    <row r="16" spans="1:8" x14ac:dyDescent="0.35">
      <c r="A16">
        <v>14</v>
      </c>
      <c r="B16" s="102" t="s">
        <v>0</v>
      </c>
      <c r="C16" s="97" t="s">
        <v>78</v>
      </c>
      <c r="D16" s="104">
        <v>23.3</v>
      </c>
      <c r="E16" s="236">
        <v>14</v>
      </c>
      <c r="F16" s="104">
        <v>24.9</v>
      </c>
      <c r="G16" s="97" t="s">
        <v>112</v>
      </c>
      <c r="H16" s="102" t="s">
        <v>0</v>
      </c>
    </row>
    <row r="17" spans="1:8" x14ac:dyDescent="0.35">
      <c r="A17">
        <v>15</v>
      </c>
      <c r="B17" s="102" t="s">
        <v>0</v>
      </c>
      <c r="C17" s="97" t="s">
        <v>81</v>
      </c>
      <c r="D17" s="104">
        <v>24.3</v>
      </c>
      <c r="E17" s="236">
        <v>15</v>
      </c>
      <c r="F17" s="104">
        <v>27.3</v>
      </c>
      <c r="G17" s="97" t="s">
        <v>82</v>
      </c>
      <c r="H17" s="102" t="s">
        <v>0</v>
      </c>
    </row>
    <row r="18" spans="1:8" x14ac:dyDescent="0.35">
      <c r="A18">
        <v>16</v>
      </c>
      <c r="B18" s="102" t="s">
        <v>89</v>
      </c>
      <c r="C18" s="97" t="s">
        <v>77</v>
      </c>
      <c r="D18" s="104">
        <v>25.7</v>
      </c>
      <c r="E18" s="236">
        <v>16</v>
      </c>
      <c r="F18" s="104">
        <v>28.1</v>
      </c>
      <c r="G18" s="97" t="s">
        <v>103</v>
      </c>
      <c r="H18" s="102" t="s">
        <v>89</v>
      </c>
    </row>
    <row r="19" spans="1:8" x14ac:dyDescent="0.35">
      <c r="A19">
        <v>17</v>
      </c>
      <c r="B19" s="102" t="s">
        <v>0</v>
      </c>
      <c r="C19" s="97" t="s">
        <v>97</v>
      </c>
      <c r="D19" s="104">
        <v>25.7</v>
      </c>
      <c r="E19" s="236">
        <v>17</v>
      </c>
      <c r="F19" s="104">
        <v>28.2</v>
      </c>
      <c r="G19" s="97" t="s">
        <v>40</v>
      </c>
      <c r="H19" s="102" t="s">
        <v>0</v>
      </c>
    </row>
    <row r="20" spans="1:8" x14ac:dyDescent="0.35">
      <c r="A20">
        <v>18</v>
      </c>
      <c r="B20" s="102" t="s">
        <v>89</v>
      </c>
      <c r="C20" s="97" t="s">
        <v>58</v>
      </c>
      <c r="D20" s="104">
        <v>25.8</v>
      </c>
      <c r="E20" s="236">
        <v>18</v>
      </c>
      <c r="F20" s="104">
        <v>29.9</v>
      </c>
      <c r="G20" s="97" t="s">
        <v>33</v>
      </c>
      <c r="H20" s="102" t="s">
        <v>89</v>
      </c>
    </row>
    <row r="21" spans="1:8" x14ac:dyDescent="0.35">
      <c r="A21">
        <v>19</v>
      </c>
      <c r="B21" s="102" t="s">
        <v>0</v>
      </c>
      <c r="C21" s="97" t="s">
        <v>18</v>
      </c>
      <c r="D21" s="104">
        <v>26.2</v>
      </c>
      <c r="E21" s="236">
        <v>19</v>
      </c>
      <c r="F21" s="104">
        <v>31.1</v>
      </c>
      <c r="G21" s="97" t="s">
        <v>44</v>
      </c>
      <c r="H21" s="102" t="s">
        <v>89</v>
      </c>
    </row>
    <row r="22" spans="1:8" x14ac:dyDescent="0.35">
      <c r="A22">
        <v>20</v>
      </c>
      <c r="B22" s="102" t="s">
        <v>89</v>
      </c>
      <c r="C22" s="97" t="s">
        <v>90</v>
      </c>
      <c r="D22" s="104">
        <v>27.8</v>
      </c>
      <c r="E22" s="236">
        <v>20</v>
      </c>
      <c r="F22" s="104">
        <v>33.1</v>
      </c>
      <c r="G22" s="97" t="s">
        <v>50</v>
      </c>
      <c r="H22" s="102" t="s">
        <v>89</v>
      </c>
    </row>
    <row r="23" spans="1:8" x14ac:dyDescent="0.35">
      <c r="A23">
        <v>21</v>
      </c>
      <c r="B23" s="102" t="s">
        <v>89</v>
      </c>
      <c r="C23" s="97" t="s">
        <v>93</v>
      </c>
      <c r="D23" s="104">
        <v>28.5</v>
      </c>
      <c r="E23" s="236">
        <v>21</v>
      </c>
      <c r="F23" s="104">
        <v>35.6</v>
      </c>
      <c r="G23" s="97" t="s">
        <v>111</v>
      </c>
      <c r="H23" s="102" t="s">
        <v>0</v>
      </c>
    </row>
    <row r="24" spans="1:8" x14ac:dyDescent="0.35">
      <c r="A24">
        <v>22</v>
      </c>
      <c r="B24" s="102" t="s">
        <v>0</v>
      </c>
      <c r="C24" s="97" t="s">
        <v>76</v>
      </c>
      <c r="D24" s="104">
        <v>28.8</v>
      </c>
      <c r="E24" s="236">
        <v>22</v>
      </c>
      <c r="F24" s="104">
        <v>37.1</v>
      </c>
      <c r="G24" s="97" t="s">
        <v>63</v>
      </c>
      <c r="H24" s="102" t="s">
        <v>89</v>
      </c>
    </row>
    <row r="25" spans="1:8" x14ac:dyDescent="0.35">
      <c r="A25">
        <v>23</v>
      </c>
      <c r="B25" s="102" t="s">
        <v>89</v>
      </c>
      <c r="C25" s="97" t="s">
        <v>88</v>
      </c>
      <c r="D25" s="104">
        <v>29.1</v>
      </c>
      <c r="E25" s="236">
        <v>23</v>
      </c>
      <c r="F25" s="104">
        <v>38.200000000000003</v>
      </c>
      <c r="G25" s="97" t="s">
        <v>110</v>
      </c>
      <c r="H25" s="102" t="s">
        <v>89</v>
      </c>
    </row>
    <row r="26" spans="1:8" x14ac:dyDescent="0.35">
      <c r="A26">
        <v>24</v>
      </c>
      <c r="B26" s="102" t="s">
        <v>0</v>
      </c>
      <c r="C26" s="97" t="s">
        <v>94</v>
      </c>
      <c r="D26" s="104">
        <v>29.2</v>
      </c>
      <c r="E26" s="236">
        <v>24</v>
      </c>
      <c r="F26" s="104">
        <v>39</v>
      </c>
      <c r="G26" s="97" t="s">
        <v>30</v>
      </c>
      <c r="H26" s="102" t="s">
        <v>0</v>
      </c>
    </row>
    <row r="27" spans="1:8" x14ac:dyDescent="0.35">
      <c r="A27">
        <v>25</v>
      </c>
      <c r="B27" s="102" t="s">
        <v>0</v>
      </c>
      <c r="C27" s="97" t="s">
        <v>102</v>
      </c>
      <c r="D27" s="104">
        <v>30.4</v>
      </c>
      <c r="E27" s="236">
        <v>25</v>
      </c>
      <c r="F27" s="104">
        <v>39.799999999999997</v>
      </c>
      <c r="G27" s="97" t="s">
        <v>32</v>
      </c>
      <c r="H27" s="102" t="s">
        <v>0</v>
      </c>
    </row>
    <row r="28" spans="1:8" x14ac:dyDescent="0.35">
      <c r="A28">
        <v>26</v>
      </c>
      <c r="B28" s="102" t="s">
        <v>89</v>
      </c>
      <c r="C28" s="97" t="s">
        <v>91</v>
      </c>
      <c r="D28" s="104">
        <v>30.5</v>
      </c>
      <c r="E28" s="236">
        <v>26</v>
      </c>
      <c r="F28" s="104">
        <v>46</v>
      </c>
      <c r="G28" s="97" t="s">
        <v>72</v>
      </c>
      <c r="H28" s="102" t="s">
        <v>89</v>
      </c>
    </row>
    <row r="29" spans="1:8" x14ac:dyDescent="0.35">
      <c r="A29">
        <v>27</v>
      </c>
      <c r="B29" s="102" t="s">
        <v>89</v>
      </c>
      <c r="C29" s="97" t="s">
        <v>73</v>
      </c>
      <c r="D29" s="104">
        <v>36.299999999999997</v>
      </c>
      <c r="E29" s="236">
        <v>27</v>
      </c>
      <c r="F29" s="104">
        <v>47.8</v>
      </c>
      <c r="G29" s="97" t="s">
        <v>105</v>
      </c>
      <c r="H29" s="102" t="s">
        <v>0</v>
      </c>
    </row>
    <row r="30" spans="1:8" x14ac:dyDescent="0.35">
      <c r="A30">
        <v>28</v>
      </c>
      <c r="B30" s="102" t="s">
        <v>0</v>
      </c>
      <c r="C30" s="97" t="s">
        <v>22</v>
      </c>
      <c r="D30" s="104">
        <v>37.299999999999997</v>
      </c>
      <c r="E30" s="236">
        <v>28</v>
      </c>
      <c r="F30" s="104">
        <v>48</v>
      </c>
      <c r="G30" s="97" t="s">
        <v>87</v>
      </c>
      <c r="H30" s="102" t="s">
        <v>0</v>
      </c>
    </row>
    <row r="31" spans="1:8" x14ac:dyDescent="0.35">
      <c r="A31">
        <v>29</v>
      </c>
      <c r="B31" s="102" t="s">
        <v>89</v>
      </c>
      <c r="C31" s="97" t="s">
        <v>92</v>
      </c>
      <c r="D31" s="104">
        <v>50.9</v>
      </c>
      <c r="E31" s="236">
        <v>29</v>
      </c>
      <c r="F31" s="104">
        <v>48.1</v>
      </c>
      <c r="G31" s="97" t="s">
        <v>109</v>
      </c>
      <c r="H31" s="102" t="s">
        <v>0</v>
      </c>
    </row>
    <row r="32" spans="1:8" x14ac:dyDescent="0.35">
      <c r="A32">
        <v>30</v>
      </c>
      <c r="B32" s="102" t="s">
        <v>0</v>
      </c>
      <c r="C32" s="97" t="s">
        <v>101</v>
      </c>
      <c r="D32" s="104">
        <v>54</v>
      </c>
      <c r="E32" s="236">
        <v>30</v>
      </c>
      <c r="F32" s="104">
        <v>50.5</v>
      </c>
      <c r="G32" s="97" t="s">
        <v>24</v>
      </c>
      <c r="H32" s="102" t="s">
        <v>89</v>
      </c>
    </row>
    <row r="33" spans="1:8" x14ac:dyDescent="0.35">
      <c r="B33" s="26"/>
      <c r="C33" s="114"/>
      <c r="D33" s="112"/>
      <c r="F33" s="123"/>
      <c r="G33" s="122"/>
      <c r="H33" s="103"/>
    </row>
    <row r="34" spans="1:8" ht="15" thickBot="1" x14ac:dyDescent="0.4">
      <c r="A34" t="s">
        <v>11</v>
      </c>
      <c r="B34" s="26"/>
      <c r="C34" t="s">
        <v>85</v>
      </c>
      <c r="F34" s="115"/>
      <c r="G34" t="s">
        <v>86</v>
      </c>
    </row>
    <row r="35" spans="1:8" x14ac:dyDescent="0.35">
      <c r="A35">
        <v>31</v>
      </c>
      <c r="B35" s="54" t="s">
        <v>0</v>
      </c>
      <c r="C35" s="107" t="s">
        <v>51</v>
      </c>
      <c r="D35" s="91">
        <v>7.3</v>
      </c>
      <c r="E35" s="236">
        <v>31</v>
      </c>
      <c r="F35" s="97">
        <v>5.4</v>
      </c>
      <c r="G35" s="107" t="s">
        <v>122</v>
      </c>
      <c r="H35" s="91" t="s">
        <v>0</v>
      </c>
    </row>
    <row r="36" spans="1:8" x14ac:dyDescent="0.35">
      <c r="A36">
        <v>32</v>
      </c>
      <c r="B36" s="116" t="s">
        <v>0</v>
      </c>
      <c r="C36" s="117" t="s">
        <v>134</v>
      </c>
      <c r="D36" s="118">
        <v>8</v>
      </c>
      <c r="E36" s="236">
        <v>32</v>
      </c>
      <c r="F36" s="97">
        <v>6.4</v>
      </c>
      <c r="G36" s="108" t="s">
        <v>125</v>
      </c>
      <c r="H36" s="91" t="s">
        <v>0</v>
      </c>
    </row>
    <row r="37" spans="1:8" x14ac:dyDescent="0.35">
      <c r="A37">
        <v>33</v>
      </c>
      <c r="B37" s="54" t="s">
        <v>0</v>
      </c>
      <c r="C37" s="108" t="s">
        <v>55</v>
      </c>
      <c r="D37" s="91">
        <v>9.5</v>
      </c>
      <c r="E37" s="236">
        <v>33</v>
      </c>
      <c r="F37" s="97">
        <v>10.199999999999999</v>
      </c>
      <c r="G37" s="108" t="s">
        <v>48</v>
      </c>
      <c r="H37" s="91" t="s">
        <v>0</v>
      </c>
    </row>
    <row r="38" spans="1:8" x14ac:dyDescent="0.35">
      <c r="A38">
        <v>34</v>
      </c>
      <c r="B38" s="54" t="s">
        <v>0</v>
      </c>
      <c r="C38" s="108" t="s">
        <v>118</v>
      </c>
      <c r="D38" s="91">
        <v>11.1</v>
      </c>
      <c r="E38" s="236">
        <v>34</v>
      </c>
      <c r="F38" s="97">
        <v>10.5</v>
      </c>
      <c r="G38" s="108" t="s">
        <v>20</v>
      </c>
      <c r="H38" s="91" t="s">
        <v>0</v>
      </c>
    </row>
    <row r="39" spans="1:8" x14ac:dyDescent="0.35">
      <c r="A39">
        <v>35</v>
      </c>
      <c r="B39" s="54" t="s">
        <v>0</v>
      </c>
      <c r="C39" s="108" t="s">
        <v>119</v>
      </c>
      <c r="D39" s="91">
        <v>12.6</v>
      </c>
      <c r="E39" s="236">
        <v>35</v>
      </c>
      <c r="F39" s="97">
        <v>12.2</v>
      </c>
      <c r="G39" s="108" t="s">
        <v>69</v>
      </c>
      <c r="H39" s="91" t="s">
        <v>0</v>
      </c>
    </row>
    <row r="40" spans="1:8" x14ac:dyDescent="0.35">
      <c r="A40">
        <v>36</v>
      </c>
      <c r="B40" s="54" t="s">
        <v>0</v>
      </c>
      <c r="C40" s="108" t="s">
        <v>52</v>
      </c>
      <c r="D40" s="91">
        <v>17.2</v>
      </c>
      <c r="E40" s="236">
        <v>36</v>
      </c>
      <c r="F40" s="97">
        <v>13.8</v>
      </c>
      <c r="G40" s="108" t="s">
        <v>61</v>
      </c>
      <c r="H40" s="91" t="s">
        <v>0</v>
      </c>
    </row>
    <row r="41" spans="1:8" x14ac:dyDescent="0.35">
      <c r="A41">
        <v>37</v>
      </c>
      <c r="B41" s="54" t="s">
        <v>0</v>
      </c>
      <c r="C41" s="108" t="s">
        <v>116</v>
      </c>
      <c r="D41" s="91">
        <v>18.899999999999999</v>
      </c>
      <c r="E41" s="236">
        <v>37</v>
      </c>
      <c r="F41" s="97">
        <v>14</v>
      </c>
      <c r="G41" s="108" t="s">
        <v>133</v>
      </c>
      <c r="H41" s="91" t="s">
        <v>89</v>
      </c>
    </row>
    <row r="42" spans="1:8" x14ac:dyDescent="0.35">
      <c r="A42">
        <v>38</v>
      </c>
      <c r="B42" s="54" t="s">
        <v>89</v>
      </c>
      <c r="C42" s="108" t="s">
        <v>114</v>
      </c>
      <c r="D42" s="91">
        <v>19.100000000000001</v>
      </c>
      <c r="E42" s="236">
        <v>38</v>
      </c>
      <c r="F42" s="97">
        <v>14.1</v>
      </c>
      <c r="G42" s="108" t="s">
        <v>28</v>
      </c>
      <c r="H42" s="91" t="s">
        <v>0</v>
      </c>
    </row>
    <row r="43" spans="1:8" x14ac:dyDescent="0.35">
      <c r="A43">
        <v>39</v>
      </c>
      <c r="B43" s="54" t="s">
        <v>0</v>
      </c>
      <c r="C43" s="108" t="s">
        <v>31</v>
      </c>
      <c r="D43" s="91">
        <v>19.8</v>
      </c>
      <c r="E43" s="236">
        <v>39</v>
      </c>
      <c r="F43" s="97">
        <v>14.5</v>
      </c>
      <c r="G43" s="108" t="s">
        <v>16</v>
      </c>
      <c r="H43" s="91" t="s">
        <v>89</v>
      </c>
    </row>
    <row r="44" spans="1:8" x14ac:dyDescent="0.35">
      <c r="A44">
        <v>40</v>
      </c>
      <c r="B44" s="54" t="s">
        <v>0</v>
      </c>
      <c r="C44" s="108" t="s">
        <v>53</v>
      </c>
      <c r="D44" s="91">
        <v>19.899999999999999</v>
      </c>
      <c r="E44" s="236">
        <v>40</v>
      </c>
      <c r="F44" s="97">
        <v>15.1</v>
      </c>
      <c r="G44" s="108" t="s">
        <v>17</v>
      </c>
      <c r="H44" s="91" t="s">
        <v>0</v>
      </c>
    </row>
    <row r="45" spans="1:8" x14ac:dyDescent="0.35">
      <c r="A45">
        <v>41</v>
      </c>
      <c r="B45" s="54" t="s">
        <v>0</v>
      </c>
      <c r="C45" s="108" t="s">
        <v>35</v>
      </c>
      <c r="D45" s="91">
        <v>22.1</v>
      </c>
      <c r="E45" s="236">
        <v>41</v>
      </c>
      <c r="F45" s="121">
        <v>16.5</v>
      </c>
      <c r="G45" s="117" t="s">
        <v>131</v>
      </c>
      <c r="H45" s="118" t="s">
        <v>0</v>
      </c>
    </row>
    <row r="46" spans="1:8" x14ac:dyDescent="0.35">
      <c r="A46">
        <v>42</v>
      </c>
      <c r="B46" s="54" t="s">
        <v>89</v>
      </c>
      <c r="C46" s="108" t="s">
        <v>113</v>
      </c>
      <c r="D46" s="91">
        <v>24.3</v>
      </c>
      <c r="E46" s="236">
        <v>42</v>
      </c>
      <c r="F46" s="97">
        <v>16.600000000000001</v>
      </c>
      <c r="G46" s="108" t="s">
        <v>129</v>
      </c>
      <c r="H46" s="91" t="s">
        <v>89</v>
      </c>
    </row>
    <row r="47" spans="1:8" x14ac:dyDescent="0.35">
      <c r="A47">
        <v>43</v>
      </c>
      <c r="B47" s="54" t="s">
        <v>89</v>
      </c>
      <c r="C47" s="108" t="s">
        <v>115</v>
      </c>
      <c r="D47" s="91">
        <v>29.4</v>
      </c>
      <c r="E47" s="236">
        <v>43</v>
      </c>
      <c r="F47" s="97">
        <v>17</v>
      </c>
      <c r="G47" s="108" t="s">
        <v>29</v>
      </c>
      <c r="H47" s="91" t="s">
        <v>89</v>
      </c>
    </row>
    <row r="48" spans="1:8" x14ac:dyDescent="0.35">
      <c r="A48">
        <v>44</v>
      </c>
      <c r="B48" s="54" t="s">
        <v>89</v>
      </c>
      <c r="C48" s="108" t="s">
        <v>39</v>
      </c>
      <c r="D48" s="91">
        <v>31</v>
      </c>
      <c r="E48" s="236">
        <v>44</v>
      </c>
      <c r="F48" s="97">
        <v>18.5</v>
      </c>
      <c r="G48" s="108" t="s">
        <v>70</v>
      </c>
      <c r="H48" s="91" t="s">
        <v>0</v>
      </c>
    </row>
    <row r="49" spans="1:8" x14ac:dyDescent="0.35">
      <c r="A49">
        <v>45</v>
      </c>
      <c r="B49" s="54" t="s">
        <v>0</v>
      </c>
      <c r="C49" s="108" t="s">
        <v>117</v>
      </c>
      <c r="D49" s="91">
        <v>31.8</v>
      </c>
      <c r="E49" s="236">
        <v>45</v>
      </c>
      <c r="F49" s="97">
        <v>20.3</v>
      </c>
      <c r="G49" s="108" t="s">
        <v>80</v>
      </c>
      <c r="H49" s="91" t="s">
        <v>0</v>
      </c>
    </row>
    <row r="50" spans="1:8" x14ac:dyDescent="0.35">
      <c r="A50">
        <v>46</v>
      </c>
      <c r="B50" s="54" t="s">
        <v>89</v>
      </c>
      <c r="C50" s="108" t="s">
        <v>43</v>
      </c>
      <c r="D50" s="91">
        <v>32.6</v>
      </c>
      <c r="E50" s="236">
        <v>46</v>
      </c>
      <c r="F50" s="97">
        <v>24.1</v>
      </c>
      <c r="G50" s="108" t="s">
        <v>64</v>
      </c>
      <c r="H50" s="91" t="s">
        <v>89</v>
      </c>
    </row>
    <row r="51" spans="1:8" x14ac:dyDescent="0.35">
      <c r="A51">
        <v>47</v>
      </c>
      <c r="B51" s="54" t="s">
        <v>0</v>
      </c>
      <c r="C51" s="108" t="s">
        <v>120</v>
      </c>
      <c r="D51" s="91">
        <v>34.1</v>
      </c>
      <c r="E51" s="236">
        <v>47</v>
      </c>
      <c r="F51" s="97">
        <v>28.5</v>
      </c>
      <c r="G51" s="108" t="s">
        <v>128</v>
      </c>
      <c r="H51" s="91" t="s">
        <v>89</v>
      </c>
    </row>
    <row r="52" spans="1:8" x14ac:dyDescent="0.35">
      <c r="A52">
        <v>48</v>
      </c>
      <c r="B52" s="54" t="s">
        <v>0</v>
      </c>
      <c r="C52" s="108" t="s">
        <v>26</v>
      </c>
      <c r="D52" s="91">
        <v>34.5</v>
      </c>
      <c r="E52" s="236">
        <v>48</v>
      </c>
      <c r="F52" s="97">
        <v>30.7</v>
      </c>
      <c r="G52" s="108" t="s">
        <v>123</v>
      </c>
      <c r="H52" s="91" t="s">
        <v>89</v>
      </c>
    </row>
    <row r="53" spans="1:8" ht="15" thickBot="1" x14ac:dyDescent="0.4">
      <c r="A53">
        <v>49</v>
      </c>
      <c r="B53" s="95" t="s">
        <v>89</v>
      </c>
      <c r="C53" s="109" t="s">
        <v>145</v>
      </c>
      <c r="D53" s="92">
        <v>46.1</v>
      </c>
      <c r="E53" s="236">
        <v>49</v>
      </c>
      <c r="F53" s="97">
        <v>31.4</v>
      </c>
      <c r="G53" s="108" t="s">
        <v>37</v>
      </c>
      <c r="H53" s="91" t="s">
        <v>89</v>
      </c>
    </row>
    <row r="54" spans="1:8" x14ac:dyDescent="0.35">
      <c r="A54">
        <v>50</v>
      </c>
      <c r="B54" s="99" t="s">
        <v>89</v>
      </c>
      <c r="C54" s="100" t="s">
        <v>27</v>
      </c>
      <c r="D54" s="101">
        <v>54</v>
      </c>
      <c r="E54" s="236">
        <v>50</v>
      </c>
      <c r="F54" s="97">
        <v>37.6</v>
      </c>
      <c r="G54" s="108" t="s">
        <v>75</v>
      </c>
      <c r="H54" s="91" t="s">
        <v>89</v>
      </c>
    </row>
    <row r="55" spans="1:8" x14ac:dyDescent="0.35">
      <c r="A55">
        <v>51</v>
      </c>
      <c r="B55" s="128" t="s">
        <v>0</v>
      </c>
      <c r="C55" s="127" t="s">
        <v>135</v>
      </c>
      <c r="D55" s="98">
        <v>10.199999999999999</v>
      </c>
      <c r="E55" s="236">
        <v>51</v>
      </c>
      <c r="F55" s="97">
        <v>37.6</v>
      </c>
      <c r="G55" s="108" t="s">
        <v>126</v>
      </c>
      <c r="H55" s="91" t="s">
        <v>89</v>
      </c>
    </row>
    <row r="56" spans="1:8" x14ac:dyDescent="0.35">
      <c r="E56" s="236">
        <v>52</v>
      </c>
      <c r="F56" s="97">
        <v>39.4</v>
      </c>
      <c r="G56" s="108" t="s">
        <v>127</v>
      </c>
      <c r="H56" s="91" t="s">
        <v>0</v>
      </c>
    </row>
    <row r="57" spans="1:8" x14ac:dyDescent="0.35">
      <c r="E57" s="236">
        <v>53</v>
      </c>
      <c r="F57" s="97">
        <v>40.5</v>
      </c>
      <c r="G57" s="108" t="s">
        <v>36</v>
      </c>
      <c r="H57" s="91" t="s">
        <v>89</v>
      </c>
    </row>
    <row r="58" spans="1:8" x14ac:dyDescent="0.35">
      <c r="E58" s="236">
        <v>54</v>
      </c>
      <c r="F58" s="97">
        <v>48</v>
      </c>
      <c r="G58" s="108" t="s">
        <v>124</v>
      </c>
      <c r="H58" s="91" t="s">
        <v>89</v>
      </c>
    </row>
    <row r="59" spans="1:8" x14ac:dyDescent="0.35">
      <c r="E59" s="236">
        <v>55</v>
      </c>
      <c r="F59" s="120">
        <v>54</v>
      </c>
      <c r="G59" s="119" t="s">
        <v>46</v>
      </c>
      <c r="H59" s="113" t="s">
        <v>89</v>
      </c>
    </row>
    <row r="60" spans="1:8" x14ac:dyDescent="0.35">
      <c r="E60" s="236">
        <v>56</v>
      </c>
      <c r="F60" s="97">
        <v>54</v>
      </c>
      <c r="G60" s="97" t="s">
        <v>21</v>
      </c>
      <c r="H60" s="54" t="s">
        <v>89</v>
      </c>
    </row>
    <row r="61" spans="1:8" x14ac:dyDescent="0.35">
      <c r="E61" s="236">
        <v>57</v>
      </c>
      <c r="F61" s="96">
        <v>54</v>
      </c>
      <c r="G61" s="54" t="s">
        <v>132</v>
      </c>
      <c r="H61" s="116" t="s">
        <v>89</v>
      </c>
    </row>
    <row r="62" spans="1:8" x14ac:dyDescent="0.35">
      <c r="F62" s="105"/>
      <c r="G62" s="26"/>
    </row>
    <row r="63" spans="1:8" x14ac:dyDescent="0.35">
      <c r="F63" s="26"/>
      <c r="G63" s="26"/>
    </row>
    <row r="64" spans="1:8" x14ac:dyDescent="0.35">
      <c r="F64" s="26"/>
      <c r="G64" s="26"/>
    </row>
    <row r="65" spans="6:7" x14ac:dyDescent="0.35">
      <c r="F65" s="26"/>
      <c r="G65" s="26"/>
    </row>
    <row r="66" spans="6:7" x14ac:dyDescent="0.35">
      <c r="F66" s="26"/>
      <c r="G66" s="26"/>
    </row>
    <row r="67" spans="6:7" x14ac:dyDescent="0.35">
      <c r="F67" s="26"/>
      <c r="G67" s="26"/>
    </row>
    <row r="68" spans="6:7" x14ac:dyDescent="0.35">
      <c r="F68" s="26"/>
      <c r="G68" s="26"/>
    </row>
  </sheetData>
  <sortState ref="F35:H62">
    <sortCondition ref="F35:F62"/>
  </sortState>
  <pageMargins left="0.68" right="0.13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50"/>
  <sheetViews>
    <sheetView tabSelected="1" zoomScale="70" zoomScaleNormal="70" workbookViewId="0">
      <selection activeCell="H9" sqref="H9"/>
    </sheetView>
  </sheetViews>
  <sheetFormatPr defaultColWidth="8.81640625" defaultRowHeight="14.5" x14ac:dyDescent="0.35"/>
  <cols>
    <col min="1" max="1" width="5.81640625" customWidth="1"/>
    <col min="2" max="2" width="27" style="67" bestFit="1" customWidth="1"/>
    <col min="3" max="3" width="10.1796875" style="5" customWidth="1"/>
    <col min="4" max="4" width="4.26953125" customWidth="1"/>
    <col min="5" max="5" width="10.1796875" style="5" customWidth="1"/>
    <col min="6" max="6" width="27.81640625" bestFit="1" customWidth="1"/>
    <col min="7" max="7" width="5.453125" customWidth="1"/>
    <col min="8" max="8" width="24.26953125" customWidth="1"/>
    <col min="9" max="9" width="10.453125" style="5" customWidth="1"/>
    <col min="10" max="10" width="13.453125" customWidth="1"/>
    <col min="11" max="11" width="6.81640625" customWidth="1"/>
    <col min="12" max="12" width="31.1796875" style="68" bestFit="1" customWidth="1"/>
    <col min="13" max="13" width="10.1796875" customWidth="1"/>
    <col min="14" max="14" width="4.7265625" style="6" customWidth="1"/>
    <col min="15" max="15" width="10.1796875" customWidth="1"/>
    <col min="16" max="16" width="30.54296875" bestFit="1" customWidth="1"/>
  </cols>
  <sheetData>
    <row r="1" spans="2:21" ht="15" thickBot="1" x14ac:dyDescent="0.4"/>
    <row r="2" spans="2:21" ht="41.25" customHeight="1" thickBot="1" x14ac:dyDescent="0.95">
      <c r="B2" s="168" t="s">
        <v>147</v>
      </c>
      <c r="C2" s="169"/>
      <c r="D2" s="169"/>
      <c r="E2" s="169"/>
      <c r="F2" s="169"/>
      <c r="G2" s="169"/>
      <c r="H2" s="169"/>
      <c r="I2" s="169"/>
      <c r="J2" s="169"/>
      <c r="K2" s="169"/>
      <c r="L2" s="169"/>
      <c r="M2" s="169"/>
      <c r="N2" s="169"/>
      <c r="O2" s="169"/>
      <c r="P2" s="170"/>
      <c r="Q2" s="7"/>
    </row>
    <row r="3" spans="2:21" ht="15" thickBot="1" x14ac:dyDescent="0.4">
      <c r="B3" s="171"/>
      <c r="C3" s="172"/>
      <c r="D3" s="173"/>
      <c r="E3" s="172"/>
      <c r="F3" s="173"/>
      <c r="G3" s="173"/>
      <c r="H3" s="173"/>
      <c r="I3" s="172"/>
      <c r="J3" s="173"/>
      <c r="K3" s="173"/>
      <c r="L3" s="174"/>
      <c r="M3" s="173"/>
      <c r="N3" s="175"/>
      <c r="O3" s="173"/>
      <c r="P3" s="173"/>
    </row>
    <row r="4" spans="2:21" ht="40.5" customHeight="1" thickBot="1" x14ac:dyDescent="0.65">
      <c r="B4" s="171"/>
      <c r="C4" s="172"/>
      <c r="D4" s="173"/>
      <c r="E4" s="275">
        <v>51</v>
      </c>
      <c r="F4" s="176" t="s">
        <v>1</v>
      </c>
      <c r="G4" s="173"/>
      <c r="H4" s="177">
        <f>SUM(E8:E32)+SUM(J9:J16)+SUM(O8:O26)</f>
        <v>17</v>
      </c>
      <c r="I4" s="178" t="s">
        <v>2</v>
      </c>
      <c r="J4" s="179">
        <f>SUM(C8:C32)+SUM(J24:J30)+SUM(M8:M26)</f>
        <v>20</v>
      </c>
      <c r="K4" s="180"/>
      <c r="L4" s="181" t="s">
        <v>3</v>
      </c>
      <c r="M4" s="182">
        <v>51</v>
      </c>
      <c r="N4" s="172"/>
      <c r="O4" s="173"/>
      <c r="P4" s="182"/>
    </row>
    <row r="5" spans="2:21" s="10" customFormat="1" ht="27" customHeight="1" thickBot="1" x14ac:dyDescent="0.45">
      <c r="B5" s="183"/>
      <c r="C5" s="184"/>
      <c r="D5" s="173"/>
      <c r="E5" s="172"/>
      <c r="F5" s="173"/>
      <c r="G5" s="173"/>
      <c r="H5" s="173"/>
      <c r="I5" s="172"/>
      <c r="J5" s="185"/>
      <c r="K5" s="185"/>
      <c r="L5" s="186"/>
      <c r="M5" s="187"/>
      <c r="N5" s="188"/>
      <c r="O5" s="185"/>
      <c r="P5" s="189"/>
    </row>
    <row r="6" spans="2:21" ht="28" customHeight="1" thickBot="1" x14ac:dyDescent="0.55000000000000004">
      <c r="B6" s="190" t="s">
        <v>4</v>
      </c>
      <c r="C6" s="191"/>
      <c r="D6" s="191"/>
      <c r="E6" s="191"/>
      <c r="F6" s="192"/>
      <c r="G6" s="185"/>
      <c r="H6" s="193" t="s">
        <v>5</v>
      </c>
      <c r="I6" s="194"/>
      <c r="J6" s="195"/>
      <c r="K6" s="196"/>
      <c r="L6" s="190" t="s">
        <v>6</v>
      </c>
      <c r="M6" s="191"/>
      <c r="N6" s="191"/>
      <c r="O6" s="191"/>
      <c r="P6" s="192"/>
    </row>
    <row r="7" spans="2:21" ht="27" customHeight="1" x14ac:dyDescent="0.4">
      <c r="B7" s="197" t="s">
        <v>8</v>
      </c>
      <c r="C7" s="198"/>
      <c r="D7" s="199"/>
      <c r="E7" s="198"/>
      <c r="F7" s="200" t="s">
        <v>7</v>
      </c>
      <c r="G7" s="196"/>
      <c r="H7" s="196"/>
      <c r="I7" s="198"/>
      <c r="J7" s="173"/>
      <c r="K7" s="173"/>
      <c r="L7" s="197" t="s">
        <v>8</v>
      </c>
      <c r="M7" s="198"/>
      <c r="N7" s="199"/>
      <c r="O7" s="198"/>
      <c r="P7" s="200" t="s">
        <v>7</v>
      </c>
    </row>
    <row r="8" spans="2:21" ht="27" customHeight="1" x14ac:dyDescent="0.4">
      <c r="B8" s="201" t="s">
        <v>98</v>
      </c>
      <c r="C8" s="202">
        <v>0</v>
      </c>
      <c r="D8" s="203"/>
      <c r="E8" s="202">
        <v>1</v>
      </c>
      <c r="F8" s="201" t="s">
        <v>106</v>
      </c>
      <c r="G8" s="204"/>
      <c r="H8" s="200" t="s">
        <v>7</v>
      </c>
      <c r="I8" s="205" t="s">
        <v>9</v>
      </c>
      <c r="J8" s="205" t="s">
        <v>10</v>
      </c>
      <c r="K8" s="206"/>
      <c r="L8" s="207" t="s">
        <v>52</v>
      </c>
      <c r="M8" s="208">
        <v>0</v>
      </c>
      <c r="N8" s="209" t="s">
        <v>2</v>
      </c>
      <c r="O8" s="208">
        <v>1</v>
      </c>
      <c r="P8" s="210" t="s">
        <v>140</v>
      </c>
      <c r="T8" s="13" t="s">
        <v>2</v>
      </c>
    </row>
    <row r="9" spans="2:21" ht="27" customHeight="1" x14ac:dyDescent="0.4">
      <c r="B9" s="201" t="s">
        <v>59</v>
      </c>
      <c r="C9" s="202">
        <v>0</v>
      </c>
      <c r="D9" s="209" t="s">
        <v>2</v>
      </c>
      <c r="E9" s="202">
        <v>1</v>
      </c>
      <c r="F9" s="201" t="s">
        <v>45</v>
      </c>
      <c r="G9" s="204"/>
      <c r="H9" s="201" t="s">
        <v>110</v>
      </c>
      <c r="I9" s="211">
        <v>36</v>
      </c>
      <c r="J9" s="212">
        <v>1</v>
      </c>
      <c r="K9" s="204"/>
      <c r="L9" s="210" t="s">
        <v>51</v>
      </c>
      <c r="M9" s="208">
        <v>1</v>
      </c>
      <c r="N9" s="209" t="s">
        <v>2</v>
      </c>
      <c r="O9" s="208">
        <v>0</v>
      </c>
      <c r="P9" s="207" t="s">
        <v>122</v>
      </c>
    </row>
    <row r="10" spans="2:21" ht="27" customHeight="1" x14ac:dyDescent="0.4">
      <c r="B10" s="201" t="s">
        <v>47</v>
      </c>
      <c r="C10" s="202">
        <v>1</v>
      </c>
      <c r="D10" s="209" t="s">
        <v>2</v>
      </c>
      <c r="E10" s="202">
        <v>0</v>
      </c>
      <c r="F10" s="201" t="s">
        <v>19</v>
      </c>
      <c r="G10" s="204"/>
      <c r="H10" s="201" t="s">
        <v>105</v>
      </c>
      <c r="I10" s="211">
        <v>48</v>
      </c>
      <c r="J10" s="212">
        <v>1</v>
      </c>
      <c r="K10" s="213"/>
      <c r="L10" s="210" t="s">
        <v>119</v>
      </c>
      <c r="M10" s="208">
        <v>1</v>
      </c>
      <c r="N10" s="209" t="s">
        <v>2</v>
      </c>
      <c r="O10" s="208">
        <v>0</v>
      </c>
      <c r="P10" s="207" t="s">
        <v>68</v>
      </c>
    </row>
    <row r="11" spans="2:21" ht="27" customHeight="1" x14ac:dyDescent="0.4">
      <c r="B11" s="201" t="s">
        <v>71</v>
      </c>
      <c r="C11" s="231">
        <v>0.5</v>
      </c>
      <c r="D11" s="209" t="s">
        <v>2</v>
      </c>
      <c r="E11" s="231">
        <v>0.5</v>
      </c>
      <c r="F11" s="201" t="s">
        <v>23</v>
      </c>
      <c r="G11" s="204"/>
      <c r="H11" s="201" t="s">
        <v>24</v>
      </c>
      <c r="I11" s="211">
        <v>30</v>
      </c>
      <c r="J11" s="212"/>
      <c r="K11" s="214"/>
      <c r="L11" s="210" t="s">
        <v>118</v>
      </c>
      <c r="M11" s="208">
        <v>1</v>
      </c>
      <c r="N11" s="209" t="s">
        <v>2</v>
      </c>
      <c r="O11" s="208">
        <v>0</v>
      </c>
      <c r="P11" s="207" t="s">
        <v>61</v>
      </c>
    </row>
    <row r="12" spans="2:21" s="10" customFormat="1" ht="27" customHeight="1" x14ac:dyDescent="0.4">
      <c r="B12" s="201" t="s">
        <v>99</v>
      </c>
      <c r="C12" s="202">
        <v>0</v>
      </c>
      <c r="D12" s="209" t="s">
        <v>2</v>
      </c>
      <c r="E12" s="202">
        <v>1</v>
      </c>
      <c r="F12" s="201" t="s">
        <v>60</v>
      </c>
      <c r="G12" s="214"/>
      <c r="H12" s="201" t="s">
        <v>109</v>
      </c>
      <c r="I12" s="211">
        <v>31</v>
      </c>
      <c r="J12" s="212"/>
      <c r="K12" s="204"/>
      <c r="L12" s="210" t="s">
        <v>81</v>
      </c>
      <c r="M12" s="208">
        <v>0</v>
      </c>
      <c r="N12" s="209" t="s">
        <v>2</v>
      </c>
      <c r="O12" s="208">
        <v>1</v>
      </c>
      <c r="P12" s="207" t="s">
        <v>80</v>
      </c>
      <c r="S12"/>
      <c r="T12"/>
      <c r="U12"/>
    </row>
    <row r="13" spans="2:21" ht="27" customHeight="1" x14ac:dyDescent="0.4">
      <c r="B13" s="201" t="s">
        <v>79</v>
      </c>
      <c r="C13" s="202">
        <v>1</v>
      </c>
      <c r="D13" s="209" t="s">
        <v>2</v>
      </c>
      <c r="E13" s="202">
        <v>0</v>
      </c>
      <c r="F13" s="201" t="s">
        <v>34</v>
      </c>
      <c r="G13" s="204"/>
      <c r="H13" s="201" t="s">
        <v>108</v>
      </c>
      <c r="I13" s="211">
        <v>26</v>
      </c>
      <c r="J13" s="212"/>
      <c r="K13" s="206"/>
      <c r="L13" s="210" t="s">
        <v>134</v>
      </c>
      <c r="M13" s="208">
        <v>0</v>
      </c>
      <c r="N13" s="209" t="s">
        <v>2</v>
      </c>
      <c r="O13" s="208">
        <v>1</v>
      </c>
      <c r="P13" s="207" t="s">
        <v>69</v>
      </c>
    </row>
    <row r="14" spans="2:21" ht="27" customHeight="1" x14ac:dyDescent="0.4">
      <c r="B14" s="201" t="s">
        <v>54</v>
      </c>
      <c r="C14" s="202">
        <v>1</v>
      </c>
      <c r="D14" s="209" t="s">
        <v>2</v>
      </c>
      <c r="E14" s="202">
        <v>0</v>
      </c>
      <c r="F14" s="201" t="s">
        <v>42</v>
      </c>
      <c r="G14" s="204"/>
      <c r="H14" s="215" t="s">
        <v>36</v>
      </c>
      <c r="I14" s="211">
        <v>34</v>
      </c>
      <c r="J14" s="212"/>
      <c r="K14" s="206"/>
      <c r="L14" s="210" t="s">
        <v>116</v>
      </c>
      <c r="M14" s="208">
        <v>0</v>
      </c>
      <c r="N14" s="209" t="s">
        <v>2</v>
      </c>
      <c r="O14" s="208">
        <v>1</v>
      </c>
      <c r="P14" s="207" t="s">
        <v>129</v>
      </c>
    </row>
    <row r="15" spans="2:21" ht="27" customHeight="1" x14ac:dyDescent="0.4">
      <c r="B15" s="216" t="s">
        <v>57</v>
      </c>
      <c r="C15" s="202">
        <v>1</v>
      </c>
      <c r="D15" s="209" t="s">
        <v>2</v>
      </c>
      <c r="E15" s="202">
        <v>0</v>
      </c>
      <c r="F15" s="201" t="s">
        <v>107</v>
      </c>
      <c r="G15" s="204"/>
      <c r="H15" s="215" t="s">
        <v>37</v>
      </c>
      <c r="I15" s="211">
        <v>42</v>
      </c>
      <c r="J15" s="211">
        <v>1</v>
      </c>
      <c r="K15" s="204"/>
      <c r="L15" s="210" t="s">
        <v>142</v>
      </c>
      <c r="M15" s="217">
        <v>1</v>
      </c>
      <c r="N15" s="209" t="s">
        <v>2</v>
      </c>
      <c r="O15" s="217">
        <v>0</v>
      </c>
      <c r="P15" s="207" t="s">
        <v>16</v>
      </c>
    </row>
    <row r="16" spans="2:21" ht="27" customHeight="1" x14ac:dyDescent="0.4">
      <c r="B16" s="201" t="s">
        <v>95</v>
      </c>
      <c r="C16" s="202">
        <v>0</v>
      </c>
      <c r="D16" s="209" t="s">
        <v>2</v>
      </c>
      <c r="E16" s="202">
        <v>1</v>
      </c>
      <c r="F16" s="201" t="s">
        <v>82</v>
      </c>
      <c r="G16" s="204"/>
      <c r="H16" s="215"/>
      <c r="I16" s="211"/>
      <c r="J16" s="211"/>
      <c r="K16" s="204"/>
      <c r="L16" s="210" t="s">
        <v>143</v>
      </c>
      <c r="M16" s="217">
        <v>1</v>
      </c>
      <c r="N16" s="209" t="s">
        <v>2</v>
      </c>
      <c r="O16" s="217">
        <v>0</v>
      </c>
      <c r="P16" s="207" t="s">
        <v>126</v>
      </c>
    </row>
    <row r="17" spans="2:18" ht="27" customHeight="1" x14ac:dyDescent="0.4">
      <c r="B17" s="201" t="s">
        <v>97</v>
      </c>
      <c r="C17" s="229">
        <v>0.5</v>
      </c>
      <c r="D17" s="219" t="s">
        <v>2</v>
      </c>
      <c r="E17" s="229">
        <v>0.5</v>
      </c>
      <c r="F17" s="201" t="s">
        <v>33</v>
      </c>
      <c r="G17" s="204"/>
      <c r="H17" s="215"/>
      <c r="I17" s="211"/>
      <c r="J17" s="211"/>
      <c r="K17" s="204"/>
      <c r="L17" s="210" t="s">
        <v>31</v>
      </c>
      <c r="M17" s="217">
        <v>1</v>
      </c>
      <c r="N17" s="209" t="s">
        <v>2</v>
      </c>
      <c r="O17" s="217">
        <v>0</v>
      </c>
      <c r="P17" s="207" t="s">
        <v>70</v>
      </c>
    </row>
    <row r="18" spans="2:18" ht="27" customHeight="1" x14ac:dyDescent="0.4">
      <c r="B18" s="201" t="s">
        <v>93</v>
      </c>
      <c r="C18" s="230"/>
      <c r="D18" s="219"/>
      <c r="E18" s="230"/>
      <c r="F18" s="201" t="s">
        <v>44</v>
      </c>
      <c r="G18" s="214"/>
      <c r="H18" s="215"/>
      <c r="I18" s="211"/>
      <c r="J18" s="211"/>
      <c r="K18" s="204"/>
      <c r="L18" s="210" t="s">
        <v>35</v>
      </c>
      <c r="M18" s="217">
        <v>0</v>
      </c>
      <c r="N18" s="209" t="s">
        <v>2</v>
      </c>
      <c r="O18" s="217">
        <v>1</v>
      </c>
      <c r="P18" s="207" t="s">
        <v>64</v>
      </c>
    </row>
    <row r="19" spans="2:18" ht="27" customHeight="1" x14ac:dyDescent="0.4">
      <c r="B19" s="201" t="s">
        <v>73</v>
      </c>
      <c r="C19" s="218">
        <v>0</v>
      </c>
      <c r="D19" s="219" t="s">
        <v>2</v>
      </c>
      <c r="E19" s="218">
        <v>1</v>
      </c>
      <c r="F19" s="201" t="s">
        <v>32</v>
      </c>
      <c r="G19" s="204"/>
      <c r="H19" s="215"/>
      <c r="I19" s="211"/>
      <c r="J19" s="211"/>
      <c r="K19" s="204"/>
      <c r="L19" s="210" t="s">
        <v>141</v>
      </c>
      <c r="M19" s="221">
        <v>1</v>
      </c>
      <c r="N19" s="219" t="s">
        <v>2</v>
      </c>
      <c r="O19" s="221">
        <v>0</v>
      </c>
      <c r="P19" s="207" t="s">
        <v>48</v>
      </c>
    </row>
    <row r="20" spans="2:18" ht="27" customHeight="1" x14ac:dyDescent="0.4">
      <c r="B20" s="201" t="s">
        <v>94</v>
      </c>
      <c r="C20" s="220"/>
      <c r="D20" s="219"/>
      <c r="E20" s="220"/>
      <c r="F20" s="201" t="s">
        <v>72</v>
      </c>
      <c r="G20" s="204"/>
      <c r="H20" s="173"/>
      <c r="I20" s="172"/>
      <c r="J20" s="173"/>
      <c r="K20" s="204"/>
      <c r="L20" s="210" t="s">
        <v>144</v>
      </c>
      <c r="M20" s="222"/>
      <c r="N20" s="219"/>
      <c r="O20" s="222"/>
      <c r="P20" s="207" t="s">
        <v>46</v>
      </c>
    </row>
    <row r="21" spans="2:18" ht="27" customHeight="1" x14ac:dyDescent="0.4">
      <c r="B21" s="201" t="s">
        <v>38</v>
      </c>
      <c r="C21" s="218">
        <v>1</v>
      </c>
      <c r="D21" s="219" t="s">
        <v>2</v>
      </c>
      <c r="E21" s="218">
        <v>0</v>
      </c>
      <c r="F21" s="201" t="s">
        <v>62</v>
      </c>
      <c r="G21" s="204"/>
      <c r="H21" s="173"/>
      <c r="I21" s="172"/>
      <c r="J21" s="173"/>
      <c r="K21" s="204"/>
      <c r="L21" s="210" t="s">
        <v>43</v>
      </c>
      <c r="M21" s="221">
        <v>0</v>
      </c>
      <c r="N21" s="219" t="s">
        <v>2</v>
      </c>
      <c r="O21" s="221">
        <v>1</v>
      </c>
      <c r="P21" s="207" t="s">
        <v>20</v>
      </c>
    </row>
    <row r="22" spans="2:18" ht="27" customHeight="1" x14ac:dyDescent="0.4">
      <c r="B22" s="201" t="s">
        <v>22</v>
      </c>
      <c r="C22" s="220"/>
      <c r="D22" s="219"/>
      <c r="E22" s="220"/>
      <c r="F22" s="201" t="s">
        <v>63</v>
      </c>
      <c r="G22" s="204"/>
      <c r="H22" s="173"/>
      <c r="I22" s="172"/>
      <c r="J22" s="173"/>
      <c r="K22" s="204"/>
      <c r="L22" s="210" t="s">
        <v>117</v>
      </c>
      <c r="M22" s="222"/>
      <c r="N22" s="219"/>
      <c r="O22" s="222"/>
      <c r="P22" s="207" t="s">
        <v>21</v>
      </c>
    </row>
    <row r="23" spans="2:18" ht="27" customHeight="1" x14ac:dyDescent="0.4">
      <c r="B23" s="201" t="s">
        <v>18</v>
      </c>
      <c r="C23" s="218">
        <v>1</v>
      </c>
      <c r="D23" s="219" t="s">
        <v>2</v>
      </c>
      <c r="E23" s="218">
        <v>0</v>
      </c>
      <c r="F23" s="201" t="s">
        <v>30</v>
      </c>
      <c r="G23" s="204"/>
      <c r="H23" s="223" t="s">
        <v>8</v>
      </c>
      <c r="I23" s="205" t="s">
        <v>9</v>
      </c>
      <c r="J23" s="205" t="s">
        <v>10</v>
      </c>
      <c r="K23" s="206"/>
      <c r="L23" s="210" t="s">
        <v>26</v>
      </c>
      <c r="M23" s="221">
        <v>1</v>
      </c>
      <c r="N23" s="219" t="s">
        <v>2</v>
      </c>
      <c r="O23" s="221">
        <v>0</v>
      </c>
      <c r="P23" s="207" t="s">
        <v>127</v>
      </c>
    </row>
    <row r="24" spans="2:18" ht="27" customHeight="1" x14ac:dyDescent="0.4">
      <c r="B24" s="201" t="s">
        <v>92</v>
      </c>
      <c r="C24" s="220"/>
      <c r="D24" s="219"/>
      <c r="E24" s="220"/>
      <c r="F24" s="201" t="s">
        <v>111</v>
      </c>
      <c r="G24" s="204"/>
      <c r="H24" s="224" t="s">
        <v>76</v>
      </c>
      <c r="I24" s="225">
        <v>37</v>
      </c>
      <c r="J24" s="212">
        <v>1</v>
      </c>
      <c r="K24" s="206"/>
      <c r="L24" s="210" t="s">
        <v>27</v>
      </c>
      <c r="M24" s="222"/>
      <c r="N24" s="219"/>
      <c r="O24" s="222"/>
      <c r="P24" s="207" t="s">
        <v>75</v>
      </c>
      <c r="R24" t="s">
        <v>11</v>
      </c>
    </row>
    <row r="25" spans="2:18" ht="27" customHeight="1" x14ac:dyDescent="0.4">
      <c r="B25" s="201" t="s">
        <v>78</v>
      </c>
      <c r="C25" s="218">
        <v>0</v>
      </c>
      <c r="D25" s="219" t="s">
        <v>2</v>
      </c>
      <c r="E25" s="218">
        <v>1</v>
      </c>
      <c r="F25" s="201" t="s">
        <v>40</v>
      </c>
      <c r="G25" s="206"/>
      <c r="H25" s="224" t="s">
        <v>88</v>
      </c>
      <c r="I25" s="225">
        <v>24</v>
      </c>
      <c r="J25" s="212"/>
      <c r="K25" s="206"/>
      <c r="L25" s="210" t="s">
        <v>120</v>
      </c>
      <c r="M25" s="221">
        <v>1</v>
      </c>
      <c r="N25" s="219" t="s">
        <v>2</v>
      </c>
      <c r="O25" s="221">
        <v>0</v>
      </c>
      <c r="P25" s="207" t="s">
        <v>123</v>
      </c>
    </row>
    <row r="26" spans="2:18" ht="27" customHeight="1" x14ac:dyDescent="0.4">
      <c r="B26" s="201" t="s">
        <v>77</v>
      </c>
      <c r="C26" s="220"/>
      <c r="D26" s="219"/>
      <c r="E26" s="220"/>
      <c r="F26" s="201" t="s">
        <v>41</v>
      </c>
      <c r="G26" s="206"/>
      <c r="H26" s="201" t="s">
        <v>91</v>
      </c>
      <c r="I26" s="225">
        <v>39</v>
      </c>
      <c r="J26" s="212">
        <v>1</v>
      </c>
      <c r="K26" s="206"/>
      <c r="L26" s="210" t="s">
        <v>39</v>
      </c>
      <c r="M26" s="222"/>
      <c r="N26" s="219"/>
      <c r="O26" s="222"/>
      <c r="P26" s="207" t="s">
        <v>128</v>
      </c>
    </row>
    <row r="27" spans="2:18" ht="27" customHeight="1" x14ac:dyDescent="0.4">
      <c r="B27" s="201" t="s">
        <v>58</v>
      </c>
      <c r="C27" s="218">
        <v>1</v>
      </c>
      <c r="D27" s="219" t="s">
        <v>2</v>
      </c>
      <c r="E27" s="218">
        <v>0</v>
      </c>
      <c r="F27" s="201" t="s">
        <v>50</v>
      </c>
      <c r="G27" s="206"/>
      <c r="H27" s="224" t="s">
        <v>56</v>
      </c>
      <c r="I27" s="225">
        <v>35</v>
      </c>
      <c r="J27" s="212"/>
      <c r="K27" s="206"/>
      <c r="L27" s="226"/>
      <c r="M27" s="227"/>
      <c r="N27" s="186"/>
      <c r="O27" s="197"/>
      <c r="P27" s="173"/>
    </row>
    <row r="28" spans="2:18" ht="27" customHeight="1" x14ac:dyDescent="0.4">
      <c r="B28" s="201" t="s">
        <v>101</v>
      </c>
      <c r="C28" s="220"/>
      <c r="D28" s="219"/>
      <c r="E28" s="220"/>
      <c r="F28" s="201" t="s">
        <v>87</v>
      </c>
      <c r="G28" s="206"/>
      <c r="H28" s="228" t="s">
        <v>53</v>
      </c>
      <c r="I28" s="225">
        <v>24</v>
      </c>
      <c r="J28" s="212"/>
      <c r="K28" s="206"/>
      <c r="L28" s="226"/>
      <c r="M28" s="227"/>
      <c r="N28" s="186"/>
      <c r="O28" s="197"/>
      <c r="P28" s="173"/>
    </row>
    <row r="29" spans="2:18" ht="27" customHeight="1" x14ac:dyDescent="0.4">
      <c r="B29" s="201" t="s">
        <v>100</v>
      </c>
      <c r="C29" s="218">
        <v>0</v>
      </c>
      <c r="D29" s="219" t="s">
        <v>2</v>
      </c>
      <c r="E29" s="218">
        <v>1</v>
      </c>
      <c r="F29" s="201" t="s">
        <v>112</v>
      </c>
      <c r="G29" s="206"/>
      <c r="H29" s="228" t="s">
        <v>145</v>
      </c>
      <c r="I29" s="225">
        <v>25</v>
      </c>
      <c r="J29" s="211"/>
      <c r="K29" s="214"/>
      <c r="L29" s="226"/>
      <c r="M29" s="227"/>
      <c r="N29" s="186"/>
      <c r="O29" s="197"/>
      <c r="P29" s="173"/>
    </row>
    <row r="30" spans="2:18" s="10" customFormat="1" ht="27" customHeight="1" x14ac:dyDescent="0.4">
      <c r="B30" s="201" t="s">
        <v>102</v>
      </c>
      <c r="C30" s="220"/>
      <c r="D30" s="219"/>
      <c r="E30" s="220"/>
      <c r="F30" s="201" t="s">
        <v>25</v>
      </c>
      <c r="G30" s="204"/>
      <c r="H30" s="228" t="s">
        <v>146</v>
      </c>
      <c r="I30" s="225">
        <v>35</v>
      </c>
      <c r="J30" s="211"/>
      <c r="K30" s="204"/>
      <c r="L30" s="226"/>
      <c r="M30" s="227"/>
      <c r="N30" s="186"/>
      <c r="O30" s="197"/>
      <c r="P30" s="173"/>
    </row>
    <row r="31" spans="2:18" ht="27" customHeight="1" x14ac:dyDescent="0.4">
      <c r="B31" s="201" t="s">
        <v>67</v>
      </c>
      <c r="C31" s="218">
        <v>1</v>
      </c>
      <c r="D31" s="219" t="s">
        <v>2</v>
      </c>
      <c r="E31" s="218">
        <v>0</v>
      </c>
      <c r="F31" s="201" t="s">
        <v>49</v>
      </c>
      <c r="G31" s="204"/>
      <c r="H31" s="173"/>
      <c r="I31" s="172"/>
      <c r="J31" s="173"/>
      <c r="K31" s="206"/>
      <c r="L31" s="226"/>
      <c r="M31" s="227"/>
      <c r="N31" s="186"/>
      <c r="O31" s="197"/>
      <c r="P31" s="173"/>
    </row>
    <row r="32" spans="2:18" ht="27" customHeight="1" x14ac:dyDescent="0.4">
      <c r="B32" s="201" t="s">
        <v>90</v>
      </c>
      <c r="C32" s="220"/>
      <c r="D32" s="219"/>
      <c r="E32" s="220"/>
      <c r="F32" s="201" t="s">
        <v>103</v>
      </c>
      <c r="G32" s="227"/>
      <c r="H32" s="173"/>
      <c r="I32" s="172"/>
      <c r="J32" s="173"/>
      <c r="K32" s="173"/>
      <c r="L32" s="226"/>
      <c r="M32" s="227"/>
      <c r="N32" s="186"/>
      <c r="O32" s="197"/>
      <c r="P32" s="173"/>
    </row>
    <row r="33" spans="2:16" ht="27" customHeight="1" x14ac:dyDescent="0.4">
      <c r="G33" s="19"/>
      <c r="K33" s="20" t="s">
        <v>11</v>
      </c>
      <c r="L33" s="21"/>
      <c r="M33" s="24" t="s">
        <v>11</v>
      </c>
      <c r="N33" s="25"/>
      <c r="O33" s="19"/>
      <c r="P33" s="26"/>
    </row>
    <row r="34" spans="2:16" ht="27" customHeight="1" x14ac:dyDescent="0.4">
      <c r="G34" s="19"/>
      <c r="K34" s="19"/>
      <c r="L34" s="47"/>
      <c r="M34" s="10"/>
      <c r="N34" s="10"/>
      <c r="O34" s="10"/>
      <c r="P34" s="10"/>
    </row>
    <row r="35" spans="2:16" ht="27" customHeight="1" x14ac:dyDescent="0.4">
      <c r="G35" s="19"/>
      <c r="I35" s="10"/>
      <c r="J35" s="10"/>
      <c r="K35" s="12"/>
    </row>
    <row r="36" spans="2:16" ht="27" customHeight="1" x14ac:dyDescent="0.4">
      <c r="G36" s="12"/>
      <c r="K36" s="19"/>
      <c r="L36" s="20" t="s">
        <v>11</v>
      </c>
      <c r="M36" s="20" t="s">
        <v>11</v>
      </c>
      <c r="N36" s="20" t="s">
        <v>11</v>
      </c>
      <c r="O36" s="20" t="s">
        <v>11</v>
      </c>
    </row>
    <row r="37" spans="2:16" s="10" customFormat="1" ht="27" customHeight="1" x14ac:dyDescent="0.4">
      <c r="B37" s="67"/>
      <c r="C37" s="5"/>
      <c r="D37"/>
      <c r="E37" s="5"/>
      <c r="F37"/>
      <c r="G37" s="19"/>
      <c r="I37" s="5"/>
      <c r="J37"/>
      <c r="L37" s="22"/>
      <c r="M37" s="27"/>
      <c r="N37" s="22"/>
      <c r="O37" s="27"/>
      <c r="P37"/>
    </row>
    <row r="38" spans="2:16" ht="27" customHeight="1" x14ac:dyDescent="0.4">
      <c r="G38" s="19"/>
      <c r="L38" s="21"/>
      <c r="M38" s="18"/>
      <c r="N38" s="21"/>
      <c r="O38" s="18"/>
    </row>
    <row r="39" spans="2:16" ht="27" customHeight="1" x14ac:dyDescent="0.4">
      <c r="G39" s="19"/>
      <c r="K39" s="20"/>
      <c r="L39" s="21"/>
      <c r="M39" s="18"/>
      <c r="N39" s="21"/>
      <c r="O39" s="18"/>
      <c r="P39" s="26"/>
    </row>
    <row r="40" spans="2:16" ht="27" customHeight="1" x14ac:dyDescent="0.4">
      <c r="G40" s="19"/>
      <c r="K40" s="27"/>
      <c r="L40" s="21"/>
      <c r="M40" s="18"/>
      <c r="N40" s="21"/>
      <c r="O40" s="18"/>
    </row>
    <row r="41" spans="2:16" ht="27" customHeight="1" x14ac:dyDescent="0.35">
      <c r="G41" s="18"/>
      <c r="K41" s="18"/>
      <c r="L41" s="21"/>
      <c r="M41" s="18"/>
      <c r="N41" s="21"/>
      <c r="O41" s="18"/>
    </row>
    <row r="42" spans="2:16" ht="27" customHeight="1" x14ac:dyDescent="0.35">
      <c r="G42" s="18"/>
      <c r="K42" s="18"/>
      <c r="N42" s="21"/>
      <c r="O42" s="18"/>
    </row>
    <row r="43" spans="2:16" ht="27" customHeight="1" x14ac:dyDescent="0.35">
      <c r="G43" s="18"/>
      <c r="K43" s="18"/>
    </row>
    <row r="44" spans="2:16" ht="9.75" customHeight="1" x14ac:dyDescent="0.35">
      <c r="G44" s="18"/>
      <c r="K44" s="18"/>
    </row>
    <row r="45" spans="2:16" ht="6.75" customHeight="1" x14ac:dyDescent="0.35"/>
    <row r="46" spans="2:16" ht="6.75" customHeight="1" x14ac:dyDescent="0.35"/>
    <row r="47" spans="2:16" ht="27" customHeight="1" x14ac:dyDescent="0.35"/>
    <row r="48" spans="2:16" ht="21" customHeight="1" x14ac:dyDescent="0.35"/>
    <row r="49" ht="21" customHeight="1" x14ac:dyDescent="0.35"/>
    <row r="50" ht="21" customHeight="1" x14ac:dyDescent="0.35"/>
  </sheetData>
  <sheetProtection sheet="1"/>
  <mergeCells count="41">
    <mergeCell ref="C31:C32"/>
    <mergeCell ref="D31:D32"/>
    <mergeCell ref="E31:E32"/>
    <mergeCell ref="C29:C30"/>
    <mergeCell ref="D29:D30"/>
    <mergeCell ref="E29:E30"/>
    <mergeCell ref="C25:C26"/>
    <mergeCell ref="E25:E26"/>
    <mergeCell ref="D25:D26"/>
    <mergeCell ref="C27:C28"/>
    <mergeCell ref="D27:D28"/>
    <mergeCell ref="E27:E28"/>
    <mergeCell ref="C21:C22"/>
    <mergeCell ref="E21:E22"/>
    <mergeCell ref="D21:D22"/>
    <mergeCell ref="C23:C24"/>
    <mergeCell ref="E23:E24"/>
    <mergeCell ref="D23:D24"/>
    <mergeCell ref="C17:C18"/>
    <mergeCell ref="E17:E18"/>
    <mergeCell ref="D17:D18"/>
    <mergeCell ref="E19:E20"/>
    <mergeCell ref="C19:C20"/>
    <mergeCell ref="D19:D20"/>
    <mergeCell ref="N21:N22"/>
    <mergeCell ref="N25:N26"/>
    <mergeCell ref="M21:M22"/>
    <mergeCell ref="O21:O22"/>
    <mergeCell ref="M19:M20"/>
    <mergeCell ref="O19:O20"/>
    <mergeCell ref="N19:N20"/>
    <mergeCell ref="N23:N24"/>
    <mergeCell ref="M23:M24"/>
    <mergeCell ref="O23:O24"/>
    <mergeCell ref="M25:M26"/>
    <mergeCell ref="O25:O26"/>
    <mergeCell ref="B2:P2"/>
    <mergeCell ref="J4:K4"/>
    <mergeCell ref="B6:F6"/>
    <mergeCell ref="H6:J6"/>
    <mergeCell ref="L6:P6"/>
  </mergeCells>
  <conditionalFormatting sqref="H4">
    <cfRule type="cellIs" dxfId="1" priority="2" operator="equal">
      <formula>0</formula>
    </cfRule>
  </conditionalFormatting>
  <conditionalFormatting sqref="J4:K4">
    <cfRule type="cellIs" dxfId="0" priority="1" operator="equal">
      <formula>0</formula>
    </cfRule>
  </conditionalFormatting>
  <pageMargins left="0.11811023622047245" right="0.11811023622047245" top="0.15748031496062992" bottom="0.11811023622047245" header="0.11811023622047245" footer="0.11811023622047245"/>
  <pageSetup paperSize="9" scale="6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01"/>
  <sheetViews>
    <sheetView zoomScale="90" zoomScaleNormal="90" workbookViewId="0">
      <selection activeCell="M40" sqref="M40"/>
    </sheetView>
  </sheetViews>
  <sheetFormatPr defaultColWidth="8.81640625" defaultRowHeight="15.5" x14ac:dyDescent="0.35"/>
  <cols>
    <col min="1" max="1" width="2.26953125" style="1" customWidth="1"/>
    <col min="2" max="2" width="4.26953125" style="1" customWidth="1"/>
    <col min="3" max="3" width="25.54296875" style="28" bestFit="1" customWidth="1"/>
    <col min="4" max="4" width="6.7265625" style="2" bestFit="1" customWidth="1"/>
    <col min="5" max="5" width="4.7265625" style="1" customWidth="1"/>
    <col min="6" max="6" width="5.7265625" style="69" customWidth="1"/>
    <col min="7" max="7" width="5.1796875" style="1" customWidth="1"/>
    <col min="8" max="8" width="6.7265625" style="70" bestFit="1" customWidth="1"/>
    <col min="9" max="9" width="24.453125" style="28" customWidth="1"/>
    <col min="10" max="10" width="4.81640625" style="1" customWidth="1"/>
    <col min="11" max="11" width="1.7265625" style="1" customWidth="1"/>
    <col min="12" max="12" width="4.453125" style="1" customWidth="1"/>
    <col min="13" max="13" width="27.26953125" style="28" customWidth="1"/>
    <col min="14" max="14" width="6.7265625" style="70" bestFit="1" customWidth="1"/>
    <col min="15" max="15" width="5.54296875" style="1" customWidth="1"/>
    <col min="16" max="16" width="5.453125" style="1" customWidth="1"/>
    <col min="17" max="17" width="5.81640625" style="1" customWidth="1"/>
    <col min="18" max="18" width="6.7265625" style="70" bestFit="1" customWidth="1"/>
    <col min="19" max="19" width="25" style="28" bestFit="1" customWidth="1"/>
    <col min="20" max="20" width="4.81640625" style="1" customWidth="1"/>
    <col min="21" max="16384" width="8.81640625" style="1"/>
  </cols>
  <sheetData>
    <row r="1" spans="1:20" ht="14.25" customHeight="1" x14ac:dyDescent="0.35"/>
    <row r="2" spans="1:20" ht="25" x14ac:dyDescent="0.5">
      <c r="C2" s="29" t="s">
        <v>74</v>
      </c>
      <c r="M2" s="29" t="s">
        <v>74</v>
      </c>
    </row>
    <row r="3" spans="1:20" ht="18" customHeight="1" thickBot="1" x14ac:dyDescent="0.4"/>
    <row r="4" spans="1:20" s="3" customFormat="1" ht="24" customHeight="1" thickBot="1" x14ac:dyDescent="0.55000000000000004">
      <c r="C4" s="30" t="s">
        <v>12</v>
      </c>
      <c r="D4" s="31"/>
      <c r="E4" s="32"/>
      <c r="F4" s="71"/>
      <c r="G4" s="5"/>
      <c r="H4" s="31"/>
      <c r="I4" s="72">
        <v>0.33333333333333331</v>
      </c>
      <c r="M4" s="30" t="s">
        <v>13</v>
      </c>
      <c r="N4" s="31"/>
      <c r="O4" s="73"/>
      <c r="P4"/>
      <c r="Q4" s="73"/>
      <c r="R4" s="31"/>
      <c r="S4" s="72">
        <v>0.53125</v>
      </c>
    </row>
    <row r="5" spans="1:20" ht="24" customHeight="1" thickBot="1" x14ac:dyDescent="0.6">
      <c r="C5" s="33"/>
      <c r="D5" s="31"/>
      <c r="E5" s="32"/>
      <c r="F5" s="74"/>
      <c r="G5" s="5"/>
      <c r="H5" s="31"/>
      <c r="I5" s="75" t="s">
        <v>83</v>
      </c>
      <c r="M5" s="33"/>
      <c r="N5" s="31"/>
      <c r="O5" s="32"/>
      <c r="P5" s="4"/>
      <c r="Q5" s="5"/>
      <c r="R5" s="31"/>
      <c r="S5" s="75" t="s">
        <v>83</v>
      </c>
    </row>
    <row r="6" spans="1:20" s="10" customFormat="1" ht="24" customHeight="1" x14ac:dyDescent="0.4">
      <c r="A6" s="1"/>
      <c r="C6" s="46">
        <v>0.33333333333333331</v>
      </c>
      <c r="D6" s="35" t="s">
        <v>11</v>
      </c>
      <c r="E6" s="36"/>
      <c r="F6" s="37" t="s">
        <v>14</v>
      </c>
      <c r="G6" s="36"/>
      <c r="H6" s="35"/>
      <c r="I6" s="76"/>
      <c r="J6" s="1"/>
      <c r="K6" s="1"/>
      <c r="M6" s="46">
        <v>0.53125</v>
      </c>
      <c r="N6" s="35" t="s">
        <v>11</v>
      </c>
      <c r="O6" s="36"/>
      <c r="P6" s="37" t="s">
        <v>14</v>
      </c>
      <c r="Q6" s="36"/>
      <c r="R6" s="35"/>
      <c r="S6" s="76"/>
      <c r="T6" s="1"/>
    </row>
    <row r="7" spans="1:20" ht="24" customHeight="1" thickBot="1" x14ac:dyDescent="0.45">
      <c r="A7" s="10"/>
      <c r="C7" s="38"/>
      <c r="D7" s="55"/>
      <c r="E7" s="11"/>
      <c r="F7" s="56" t="s">
        <v>15</v>
      </c>
      <c r="G7" s="11"/>
      <c r="H7" s="55"/>
      <c r="I7" s="40"/>
      <c r="J7" s="57"/>
      <c r="K7" s="57"/>
      <c r="L7" s="57"/>
      <c r="M7" s="38"/>
      <c r="N7" s="55"/>
      <c r="O7" s="11"/>
      <c r="P7" s="56" t="s">
        <v>15</v>
      </c>
      <c r="Q7" s="11"/>
      <c r="R7" s="55"/>
      <c r="S7" s="40"/>
    </row>
    <row r="8" spans="1:20" ht="24" customHeight="1" x14ac:dyDescent="0.5">
      <c r="B8" s="102" t="s">
        <v>0</v>
      </c>
      <c r="C8" s="97" t="s">
        <v>95</v>
      </c>
      <c r="D8" s="104">
        <v>19.399999999999999</v>
      </c>
      <c r="E8" s="78">
        <f>IF(B8="m",(D8*118/113+60.8-64),(D8*119/113+61.5-64))</f>
        <v>17.058407079646017</v>
      </c>
      <c r="F8" s="79">
        <f>(E8-G8)*2/3</f>
        <v>-5.4997050147492628</v>
      </c>
      <c r="G8" s="78">
        <f>IF(J8="m",(H8*118/113+60.8-64),(H8*119/113+61.5-64))</f>
        <v>25.30796460176991</v>
      </c>
      <c r="H8" s="104">
        <v>27.3</v>
      </c>
      <c r="I8" s="97" t="s">
        <v>82</v>
      </c>
      <c r="J8" s="102" t="s">
        <v>0</v>
      </c>
      <c r="K8" s="59"/>
      <c r="L8" s="54" t="s">
        <v>0</v>
      </c>
      <c r="M8" s="107" t="s">
        <v>51</v>
      </c>
      <c r="N8" s="91">
        <v>7.3</v>
      </c>
      <c r="O8" s="78">
        <f>IF(L8="m",(N8*118/113+60.8-64),(N8*119/113+61.5-64))</f>
        <v>4.4230088495575188</v>
      </c>
      <c r="P8" s="79">
        <f>(O8-Q8)*2/3</f>
        <v>1.3227138643067822</v>
      </c>
      <c r="Q8" s="78">
        <f>IF(T8="m",(R8*118/113+60.8-64),(R8*119/113+61.5-64))</f>
        <v>2.4389380530973455</v>
      </c>
      <c r="R8" s="97">
        <v>5.4</v>
      </c>
      <c r="S8" s="107" t="s">
        <v>122</v>
      </c>
      <c r="T8" s="91" t="s">
        <v>0</v>
      </c>
    </row>
    <row r="9" spans="1:20" ht="24" customHeight="1" x14ac:dyDescent="0.5">
      <c r="B9" s="102" t="s">
        <v>89</v>
      </c>
      <c r="C9" s="97" t="s">
        <v>67</v>
      </c>
      <c r="D9" s="104">
        <v>19</v>
      </c>
      <c r="E9" s="80">
        <f>IF(B9="m",(D9*118/113+60.8-64),(D9*119/113+61.5-64))</f>
        <v>17.508849557522126</v>
      </c>
      <c r="F9" s="164">
        <f>ROUND(2/3*F11,1)</f>
        <v>0.8</v>
      </c>
      <c r="G9" s="80">
        <f>IF(J9="m",(H9*118/113+60.8-64),(H9*119/113+61.5-64))</f>
        <v>21.299999999999997</v>
      </c>
      <c r="H9" s="104">
        <v>22.6</v>
      </c>
      <c r="I9" s="97" t="s">
        <v>49</v>
      </c>
      <c r="J9" s="102" t="s">
        <v>89</v>
      </c>
      <c r="K9" s="59"/>
      <c r="L9" s="116" t="s">
        <v>0</v>
      </c>
      <c r="M9" s="117" t="s">
        <v>134</v>
      </c>
      <c r="N9" s="118">
        <v>8</v>
      </c>
      <c r="O9" s="78">
        <f>IF(L9="m",(N9*118/113+60.8-64),(N9*119/113+61.5-64))</f>
        <v>5.1539823008849481</v>
      </c>
      <c r="P9" s="79">
        <v>-3</v>
      </c>
      <c r="Q9" s="78">
        <f>IF(T9="m",(R9*118/113+60.8-64),(R9*119/113+61.5-64))</f>
        <v>3.4831858407079608</v>
      </c>
      <c r="R9" s="97">
        <v>6.4</v>
      </c>
      <c r="S9" s="108" t="s">
        <v>125</v>
      </c>
      <c r="T9" s="91" t="s">
        <v>0</v>
      </c>
    </row>
    <row r="10" spans="1:20" ht="24" customHeight="1" x14ac:dyDescent="0.5">
      <c r="B10" s="102" t="s">
        <v>89</v>
      </c>
      <c r="C10" s="97" t="s">
        <v>73</v>
      </c>
      <c r="D10" s="104">
        <v>36.299999999999997</v>
      </c>
      <c r="E10" s="80">
        <f>IF(B10="m",(D10*118/113+60.8-64),(D10*119/113+61.5-64))</f>
        <v>35.727433628318579</v>
      </c>
      <c r="F10" s="165"/>
      <c r="G10" s="80">
        <f>IF(J10="m",(H10*118/113+60.8-64),(H10*119/113+61.5-64))</f>
        <v>27.092035398230081</v>
      </c>
      <c r="H10" s="104">
        <v>28.1</v>
      </c>
      <c r="I10" s="97" t="s">
        <v>103</v>
      </c>
      <c r="J10" s="102" t="s">
        <v>89</v>
      </c>
      <c r="K10" s="59"/>
      <c r="L10" s="54" t="s">
        <v>0</v>
      </c>
      <c r="M10" s="108" t="s">
        <v>55</v>
      </c>
      <c r="N10" s="91">
        <v>9.5</v>
      </c>
      <c r="O10" s="78">
        <f>IF(L10="m",(N10*118/113+60.8-64),(N10*119/113+61.5-64))</f>
        <v>6.7203539823008782</v>
      </c>
      <c r="P10" s="79">
        <f>(O10-Q10)*2/3</f>
        <v>-1.8796460176991161</v>
      </c>
      <c r="Q10" s="78">
        <f>IF(T10="m",(R10*118/113+60.8-64),(R10*119/113+61.5-64))</f>
        <v>9.5398230088495524</v>
      </c>
      <c r="R10" s="97">
        <v>12.2</v>
      </c>
      <c r="S10" s="108" t="s">
        <v>69</v>
      </c>
      <c r="T10" s="91" t="s">
        <v>0</v>
      </c>
    </row>
    <row r="11" spans="1:20" ht="24" customHeight="1" thickBot="1" x14ac:dyDescent="0.45">
      <c r="C11" s="19"/>
      <c r="D11" s="48"/>
      <c r="E11" s="81">
        <f>0.6*MIN(E9,E10)+0.4*MAX(E9,E10)</f>
        <v>24.796283185840707</v>
      </c>
      <c r="F11" s="81">
        <f>E11-G11</f>
        <v>1.1794690265486771</v>
      </c>
      <c r="G11" s="81">
        <f>0.6*MIN(G9,G10)+0.4*MAX(G9,G10)</f>
        <v>23.61681415929203</v>
      </c>
      <c r="H11" s="48"/>
      <c r="I11" s="19"/>
      <c r="J11" s="28"/>
      <c r="K11" s="28"/>
      <c r="M11" s="19"/>
      <c r="N11" s="48"/>
      <c r="O11" s="25"/>
      <c r="P11" s="19"/>
      <c r="Q11" s="25"/>
      <c r="R11" s="48"/>
      <c r="S11" s="19"/>
      <c r="T11" s="28"/>
    </row>
    <row r="12" spans="1:20" ht="24" customHeight="1" x14ac:dyDescent="0.4">
      <c r="C12" s="46">
        <v>0.33333333333333331</v>
      </c>
      <c r="D12" s="41"/>
      <c r="E12" s="42"/>
      <c r="F12" s="49" t="s">
        <v>14</v>
      </c>
      <c r="G12" s="42"/>
      <c r="H12" s="41"/>
      <c r="I12" s="76"/>
      <c r="J12" s="28"/>
      <c r="K12" s="28"/>
      <c r="M12" s="46">
        <v>0.53125</v>
      </c>
      <c r="N12" s="41"/>
      <c r="O12" s="42"/>
      <c r="P12" s="49" t="s">
        <v>14</v>
      </c>
      <c r="Q12" s="42"/>
      <c r="R12" s="41"/>
      <c r="S12" s="76"/>
      <c r="T12" s="28"/>
    </row>
    <row r="13" spans="1:20" s="10" customFormat="1" ht="24" customHeight="1" x14ac:dyDescent="0.4">
      <c r="A13" s="1"/>
      <c r="C13" s="38"/>
      <c r="D13" s="60"/>
      <c r="E13" s="19"/>
      <c r="F13" s="61" t="s">
        <v>15</v>
      </c>
      <c r="G13" s="19"/>
      <c r="H13" s="60"/>
      <c r="I13" s="40"/>
      <c r="J13" s="62"/>
      <c r="K13" s="62"/>
      <c r="L13" s="63"/>
      <c r="M13" s="38"/>
      <c r="N13" s="60"/>
      <c r="O13" s="19"/>
      <c r="P13" s="61" t="s">
        <v>15</v>
      </c>
      <c r="Q13" s="19"/>
      <c r="R13" s="60"/>
      <c r="S13" s="40"/>
      <c r="T13" s="28"/>
    </row>
    <row r="14" spans="1:20" ht="24" customHeight="1" x14ac:dyDescent="0.5">
      <c r="B14" s="102" t="s">
        <v>0</v>
      </c>
      <c r="C14" s="97" t="s">
        <v>99</v>
      </c>
      <c r="D14" s="104">
        <v>15.4</v>
      </c>
      <c r="E14" s="78">
        <f>IF(B14="m",(D14*118/113+60.8-64),(D14*119/113+61.5-64))</f>
        <v>12.881415929203541</v>
      </c>
      <c r="F14" s="79">
        <v>1</v>
      </c>
      <c r="G14" s="78">
        <f>IF(J14="m",(H14*118/113+60.8-64),(H14*119/113+61.5-64))</f>
        <v>17.580530973451317</v>
      </c>
      <c r="H14" s="104">
        <v>19.899999999999999</v>
      </c>
      <c r="I14" s="97" t="s">
        <v>104</v>
      </c>
      <c r="J14" s="102" t="s">
        <v>0</v>
      </c>
      <c r="K14" s="64"/>
      <c r="L14" s="54" t="s">
        <v>0</v>
      </c>
      <c r="M14" s="108" t="s">
        <v>118</v>
      </c>
      <c r="N14" s="91">
        <v>11.1</v>
      </c>
      <c r="O14" s="78">
        <f>IF(L14="m",(N14*118/113+60.8-64),(N14*119/113+61.5-64))</f>
        <v>8.3911504424778798</v>
      </c>
      <c r="P14" s="79">
        <f>(O14-Q14)*2/3</f>
        <v>-1.8796460176991066</v>
      </c>
      <c r="Q14" s="78">
        <f>IF(T14="m",(R14*118/113+60.8-64),(R14*119/113+61.5-64))</f>
        <v>11.21061946902654</v>
      </c>
      <c r="R14" s="97">
        <v>13.8</v>
      </c>
      <c r="S14" s="108" t="s">
        <v>61</v>
      </c>
      <c r="T14" s="91" t="s">
        <v>0</v>
      </c>
    </row>
    <row r="15" spans="1:20" ht="24" customHeight="1" x14ac:dyDescent="0.5">
      <c r="B15" s="102" t="s">
        <v>0</v>
      </c>
      <c r="C15" s="97" t="s">
        <v>96</v>
      </c>
      <c r="D15" s="104">
        <v>21.1</v>
      </c>
      <c r="E15" s="80">
        <f>IF(B15="m",(D15*118/113+60.8-64),(D15*119/113+61.5-64))</f>
        <v>18.833628318584061</v>
      </c>
      <c r="F15" s="164">
        <f>ROUND(2/3*F17,1)</f>
        <v>-1.1000000000000001</v>
      </c>
      <c r="G15" s="80">
        <f>IF(J15="m",(H15*118/113+60.8-64),(H15*119/113+61.5-64))</f>
        <v>21.130973451327435</v>
      </c>
      <c r="H15" s="104">
        <v>23.3</v>
      </c>
      <c r="I15" s="97" t="s">
        <v>62</v>
      </c>
      <c r="J15" s="102" t="s">
        <v>0</v>
      </c>
      <c r="K15" s="64"/>
      <c r="L15" s="54" t="s">
        <v>0</v>
      </c>
      <c r="M15" s="108" t="s">
        <v>119</v>
      </c>
      <c r="N15" s="91">
        <v>12.6</v>
      </c>
      <c r="O15" s="78">
        <f>IF(L15="m",(N15*118/113+60.8-64),(N15*119/113+61.5-64))</f>
        <v>9.9575221238937957</v>
      </c>
      <c r="P15" s="79">
        <f>(O15-Q15)*2/3</f>
        <v>-1.04424778761062</v>
      </c>
      <c r="Q15" s="78">
        <f>IF(T15="m",(R15*118/113+60.8-64),(R15*119/113+61.5-64))</f>
        <v>11.523893805309726</v>
      </c>
      <c r="R15" s="97">
        <v>14.1</v>
      </c>
      <c r="S15" s="108" t="s">
        <v>28</v>
      </c>
      <c r="T15" s="91" t="s">
        <v>0</v>
      </c>
    </row>
    <row r="16" spans="1:20" ht="24" customHeight="1" x14ac:dyDescent="0.5">
      <c r="B16" s="102" t="s">
        <v>0</v>
      </c>
      <c r="C16" s="97" t="s">
        <v>22</v>
      </c>
      <c r="D16" s="104">
        <v>37.299999999999997</v>
      </c>
      <c r="E16" s="80">
        <f>IF(B16="m",(D16*118/113+60.8-64),(D16*119/113+61.5-64))</f>
        <v>35.750442477876106</v>
      </c>
      <c r="F16" s="165"/>
      <c r="G16" s="80">
        <f>IF(J16="m",(H16*118/113+60.8-64),(H16*119/113+61.5-64))</f>
        <v>36.56991150442478</v>
      </c>
      <c r="H16" s="104">
        <v>37.1</v>
      </c>
      <c r="I16" s="97" t="s">
        <v>63</v>
      </c>
      <c r="J16" s="102" t="s">
        <v>89</v>
      </c>
      <c r="K16" s="64"/>
      <c r="L16" s="54" t="s">
        <v>0</v>
      </c>
      <c r="M16" s="108" t="s">
        <v>52</v>
      </c>
      <c r="N16" s="91">
        <v>17.2</v>
      </c>
      <c r="O16" s="78">
        <f>IF(L16="m",(N16*118/113+60.8-64),(N16*119/113+61.5-64))</f>
        <v>14.761061946902657</v>
      </c>
      <c r="P16" s="79">
        <f>(O16-Q16)*2/3</f>
        <v>1.4619469026548682</v>
      </c>
      <c r="Q16" s="78">
        <f>IF(T16="m",(R16*118/113+60.8-64),(R16*119/113+61.5-64))</f>
        <v>12.568141592920355</v>
      </c>
      <c r="R16" s="97">
        <v>15.1</v>
      </c>
      <c r="S16" s="108" t="s">
        <v>17</v>
      </c>
      <c r="T16" s="91" t="s">
        <v>0</v>
      </c>
    </row>
    <row r="17" spans="1:25" ht="24" customHeight="1" thickBot="1" x14ac:dyDescent="0.45">
      <c r="C17" s="19"/>
      <c r="D17" s="48"/>
      <c r="E17" s="81">
        <f>0.6*MIN(E15,E16)+0.4*MAX(E15,E16)</f>
        <v>25.600353982300881</v>
      </c>
      <c r="F17" s="81">
        <f>E17-G17</f>
        <v>-1.706194690265491</v>
      </c>
      <c r="G17" s="126">
        <f>0.6*MIN(G15,G16)+0.4*MAX(G15,G16)</f>
        <v>27.306548672566372</v>
      </c>
      <c r="H17" s="89"/>
      <c r="I17" s="19"/>
      <c r="J17" s="28"/>
      <c r="K17" s="28"/>
      <c r="M17" s="19"/>
      <c r="N17" s="48"/>
      <c r="O17" s="25"/>
      <c r="P17" s="19"/>
      <c r="Q17" s="25"/>
      <c r="R17" s="48"/>
      <c r="S17" s="19"/>
      <c r="T17" s="28"/>
    </row>
    <row r="18" spans="1:25" ht="24" customHeight="1" x14ac:dyDescent="0.4">
      <c r="A18" s="10"/>
      <c r="C18" s="46">
        <v>0.33333333333333331</v>
      </c>
      <c r="D18" s="41"/>
      <c r="E18" s="42"/>
      <c r="F18" s="49" t="s">
        <v>14</v>
      </c>
      <c r="G18" s="42"/>
      <c r="H18" s="41"/>
      <c r="I18" s="76"/>
      <c r="J18" s="28"/>
      <c r="K18" s="28"/>
      <c r="M18" s="46">
        <v>0.53125</v>
      </c>
      <c r="N18" s="41"/>
      <c r="O18" s="42"/>
      <c r="P18" s="49" t="s">
        <v>14</v>
      </c>
      <c r="Q18" s="42"/>
      <c r="R18" s="41"/>
      <c r="S18" s="76"/>
      <c r="T18" s="28"/>
    </row>
    <row r="19" spans="1:25" ht="24" customHeight="1" x14ac:dyDescent="0.4">
      <c r="A19" s="10"/>
      <c r="C19" s="38"/>
      <c r="D19" s="48"/>
      <c r="E19" s="25"/>
      <c r="F19" s="61" t="s">
        <v>15</v>
      </c>
      <c r="G19" s="25"/>
      <c r="H19" s="48"/>
      <c r="I19" s="40"/>
      <c r="J19" s="28"/>
      <c r="K19" s="28"/>
      <c r="M19" s="38"/>
      <c r="N19" s="48"/>
      <c r="O19" s="25"/>
      <c r="P19" s="61" t="s">
        <v>15</v>
      </c>
      <c r="Q19" s="25"/>
      <c r="R19" s="48"/>
      <c r="S19" s="40"/>
      <c r="T19" s="28"/>
    </row>
    <row r="20" spans="1:25" ht="24" customHeight="1" x14ac:dyDescent="0.5">
      <c r="B20" s="102" t="s">
        <v>0</v>
      </c>
      <c r="C20" s="97" t="s">
        <v>71</v>
      </c>
      <c r="D20" s="104">
        <v>19.899999999999999</v>
      </c>
      <c r="E20" s="78">
        <f>IF(B20="m",(D20*118/113+60.8-64),(D20*119/113+61.5-64))</f>
        <v>17.580530973451317</v>
      </c>
      <c r="F20" s="79">
        <f>(E20-G20)*2/3</f>
        <v>-1.810029498525078</v>
      </c>
      <c r="G20" s="78">
        <f>IF(J20="m",(H20*118/113+60.8-64),(H20*119/113+61.5-64))</f>
        <v>20.295575221238934</v>
      </c>
      <c r="H20" s="104">
        <v>22.5</v>
      </c>
      <c r="I20" s="97" t="s">
        <v>23</v>
      </c>
      <c r="J20" s="102" t="s">
        <v>0</v>
      </c>
      <c r="K20" s="65"/>
      <c r="L20" s="54" t="s">
        <v>0</v>
      </c>
      <c r="M20" s="108" t="s">
        <v>116</v>
      </c>
      <c r="N20" s="91">
        <v>18.899999999999999</v>
      </c>
      <c r="O20" s="78">
        <f>IF(L20="m",(N20*118/113+60.8-64),(N20*119/113+61.5-64))</f>
        <v>16.536283185840702</v>
      </c>
      <c r="P20" s="79">
        <f>(O20-Q20)*2/3</f>
        <v>2.8619469026548643</v>
      </c>
      <c r="Q20" s="78">
        <f>IF(T20="m",(R20*118/113+60.8-64),(R20*119/113+61.5-64))</f>
        <v>12.243362831858406</v>
      </c>
      <c r="R20" s="97">
        <v>14</v>
      </c>
      <c r="S20" s="108" t="s">
        <v>133</v>
      </c>
      <c r="T20" s="91" t="s">
        <v>89</v>
      </c>
    </row>
    <row r="21" spans="1:25" ht="24" customHeight="1" x14ac:dyDescent="0.5">
      <c r="B21" s="102" t="s">
        <v>89</v>
      </c>
      <c r="C21" s="97" t="s">
        <v>90</v>
      </c>
      <c r="D21" s="104">
        <v>27.8</v>
      </c>
      <c r="E21" s="80">
        <f>IF(B21="m",(D21*118/113+60.8-64),(D21*119/113+61.5-64))</f>
        <v>26.776106194690271</v>
      </c>
      <c r="F21" s="164">
        <f>ROUND(2/3*F23,1)</f>
        <v>-9.6</v>
      </c>
      <c r="G21" s="80">
        <f>IF(J21="m",(H21*118/113+60.8-64),(H21*119/113+61.5-64))</f>
        <v>38.361061946902652</v>
      </c>
      <c r="H21" s="104">
        <v>39.799999999999997</v>
      </c>
      <c r="I21" s="97" t="s">
        <v>32</v>
      </c>
      <c r="J21" s="102" t="s">
        <v>0</v>
      </c>
      <c r="K21" s="65"/>
      <c r="L21" s="54" t="s">
        <v>89</v>
      </c>
      <c r="M21" s="108" t="s">
        <v>43</v>
      </c>
      <c r="N21" s="91">
        <v>32.6</v>
      </c>
      <c r="O21" s="80">
        <f>IF(L21="m",(N21*118/113+60.8-64),(N21*119/113+61.5-64))</f>
        <v>31.830973451327438</v>
      </c>
      <c r="P21" s="166">
        <f>ROUND(2/3*P23,1)</f>
        <v>2.4</v>
      </c>
      <c r="Q21" s="80">
        <f>IF(T21="m",(R21*118/113+60.8-64),(R21*119/113+61.5-64))</f>
        <v>7.4513274336283075</v>
      </c>
      <c r="R21" s="97">
        <v>10.199999999999999</v>
      </c>
      <c r="S21" s="108" t="s">
        <v>48</v>
      </c>
      <c r="T21" s="91" t="s">
        <v>0</v>
      </c>
    </row>
    <row r="22" spans="1:25" ht="24" customHeight="1" x14ac:dyDescent="0.5">
      <c r="B22" s="102" t="s">
        <v>0</v>
      </c>
      <c r="C22" s="97" t="s">
        <v>94</v>
      </c>
      <c r="D22" s="104">
        <v>29.2</v>
      </c>
      <c r="E22" s="80">
        <f>IF(B22="m",(D22*118/113+60.8-64),(D22*119/113+61.5-64))</f>
        <v>27.292035398230084</v>
      </c>
      <c r="F22" s="165"/>
      <c r="G22" s="80">
        <f>IF(J22="m",(H22*118/113+60.8-64),(H22*119/113+61.5-64))</f>
        <v>45.942477876106196</v>
      </c>
      <c r="H22" s="104">
        <v>46</v>
      </c>
      <c r="I22" s="97" t="s">
        <v>72</v>
      </c>
      <c r="J22" s="102" t="s">
        <v>89</v>
      </c>
      <c r="K22" s="65"/>
      <c r="L22" s="54" t="s">
        <v>89</v>
      </c>
      <c r="M22" s="108" t="s">
        <v>115</v>
      </c>
      <c r="N22" s="91">
        <v>29.4</v>
      </c>
      <c r="O22" s="80">
        <f>IF(L22="m",(N22*118/113+60.8-64),(N22*119/113+61.5-64))</f>
        <v>28.461061946902646</v>
      </c>
      <c r="P22" s="166"/>
      <c r="Q22" s="80">
        <f>IF(T22="m",(R22*118/113+60.8-64),(R22*119/113+61.5-64))</f>
        <v>54.36725663716814</v>
      </c>
      <c r="R22" s="120">
        <v>54</v>
      </c>
      <c r="S22" s="119" t="s">
        <v>46</v>
      </c>
      <c r="T22" s="113" t="s">
        <v>89</v>
      </c>
      <c r="W22" s="1" t="s">
        <v>11</v>
      </c>
    </row>
    <row r="23" spans="1:25" s="10" customFormat="1" ht="24" customHeight="1" thickBot="1" x14ac:dyDescent="0.4">
      <c r="A23" s="1"/>
      <c r="B23" s="1"/>
      <c r="C23" s="28"/>
      <c r="D23" s="52"/>
      <c r="E23" s="81">
        <f>0.6*MIN(E21,E22)+0.4*MAX(E21,E22)</f>
        <v>26.982477876106195</v>
      </c>
      <c r="F23" s="81">
        <f>E23-G23</f>
        <v>-14.411150442477869</v>
      </c>
      <c r="G23" s="126">
        <f>0.6*MIN(G21,G22)+0.4*MAX(G21,G22)</f>
        <v>41.393628318584064</v>
      </c>
      <c r="H23" s="83"/>
      <c r="I23" s="28"/>
      <c r="J23" s="28"/>
      <c r="K23" s="47"/>
      <c r="M23" s="28"/>
      <c r="N23" s="52"/>
      <c r="O23" s="81">
        <f>0.6*MIN(O21,O22)+0.4*MAX(O21,O22)</f>
        <v>29.809026548672563</v>
      </c>
      <c r="P23" s="81">
        <f>O23-Q23</f>
        <v>3.5913274336283223</v>
      </c>
      <c r="Q23" s="81">
        <f>0.6*MIN(Q21,Q22)+0.4*MAX(Q21,Q22)</f>
        <v>26.21769911504424</v>
      </c>
      <c r="R23" s="83"/>
      <c r="S23" s="28"/>
      <c r="T23" s="47"/>
    </row>
    <row r="24" spans="1:25" ht="24" customHeight="1" x14ac:dyDescent="0.4">
      <c r="C24" s="46">
        <v>0.33333333333333331</v>
      </c>
      <c r="D24" s="41"/>
      <c r="E24" s="42"/>
      <c r="F24" s="49" t="s">
        <v>66</v>
      </c>
      <c r="G24" s="42"/>
      <c r="H24" s="41"/>
      <c r="I24" s="76"/>
      <c r="J24" s="28"/>
      <c r="K24" s="28"/>
      <c r="M24" s="46">
        <v>0.53125</v>
      </c>
      <c r="N24" s="41"/>
      <c r="O24" s="42"/>
      <c r="P24" s="50" t="s">
        <v>14</v>
      </c>
      <c r="Q24" s="42"/>
      <c r="R24" s="41"/>
      <c r="S24" s="76"/>
      <c r="T24" s="28"/>
    </row>
    <row r="25" spans="1:25" ht="24" customHeight="1" x14ac:dyDescent="0.4">
      <c r="A25" s="10"/>
      <c r="C25" s="38"/>
      <c r="D25" s="60"/>
      <c r="E25" s="19"/>
      <c r="F25" s="61" t="s">
        <v>15</v>
      </c>
      <c r="G25" s="19"/>
      <c r="H25" s="60"/>
      <c r="I25" s="40"/>
      <c r="J25" s="62"/>
      <c r="K25" s="62"/>
      <c r="L25" s="57"/>
      <c r="M25" s="38"/>
      <c r="N25" s="60"/>
      <c r="O25" s="19"/>
      <c r="P25" s="61" t="s">
        <v>15</v>
      </c>
      <c r="Q25" s="19"/>
      <c r="R25" s="60"/>
      <c r="S25" s="40"/>
      <c r="T25" s="28"/>
      <c r="W25" s="10"/>
      <c r="Y25" s="10"/>
    </row>
    <row r="26" spans="1:25" ht="24" customHeight="1" x14ac:dyDescent="0.5">
      <c r="B26" s="102" t="s">
        <v>0</v>
      </c>
      <c r="C26" s="97" t="s">
        <v>76</v>
      </c>
      <c r="D26" s="104">
        <v>28.8</v>
      </c>
      <c r="E26" s="78">
        <f>IF(B26="m",(D26*118/113+60.8-64),(D26*119/113+61.5-64))</f>
        <v>26.874336283185841</v>
      </c>
      <c r="F26" s="79" t="s">
        <v>65</v>
      </c>
      <c r="G26" s="78">
        <f>IF(J26="m",(H26*118/113+60.8-64),(H26*119/113+61.5-64))</f>
        <v>37.728318584070792</v>
      </c>
      <c r="H26" s="104">
        <v>38.200000000000003</v>
      </c>
      <c r="I26" s="97" t="s">
        <v>110</v>
      </c>
      <c r="J26" s="102" t="s">
        <v>89</v>
      </c>
      <c r="K26" s="65"/>
      <c r="L26" s="54" t="s">
        <v>89</v>
      </c>
      <c r="M26" s="108" t="s">
        <v>114</v>
      </c>
      <c r="N26" s="91">
        <v>19.100000000000001</v>
      </c>
      <c r="O26" s="78">
        <f>IF(L26="m",(N26*118/113+60.8-64),(N26*119/113+61.5-64))</f>
        <v>17.614159292035396</v>
      </c>
      <c r="P26" s="79">
        <f>(O26-Q26)*2/3</f>
        <v>3.2294985250737418</v>
      </c>
      <c r="Q26" s="78">
        <f>IF(T26="m",(R26*118/113+60.8-64),(R26*119/113+61.5-64))</f>
        <v>12.769911504424783</v>
      </c>
      <c r="R26" s="97">
        <v>14.5</v>
      </c>
      <c r="S26" s="108" t="s">
        <v>16</v>
      </c>
      <c r="T26" s="91" t="s">
        <v>89</v>
      </c>
    </row>
    <row r="27" spans="1:25" ht="24" customHeight="1" x14ac:dyDescent="0.5">
      <c r="B27" s="102" t="s">
        <v>0</v>
      </c>
      <c r="C27" s="97" t="s">
        <v>97</v>
      </c>
      <c r="D27" s="104">
        <v>25.7</v>
      </c>
      <c r="E27" s="80">
        <f>IF(B27="m",(D27*118/113+60.8-64),(D27*119/113+61.5-64))</f>
        <v>23.637168141592923</v>
      </c>
      <c r="F27" s="164">
        <f>ROUND(2/3*F29,1)</f>
        <v>-2.9</v>
      </c>
      <c r="G27" s="80">
        <f>IF(J27="m",(H27*118/113+60.8-64),(H27*119/113+61.5-64))</f>
        <v>28.987610619469024</v>
      </c>
      <c r="H27" s="104">
        <v>29.9</v>
      </c>
      <c r="I27" s="97" t="s">
        <v>33</v>
      </c>
      <c r="J27" s="102" t="s">
        <v>89</v>
      </c>
      <c r="K27" s="65"/>
      <c r="L27" s="54" t="s">
        <v>89</v>
      </c>
      <c r="M27" s="108" t="s">
        <v>39</v>
      </c>
      <c r="N27" s="91">
        <v>31</v>
      </c>
      <c r="O27" s="80">
        <f>IF(L27="m",(N27*118/113+60.8-64),(N27*119/113+61.5-64))</f>
        <v>30.146017699115049</v>
      </c>
      <c r="P27" s="166">
        <f>ROUND(2/3*P29,1)</f>
        <v>2.4</v>
      </c>
      <c r="Q27" s="80">
        <f>IF(T27="m",(R27*118/113+60.8-64),(R27*119/113+61.5-64))</f>
        <v>7.7646017699115077</v>
      </c>
      <c r="R27" s="97">
        <v>10.5</v>
      </c>
      <c r="S27" s="108" t="s">
        <v>20</v>
      </c>
      <c r="T27" s="91" t="s">
        <v>0</v>
      </c>
    </row>
    <row r="28" spans="1:25" s="10" customFormat="1" ht="24" customHeight="1" x14ac:dyDescent="0.5">
      <c r="B28" s="102" t="s">
        <v>89</v>
      </c>
      <c r="C28" s="97" t="s">
        <v>93</v>
      </c>
      <c r="D28" s="104">
        <v>28.5</v>
      </c>
      <c r="E28" s="80">
        <f>IF(B28="m",(D28*118/113+60.8-64),(D28*119/113+61.5-64))</f>
        <v>27.513274336283189</v>
      </c>
      <c r="F28" s="165"/>
      <c r="G28" s="80">
        <f>IF(J28="m",(H28*118/113+60.8-64),(H28*119/113+61.5-64))</f>
        <v>30.251327433628319</v>
      </c>
      <c r="H28" s="104">
        <v>31.1</v>
      </c>
      <c r="I28" s="97" t="s">
        <v>44</v>
      </c>
      <c r="J28" s="102" t="s">
        <v>89</v>
      </c>
      <c r="K28" s="65"/>
      <c r="L28" s="54" t="s">
        <v>0</v>
      </c>
      <c r="M28" s="108" t="s">
        <v>117</v>
      </c>
      <c r="N28" s="91">
        <v>31.8</v>
      </c>
      <c r="O28" s="80">
        <f>IF(L28="m",(N28*118/113+60.8-64),(N28*119/113+61.5-64))</f>
        <v>30.007079646017701</v>
      </c>
      <c r="P28" s="166"/>
      <c r="Q28" s="80">
        <f>IF(T28="m",(R28*118/113+60.8-64),(R28*119/113+61.5-64))</f>
        <v>54.36725663716814</v>
      </c>
      <c r="R28" s="97">
        <v>54</v>
      </c>
      <c r="S28" s="97" t="s">
        <v>21</v>
      </c>
      <c r="T28" s="54" t="s">
        <v>89</v>
      </c>
      <c r="W28" s="1"/>
      <c r="Y28" s="1"/>
    </row>
    <row r="29" spans="1:25" ht="24" customHeight="1" thickBot="1" x14ac:dyDescent="0.4">
      <c r="D29" s="52"/>
      <c r="E29" s="81">
        <f>0.6*MIN(E27,E28)+0.4*MAX(E27,E28)</f>
        <v>25.187610619469027</v>
      </c>
      <c r="F29" s="81">
        <f>E29-G29</f>
        <v>-4.3054867256637159</v>
      </c>
      <c r="G29" s="126">
        <f>0.6*MIN(G27,G28)+0.4*MAX(G27,G28)</f>
        <v>29.493097345132743</v>
      </c>
      <c r="H29" s="83"/>
      <c r="J29" s="28"/>
      <c r="K29" s="28"/>
      <c r="N29" s="52"/>
      <c r="O29" s="81">
        <f>0.6*MIN(O27,O28)+0.4*MAX(O27,O28)</f>
        <v>30.06265486725664</v>
      </c>
      <c r="P29" s="81">
        <f>O29-Q29</f>
        <v>3.6569911504424795</v>
      </c>
      <c r="Q29" s="81">
        <f>0.6*MIN(Q27,Q28)+0.4*MAX(Q27,Q28)</f>
        <v>26.405663716814161</v>
      </c>
      <c r="R29" s="83"/>
      <c r="T29" s="28"/>
    </row>
    <row r="30" spans="1:25" ht="24" customHeight="1" x14ac:dyDescent="0.4">
      <c r="C30" s="46">
        <v>0.33333333333333331</v>
      </c>
      <c r="D30" s="41"/>
      <c r="E30" s="42"/>
      <c r="F30" s="49" t="s">
        <v>14</v>
      </c>
      <c r="G30" s="42"/>
      <c r="H30" s="41"/>
      <c r="I30" s="76"/>
      <c r="J30" s="28"/>
      <c r="K30" s="28"/>
      <c r="M30" s="46">
        <v>0.53125</v>
      </c>
      <c r="N30" s="41"/>
      <c r="O30" s="42"/>
      <c r="P30" s="49" t="s">
        <v>14</v>
      </c>
      <c r="Q30" s="42"/>
      <c r="R30" s="41"/>
      <c r="S30" s="76"/>
      <c r="T30" s="28"/>
    </row>
    <row r="31" spans="1:25" ht="24" customHeight="1" x14ac:dyDescent="0.4">
      <c r="C31" s="38"/>
      <c r="D31" s="60"/>
      <c r="E31" s="19"/>
      <c r="F31" s="61" t="s">
        <v>15</v>
      </c>
      <c r="G31" s="19"/>
      <c r="H31" s="60"/>
      <c r="I31" s="40"/>
      <c r="J31" s="62"/>
      <c r="K31" s="62"/>
      <c r="L31" s="57"/>
      <c r="M31" s="38"/>
      <c r="N31" s="60"/>
      <c r="O31" s="19"/>
      <c r="P31" s="61" t="s">
        <v>15</v>
      </c>
      <c r="Q31" s="19"/>
      <c r="R31" s="60"/>
      <c r="S31" s="40"/>
      <c r="T31" s="28"/>
    </row>
    <row r="32" spans="1:25" ht="24" customHeight="1" x14ac:dyDescent="0.5">
      <c r="B32" s="102" t="s">
        <v>0</v>
      </c>
      <c r="C32" s="97" t="s">
        <v>79</v>
      </c>
      <c r="D32" s="104">
        <v>18.7</v>
      </c>
      <c r="E32" s="78">
        <f>IF(B32="m",(D32*118/113+60.8-64),(D32*119/113+61.5-64))</f>
        <v>16.327433628318573</v>
      </c>
      <c r="F32" s="79">
        <f>(E32-G32)*2/3</f>
        <v>-1.9492625368731638</v>
      </c>
      <c r="G32" s="78">
        <f>IF(J32="m",(H32*118/113+60.8-64),(H32*119/113+61.5-64))</f>
        <v>19.251327433628319</v>
      </c>
      <c r="H32" s="104">
        <v>21.5</v>
      </c>
      <c r="I32" s="97" t="s">
        <v>34</v>
      </c>
      <c r="J32" s="102" t="s">
        <v>0</v>
      </c>
      <c r="K32" s="65"/>
      <c r="L32" s="54" t="s">
        <v>0</v>
      </c>
      <c r="M32" s="108" t="s">
        <v>31</v>
      </c>
      <c r="N32" s="91">
        <v>19.8</v>
      </c>
      <c r="O32" s="78">
        <f>IF(L32="m",(N32*118/113+60.8-64),(N32*119/113+61.5-64))</f>
        <v>17.47610619469026</v>
      </c>
      <c r="P32" s="79">
        <f>(O32-Q32)*2/3</f>
        <v>2.2973451327433643</v>
      </c>
      <c r="Q32" s="78">
        <f>IF(T32="m",(R32*118/113+60.8-64),(R32*119/113+61.5-64))</f>
        <v>14.030088495575214</v>
      </c>
      <c r="R32" s="121">
        <v>16.5</v>
      </c>
      <c r="S32" s="117" t="s">
        <v>131</v>
      </c>
      <c r="T32" s="118" t="s">
        <v>0</v>
      </c>
    </row>
    <row r="33" spans="2:20" ht="24" customHeight="1" x14ac:dyDescent="0.5">
      <c r="B33" s="102" t="s">
        <v>89</v>
      </c>
      <c r="C33" s="97" t="s">
        <v>58</v>
      </c>
      <c r="D33" s="104">
        <v>25.8</v>
      </c>
      <c r="E33" s="80">
        <f>IF(B33="m",(D33*118/113+60.8-64),(D33*119/113+61.5-64))</f>
        <v>24.669911504424789</v>
      </c>
      <c r="F33" s="164">
        <f>ROUND(2/3*F35,1)</f>
        <v>-1.4</v>
      </c>
      <c r="G33" s="80">
        <f>IF(J33="m",(H33*118/113+60.8-64),(H33*119/113+61.5-64))</f>
        <v>32.357522123893801</v>
      </c>
      <c r="H33" s="104">
        <v>33.1</v>
      </c>
      <c r="I33" s="97" t="s">
        <v>50</v>
      </c>
      <c r="J33" s="102" t="s">
        <v>89</v>
      </c>
      <c r="K33" s="65"/>
      <c r="L33" s="54" t="s">
        <v>0</v>
      </c>
      <c r="M33" s="108" t="s">
        <v>26</v>
      </c>
      <c r="N33" s="91">
        <v>34.5</v>
      </c>
      <c r="O33" s="80">
        <f>IF(L33="m",(N33*118/113+60.8-64),(N33*119/113+61.5-64))</f>
        <v>32.826548672566361</v>
      </c>
      <c r="P33" s="166">
        <f>ROUND(2/3*P35,1)</f>
        <v>10.5</v>
      </c>
      <c r="Q33" s="80">
        <f>IF(T33="m",(R33*118/113+60.8-64),(R33*119/113+61.5-64))</f>
        <v>17.998230088495575</v>
      </c>
      <c r="R33" s="97">
        <v>20.3</v>
      </c>
      <c r="S33" s="108" t="s">
        <v>80</v>
      </c>
      <c r="T33" s="91" t="s">
        <v>0</v>
      </c>
    </row>
    <row r="34" spans="2:20" ht="24" customHeight="1" x14ac:dyDescent="0.5">
      <c r="B34" s="102" t="s">
        <v>0</v>
      </c>
      <c r="C34" s="97" t="s">
        <v>101</v>
      </c>
      <c r="D34" s="104">
        <v>54</v>
      </c>
      <c r="E34" s="80">
        <f>IF(B34="m",(D34*118/113+60.8-64),(D34*119/113+61.5-64))</f>
        <v>53.189380530973452</v>
      </c>
      <c r="F34" s="165"/>
      <c r="G34" s="80">
        <f>IF(J34="m",(H34*118/113+60.8-64),(H34*119/113+61.5-64))</f>
        <v>46.923893805309731</v>
      </c>
      <c r="H34" s="104">
        <v>48</v>
      </c>
      <c r="I34" s="97" t="s">
        <v>87</v>
      </c>
      <c r="J34" s="102" t="s">
        <v>0</v>
      </c>
      <c r="K34" s="65"/>
      <c r="L34" s="99" t="s">
        <v>89</v>
      </c>
      <c r="M34" s="97" t="s">
        <v>27</v>
      </c>
      <c r="N34" s="54">
        <v>54</v>
      </c>
      <c r="O34" s="125">
        <f>IF(L34="m",(N34*118/113+60.8-64),(N34*119/113+61.5-64))</f>
        <v>54.36725663716814</v>
      </c>
      <c r="P34" s="166"/>
      <c r="Q34" s="80">
        <f>IF(T34="m",(R34*118/113+60.8-64),(R34*119/113+61.5-64))</f>
        <v>37.096460176991158</v>
      </c>
      <c r="R34" s="97">
        <v>37.6</v>
      </c>
      <c r="S34" s="108" t="s">
        <v>75</v>
      </c>
      <c r="T34" s="91" t="s">
        <v>89</v>
      </c>
    </row>
    <row r="35" spans="2:20" ht="24" customHeight="1" thickBot="1" x14ac:dyDescent="0.4">
      <c r="D35" s="52"/>
      <c r="E35" s="81">
        <f>0.6*MIN(E33,E34)+0.4*MAX(E33,E34)</f>
        <v>36.077699115044254</v>
      </c>
      <c r="F35" s="81">
        <f>E35-G35</f>
        <v>-2.1063716814159221</v>
      </c>
      <c r="G35" s="126">
        <f>0.6*MIN(G33,G34)+0.4*MAX(G33,G34)</f>
        <v>38.184070796460176</v>
      </c>
      <c r="H35" s="83"/>
      <c r="J35" s="28"/>
      <c r="K35" s="28"/>
      <c r="M35" s="34"/>
      <c r="N35" s="51"/>
      <c r="O35" s="81">
        <f>0.6*MIN(O33,O34)+0.4*MAX(O33,O34)</f>
        <v>41.442831858407075</v>
      </c>
      <c r="P35" s="81">
        <f>O35-Q35</f>
        <v>15.805309734513266</v>
      </c>
      <c r="Q35" s="81">
        <f>0.6*MIN(Q33,Q34)+0.4*MAX(Q33,Q34)</f>
        <v>25.63752212389381</v>
      </c>
      <c r="R35" s="51"/>
      <c r="S35" s="34"/>
      <c r="T35" s="28"/>
    </row>
    <row r="36" spans="2:20" ht="24" customHeight="1" x14ac:dyDescent="0.4">
      <c r="C36" s="46">
        <v>0.33333333333333331</v>
      </c>
      <c r="D36" s="41"/>
      <c r="E36" s="42"/>
      <c r="F36" s="49" t="s">
        <v>66</v>
      </c>
      <c r="G36" s="42"/>
      <c r="H36" s="41"/>
      <c r="I36" s="76"/>
      <c r="J36" s="28"/>
      <c r="K36" s="28"/>
      <c r="M36" s="46">
        <v>0.53125</v>
      </c>
      <c r="N36" s="41"/>
      <c r="O36" s="42"/>
      <c r="P36" s="49" t="s">
        <v>66</v>
      </c>
      <c r="Q36" s="42"/>
      <c r="R36" s="41"/>
      <c r="S36" s="76"/>
      <c r="T36" s="28"/>
    </row>
    <row r="37" spans="2:20" ht="24" customHeight="1" x14ac:dyDescent="0.4">
      <c r="C37" s="38"/>
      <c r="D37" s="60"/>
      <c r="E37" s="19"/>
      <c r="F37" s="61" t="s">
        <v>15</v>
      </c>
      <c r="G37" s="19"/>
      <c r="H37" s="60"/>
      <c r="I37" s="40"/>
      <c r="J37" s="62"/>
      <c r="K37" s="62"/>
      <c r="L37" s="57"/>
      <c r="M37" s="38"/>
      <c r="N37" s="60"/>
      <c r="O37" s="19"/>
      <c r="P37" s="61" t="s">
        <v>15</v>
      </c>
      <c r="Q37" s="19"/>
      <c r="R37" s="60"/>
      <c r="S37" s="40"/>
      <c r="T37" s="28"/>
    </row>
    <row r="38" spans="2:20" ht="24" customHeight="1" x14ac:dyDescent="0.5">
      <c r="B38" s="102" t="s">
        <v>89</v>
      </c>
      <c r="C38" s="97" t="s">
        <v>91</v>
      </c>
      <c r="D38" s="104">
        <v>30.5</v>
      </c>
      <c r="E38" s="78">
        <f>IF(B38="m",(D38*118/113+60.8-64),(D38*119/113+61.5-64))</f>
        <v>29.619469026548671</v>
      </c>
      <c r="F38" s="79" t="s">
        <v>65</v>
      </c>
      <c r="G38" s="78">
        <f>IF(J38="m",(H38*118/113+60.8-64),(H38*119/113+61.5-64))</f>
        <v>50.681415929203538</v>
      </c>
      <c r="H38" s="104">
        <v>50.5</v>
      </c>
      <c r="I38" s="97" t="s">
        <v>24</v>
      </c>
      <c r="J38" s="102" t="s">
        <v>89</v>
      </c>
      <c r="K38" s="65"/>
      <c r="L38" s="54" t="s">
        <v>0</v>
      </c>
      <c r="M38" s="108" t="s">
        <v>53</v>
      </c>
      <c r="N38" s="91">
        <v>19.899999999999999</v>
      </c>
      <c r="O38" s="78">
        <f>IF(L38="m",(N38*118/113+60.8-64),(N38*119/113+61.5-64))</f>
        <v>17.580530973451317</v>
      </c>
      <c r="P38" s="79">
        <f>(O38-Q38)*2/3</f>
        <v>1.4519174041297827</v>
      </c>
      <c r="Q38" s="78">
        <f>IF(T38="m",(R38*118/113+60.8-64),(R38*119/113+61.5-64))</f>
        <v>15.402654867256643</v>
      </c>
      <c r="R38" s="97">
        <v>17</v>
      </c>
      <c r="S38" s="108" t="s">
        <v>29</v>
      </c>
      <c r="T38" s="91" t="s">
        <v>89</v>
      </c>
    </row>
    <row r="39" spans="2:20" ht="24" customHeight="1" x14ac:dyDescent="0.5">
      <c r="B39" s="102" t="s">
        <v>0</v>
      </c>
      <c r="C39" s="97" t="s">
        <v>78</v>
      </c>
      <c r="D39" s="104">
        <v>23.3</v>
      </c>
      <c r="E39" s="80">
        <f>IF(B39="m",(D39*118/113+60.8-64),(D39*119/113+61.5-64))</f>
        <v>21.130973451327435</v>
      </c>
      <c r="F39" s="164">
        <f>ROUND(2/3*F41,1)</f>
        <v>-0.9</v>
      </c>
      <c r="G39" s="80">
        <f>IF(J39="m",(H39*118/113+60.8-64),(H39*119/113+61.5-64))</f>
        <v>26.247787610619469</v>
      </c>
      <c r="H39" s="104">
        <v>28.2</v>
      </c>
      <c r="I39" s="97" t="s">
        <v>40</v>
      </c>
      <c r="J39" s="102" t="s">
        <v>0</v>
      </c>
      <c r="K39" s="65"/>
      <c r="L39" s="58" t="s">
        <v>89</v>
      </c>
      <c r="M39" s="108" t="s">
        <v>128</v>
      </c>
      <c r="N39" s="77">
        <v>28.5</v>
      </c>
      <c r="O39" s="80">
        <f>IF(L39="m",(N39*118/113+60.8-64),(N39*119/113+61.5-64))</f>
        <v>27.513274336283189</v>
      </c>
      <c r="P39" s="86" t="s">
        <v>65</v>
      </c>
      <c r="Q39" s="80">
        <f>IF(T39="m",(R39*118/113+60.8-64),(R39*119/113+61.5-64))</f>
        <v>29.830088495575211</v>
      </c>
      <c r="R39" s="97">
        <v>30.7</v>
      </c>
      <c r="S39" s="108" t="s">
        <v>123</v>
      </c>
      <c r="T39" s="91" t="s">
        <v>89</v>
      </c>
    </row>
    <row r="40" spans="2:20" ht="24" customHeight="1" x14ac:dyDescent="0.5">
      <c r="B40" s="102" t="s">
        <v>89</v>
      </c>
      <c r="C40" s="97" t="s">
        <v>77</v>
      </c>
      <c r="D40" s="104">
        <v>25.7</v>
      </c>
      <c r="E40" s="80">
        <f>IF(B40="m",(D40*118/113+60.8-64),(D40*119/113+61.5-64))</f>
        <v>24.564601769911505</v>
      </c>
      <c r="F40" s="165"/>
      <c r="G40" s="80">
        <f>IF(J40="m",(H40*118/113+60.8-64),(H40*119/113+61.5-64))</f>
        <v>22.247787610619469</v>
      </c>
      <c r="H40" s="104">
        <v>23.5</v>
      </c>
      <c r="I40" s="97" t="s">
        <v>41</v>
      </c>
      <c r="J40" s="102" t="s">
        <v>89</v>
      </c>
      <c r="K40" s="65"/>
      <c r="L40" s="58"/>
      <c r="M40" s="58"/>
      <c r="N40" s="77"/>
      <c r="O40" s="80">
        <f>IF(L40="m",(N40*118/113+60.8-64),(N40*119/113+61.5-64))</f>
        <v>-2.5</v>
      </c>
      <c r="P40" s="86"/>
      <c r="Q40" s="80">
        <f>IF(T40="m",(R40*118/113+60.8-64),(R40*119/113+61.5-64))</f>
        <v>-2.5</v>
      </c>
      <c r="R40" s="77"/>
      <c r="S40" s="58"/>
      <c r="T40"/>
    </row>
    <row r="41" spans="2:20" ht="24" customHeight="1" thickBot="1" x14ac:dyDescent="0.4">
      <c r="B41" s="4" t="s">
        <v>11</v>
      </c>
      <c r="C41" s="43"/>
      <c r="D41" s="52"/>
      <c r="E41" s="81">
        <f>0.6*MIN(E39,E40)+0.4*MAX(E39,E40)</f>
        <v>22.504424778761063</v>
      </c>
      <c r="F41" s="81">
        <f>E41-G41</f>
        <v>-1.343362831858407</v>
      </c>
      <c r="G41" s="126">
        <f>0.6*MIN(G39,G40)+0.4*MAX(G39,G40)</f>
        <v>23.84778761061947</v>
      </c>
      <c r="H41" s="52"/>
      <c r="J41" s="28"/>
      <c r="K41" s="28"/>
      <c r="L41" s="4" t="s">
        <v>11</v>
      </c>
      <c r="M41" s="43"/>
      <c r="N41" s="52"/>
      <c r="O41" s="81">
        <f>0.6*MIN(O39,O40)+0.4*MAX(O39,O40)</f>
        <v>9.5053097345132755</v>
      </c>
      <c r="P41" s="81">
        <f>O41-Q41</f>
        <v>-0.92672566371680887</v>
      </c>
      <c r="Q41" s="81">
        <f>0.6*MIN(Q39,Q40)+0.4*MAX(Q39,Q40)</f>
        <v>10.432035398230084</v>
      </c>
      <c r="R41" s="52"/>
      <c r="T41" s="28"/>
    </row>
    <row r="42" spans="2:20" ht="24" customHeight="1" x14ac:dyDescent="0.4">
      <c r="B42" s="4"/>
      <c r="C42" s="46">
        <v>0.33333333333333331</v>
      </c>
      <c r="D42" s="41" t="s">
        <v>11</v>
      </c>
      <c r="E42" s="53"/>
      <c r="F42" s="50" t="s">
        <v>14</v>
      </c>
      <c r="G42" s="42"/>
      <c r="H42" s="41"/>
      <c r="I42" s="84"/>
      <c r="J42" s="28"/>
      <c r="K42" s="28"/>
      <c r="L42" s="4"/>
      <c r="M42" s="46">
        <v>0.53125</v>
      </c>
      <c r="N42" s="41"/>
      <c r="O42" s="53"/>
      <c r="P42" s="49" t="s">
        <v>66</v>
      </c>
      <c r="Q42" s="42"/>
      <c r="R42" s="41"/>
      <c r="S42" s="85"/>
      <c r="T42" s="28"/>
    </row>
    <row r="43" spans="2:20" ht="24" customHeight="1" x14ac:dyDescent="0.5">
      <c r="B43" s="4"/>
      <c r="C43" s="38"/>
      <c r="D43" s="60"/>
      <c r="E43" s="66"/>
      <c r="F43" s="61" t="s">
        <v>15</v>
      </c>
      <c r="G43" s="19"/>
      <c r="H43" s="60"/>
      <c r="I43" s="40"/>
      <c r="J43" s="62"/>
      <c r="K43" s="62"/>
      <c r="L43" s="65"/>
      <c r="M43" s="38"/>
      <c r="N43" s="60"/>
      <c r="O43" s="66"/>
      <c r="P43" s="61" t="s">
        <v>15</v>
      </c>
      <c r="Q43" s="19"/>
      <c r="R43" s="60"/>
      <c r="S43" s="40"/>
      <c r="T43" s="28"/>
    </row>
    <row r="44" spans="2:20" ht="24" customHeight="1" x14ac:dyDescent="0.5">
      <c r="B44" s="102" t="s">
        <v>0</v>
      </c>
      <c r="C44" s="97" t="s">
        <v>56</v>
      </c>
      <c r="D44" s="104">
        <v>19</v>
      </c>
      <c r="E44" s="78">
        <f>IF(B44="m",(D44*118/113+60.8-64),(D44*119/113+61.5-64))</f>
        <v>16.640707964601773</v>
      </c>
      <c r="F44" s="79" t="s">
        <v>65</v>
      </c>
      <c r="G44" s="78">
        <f>IF(J44="m",(H44*118/113+60.8-64),(H44*119/113+61.5-64))</f>
        <v>47.028318584070803</v>
      </c>
      <c r="H44" s="104">
        <v>48.1</v>
      </c>
      <c r="I44" s="97" t="s">
        <v>109</v>
      </c>
      <c r="J44" s="102" t="s">
        <v>0</v>
      </c>
      <c r="K44" s="65"/>
      <c r="L44" s="54" t="s">
        <v>89</v>
      </c>
      <c r="M44" s="108" t="s">
        <v>113</v>
      </c>
      <c r="N44" s="91">
        <v>24.3</v>
      </c>
      <c r="O44" s="78">
        <f>IF(L44="m",(N44*118/113+60.8-64),(N44*119/113+61.5-64))</f>
        <v>23.09026548672567</v>
      </c>
      <c r="P44" s="79">
        <f>(O44-Q44)*2/3</f>
        <v>5.4058997050147566</v>
      </c>
      <c r="Q44" s="78">
        <f>IF(T44="m",(R44*118/113+60.8-64),(R44*119/113+61.5-64))</f>
        <v>14.981415929203536</v>
      </c>
      <c r="R44" s="97">
        <v>16.600000000000001</v>
      </c>
      <c r="S44" s="108" t="s">
        <v>129</v>
      </c>
      <c r="T44" s="91" t="s">
        <v>89</v>
      </c>
    </row>
    <row r="45" spans="2:20" ht="24" customHeight="1" x14ac:dyDescent="0.5">
      <c r="B45" s="102" t="s">
        <v>0</v>
      </c>
      <c r="C45" s="97" t="s">
        <v>100</v>
      </c>
      <c r="D45" s="104">
        <v>22.1</v>
      </c>
      <c r="E45" s="80">
        <f>IF(B45="m",(D45*118/113+60.8-64),(D45*119/113+61.5-64))</f>
        <v>19.877876106194691</v>
      </c>
      <c r="F45" s="164">
        <f>ROUND(2/3*F47,1)</f>
        <v>0.2</v>
      </c>
      <c r="G45" s="80">
        <f>IF(J45="m",(H45*118/113+60.8-64),(H45*119/113+61.5-64))</f>
        <v>22.801769911504422</v>
      </c>
      <c r="H45" s="104">
        <v>24.9</v>
      </c>
      <c r="I45" s="97" t="s">
        <v>112</v>
      </c>
      <c r="J45" s="102" t="s">
        <v>0</v>
      </c>
      <c r="K45" s="65"/>
      <c r="L45" s="54" t="s">
        <v>0</v>
      </c>
      <c r="M45" s="108" t="s">
        <v>120</v>
      </c>
      <c r="N45" s="91">
        <v>34.1</v>
      </c>
      <c r="O45" s="78">
        <f>IF(L45="m",(N45*118/113+60.8-64),(N45*119/113+61.5-64))</f>
        <v>32.408849557522132</v>
      </c>
      <c r="P45" s="79" t="s">
        <v>65</v>
      </c>
      <c r="Q45" s="78">
        <f>IF(T45="m",(R45*118/113+60.8-64),(R45*119/113+61.5-64))</f>
        <v>16.118584070796459</v>
      </c>
      <c r="R45" s="97">
        <v>18.5</v>
      </c>
      <c r="S45" s="108" t="s">
        <v>70</v>
      </c>
      <c r="T45" s="91" t="s">
        <v>0</v>
      </c>
    </row>
    <row r="46" spans="2:20" ht="24" customHeight="1" x14ac:dyDescent="0.5">
      <c r="B46" s="102" t="s">
        <v>0</v>
      </c>
      <c r="C46" s="97" t="s">
        <v>102</v>
      </c>
      <c r="D46" s="104">
        <v>30.4</v>
      </c>
      <c r="E46" s="80">
        <f>IF(B46="m",(D46*118/113+60.8-64),(D46*119/113+61.5-64))</f>
        <v>28.545132743362828</v>
      </c>
      <c r="F46" s="165"/>
      <c r="G46" s="80">
        <f>IF(J46="m",(H46*118/113+60.8-64),(H46*119/113+61.5-64))</f>
        <v>23.406194690265494</v>
      </c>
      <c r="H46" s="104">
        <v>24.6</v>
      </c>
      <c r="I46" s="97" t="s">
        <v>25</v>
      </c>
      <c r="J46" s="102" t="s">
        <v>89</v>
      </c>
      <c r="K46" s="65"/>
      <c r="L46" s="58"/>
      <c r="P46" s="86" t="s">
        <v>65</v>
      </c>
      <c r="Q46" s="80">
        <f>IF(T46="m",(R46*118/113+60.8-64),(R46*119/113+61.5-64))</f>
        <v>37.943362831858394</v>
      </c>
      <c r="R46" s="97">
        <v>39.4</v>
      </c>
      <c r="S46" s="108" t="s">
        <v>127</v>
      </c>
      <c r="T46" s="91" t="s">
        <v>0</v>
      </c>
    </row>
    <row r="47" spans="2:20" ht="24" customHeight="1" thickBot="1" x14ac:dyDescent="0.45">
      <c r="B47" s="4"/>
      <c r="C47" s="12"/>
      <c r="D47" s="48"/>
      <c r="E47" s="81">
        <f>0.6*MIN(E45,E46)+0.4*MAX(E45,E46)</f>
        <v>23.344778761061946</v>
      </c>
      <c r="F47" s="81">
        <f>E47-G47</f>
        <v>0.30123893805309621</v>
      </c>
      <c r="G47" s="126">
        <f>0.6*MIN(G45,G46)+0.4*MAX(G45,G46)</f>
        <v>23.04353982300885</v>
      </c>
      <c r="H47" s="48"/>
      <c r="I47" s="12"/>
      <c r="J47" s="28"/>
      <c r="K47" s="28"/>
      <c r="L47" s="4"/>
      <c r="M47" s="12"/>
      <c r="N47" s="48"/>
      <c r="O47" s="28"/>
      <c r="P47" s="82"/>
      <c r="Q47" s="28"/>
      <c r="R47" s="48"/>
      <c r="S47" s="12"/>
      <c r="T47" s="28"/>
    </row>
    <row r="48" spans="2:20" ht="24" customHeight="1" x14ac:dyDescent="0.4">
      <c r="B48" s="11"/>
      <c r="C48" s="46">
        <v>0.33333333333333331</v>
      </c>
      <c r="D48" s="41"/>
      <c r="E48" s="42"/>
      <c r="F48" s="50" t="s">
        <v>14</v>
      </c>
      <c r="G48" s="42"/>
      <c r="H48" s="41"/>
      <c r="I48" s="85"/>
      <c r="J48" s="28"/>
      <c r="K48" s="28"/>
      <c r="L48" s="11"/>
      <c r="M48" s="46">
        <v>0.53125</v>
      </c>
      <c r="N48" s="41"/>
      <c r="O48" s="42"/>
      <c r="P48" s="49" t="s">
        <v>84</v>
      </c>
      <c r="Q48" s="42"/>
      <c r="R48" s="41"/>
      <c r="S48" s="85"/>
      <c r="T48" s="28"/>
    </row>
    <row r="49" spans="2:20" ht="24" customHeight="1" x14ac:dyDescent="0.4">
      <c r="B49" s="11"/>
      <c r="C49" s="38"/>
      <c r="D49" s="60"/>
      <c r="E49" s="19"/>
      <c r="F49" s="61" t="s">
        <v>15</v>
      </c>
      <c r="G49" s="19"/>
      <c r="H49" s="60"/>
      <c r="I49" s="40"/>
      <c r="J49" s="62"/>
      <c r="K49" s="62"/>
      <c r="L49" s="11"/>
      <c r="M49" s="38"/>
      <c r="N49" s="60"/>
      <c r="O49" s="19"/>
      <c r="P49" s="61" t="s">
        <v>15</v>
      </c>
      <c r="Q49" s="19"/>
      <c r="R49" s="60"/>
      <c r="S49" s="40"/>
      <c r="T49" s="28"/>
    </row>
    <row r="50" spans="2:20" ht="24" customHeight="1" thickBot="1" x14ac:dyDescent="0.55000000000000004">
      <c r="B50" s="102" t="s">
        <v>0</v>
      </c>
      <c r="C50" s="97" t="s">
        <v>98</v>
      </c>
      <c r="D50" s="104">
        <v>10.5</v>
      </c>
      <c r="E50" s="78">
        <f>IF(B50="m",(D50*118/113+60.8-64),(D50*119/113+61.5-64))</f>
        <v>7.7646017699115077</v>
      </c>
      <c r="F50" s="79">
        <f>(E50-G50)*2/3</f>
        <v>-1.3923303834808205</v>
      </c>
      <c r="G50" s="78">
        <f>IF(J50="m",(H50*118/113+60.8-64),(H50*119/113+61.5-64))</f>
        <v>9.8530973451327384</v>
      </c>
      <c r="H50" s="104">
        <v>12.5</v>
      </c>
      <c r="I50" s="97" t="s">
        <v>106</v>
      </c>
      <c r="J50" s="102" t="s">
        <v>0</v>
      </c>
      <c r="K50" s="65"/>
      <c r="L50" s="95" t="s">
        <v>89</v>
      </c>
      <c r="M50" s="109" t="s">
        <v>121</v>
      </c>
      <c r="N50" s="92">
        <v>46.1</v>
      </c>
      <c r="O50" s="78">
        <f>IF(L50="m",(N50*118/113+60.8-64),(N50*119/113+61.5-64))</f>
        <v>46.04778761061948</v>
      </c>
      <c r="P50" s="86" t="s">
        <v>65</v>
      </c>
      <c r="Q50" s="78">
        <f>IF(T50="m",(R50*118/113+60.8-64),(R50*119/113+61.5-64))</f>
        <v>48.048672566371678</v>
      </c>
      <c r="R50" s="97">
        <v>48</v>
      </c>
      <c r="S50" s="108" t="s">
        <v>124</v>
      </c>
      <c r="T50" s="91" t="s">
        <v>89</v>
      </c>
    </row>
    <row r="51" spans="2:20" ht="21" customHeight="1" x14ac:dyDescent="0.5">
      <c r="B51" s="102" t="s">
        <v>0</v>
      </c>
      <c r="C51" s="97" t="s">
        <v>59</v>
      </c>
      <c r="D51" s="104">
        <v>10.199999999999999</v>
      </c>
      <c r="E51" s="78">
        <f>IF(B69="m",(D51*118/113+60.8-64),(D51*119/113+61.5-64))</f>
        <v>8.2415929203539804</v>
      </c>
      <c r="F51" s="79">
        <f>(E51-G51)*2/3</f>
        <v>-3.4401179941003002</v>
      </c>
      <c r="G51" s="78">
        <f>IF(J69="m",(H51*118/113+60.8-64),(H51*119/113+61.5-64))</f>
        <v>13.401769911504431</v>
      </c>
      <c r="H51" s="104">
        <v>15.1</v>
      </c>
      <c r="I51" s="97" t="s">
        <v>45</v>
      </c>
      <c r="J51" s="102" t="s">
        <v>0</v>
      </c>
      <c r="K51" s="65"/>
      <c r="L51" s="58"/>
      <c r="M51" s="58"/>
      <c r="N51" s="77"/>
      <c r="O51" s="80">
        <f>IF(L51="m",(N51*118/113+60.8-64),(N51*119/113+61.5-64))</f>
        <v>-2.5</v>
      </c>
      <c r="P51" s="86" t="s">
        <v>65</v>
      </c>
      <c r="Q51" s="80">
        <f t="shared" ref="Q51" si="0">IF(T51="m",(R51*118/113+60.8-64),(R51*119/113+61.5-64))</f>
        <v>54.36725663716814</v>
      </c>
      <c r="R51" s="96">
        <v>54</v>
      </c>
      <c r="S51" s="54" t="s">
        <v>132</v>
      </c>
      <c r="T51" s="116" t="s">
        <v>89</v>
      </c>
    </row>
    <row r="52" spans="2:20" ht="21" x14ac:dyDescent="0.5">
      <c r="B52" s="102" t="s">
        <v>0</v>
      </c>
      <c r="C52" s="97" t="s">
        <v>47</v>
      </c>
      <c r="D52" s="104">
        <v>15</v>
      </c>
      <c r="E52" s="78">
        <f>IF(B52="m",(D52*118/113+60.8-64),(D52*119/113+61.5-64))</f>
        <v>12.463716814159284</v>
      </c>
      <c r="F52" s="79">
        <f>(E52-G52)*2/3</f>
        <v>0</v>
      </c>
      <c r="G52" s="78">
        <f>IF(J52="m",(H52*118/113+60.8-64),(H52*119/113+61.5-64))</f>
        <v>12.463716814159284</v>
      </c>
      <c r="H52" s="104">
        <v>15</v>
      </c>
      <c r="I52" s="97" t="s">
        <v>19</v>
      </c>
      <c r="J52" s="102" t="s">
        <v>0</v>
      </c>
      <c r="K52" s="65"/>
    </row>
    <row r="53" spans="2:20" ht="20.5" thickBot="1" x14ac:dyDescent="0.45">
      <c r="B53" s="11"/>
      <c r="C53" s="12"/>
      <c r="D53" s="48"/>
      <c r="E53" s="81">
        <f>0.6*MIN(E45,E46)+0.4*MAX(E45,E46)</f>
        <v>23.344778761061946</v>
      </c>
      <c r="F53" s="81">
        <f>E53-G53</f>
        <v>0.30123893805309621</v>
      </c>
      <c r="G53" s="81">
        <f>0.6*MIN(G45,G46)+0.4*MAX(G45,G46)</f>
        <v>23.04353982300885</v>
      </c>
      <c r="H53" s="48"/>
      <c r="I53" s="12"/>
      <c r="J53" s="28"/>
      <c r="K53" s="28"/>
      <c r="L53" s="11"/>
      <c r="M53" s="12"/>
      <c r="N53" s="48"/>
      <c r="O53" s="28"/>
      <c r="P53" s="82"/>
      <c r="Q53" s="28"/>
      <c r="R53" s="48"/>
      <c r="S53" s="12"/>
      <c r="T53" s="28"/>
    </row>
    <row r="54" spans="2:20" ht="20" x14ac:dyDescent="0.4">
      <c r="B54" s="45"/>
      <c r="C54" s="46">
        <v>0.33333333333333331</v>
      </c>
      <c r="D54" s="41"/>
      <c r="E54" s="42"/>
      <c r="F54" s="50" t="s">
        <v>14</v>
      </c>
      <c r="G54" s="42"/>
      <c r="H54" s="41"/>
      <c r="I54" s="76"/>
      <c r="J54" s="28"/>
      <c r="K54" s="28"/>
      <c r="L54" s="45"/>
      <c r="M54" s="46">
        <v>0.53125</v>
      </c>
      <c r="N54" s="41"/>
      <c r="O54" s="42"/>
      <c r="P54" s="49" t="s">
        <v>66</v>
      </c>
      <c r="Q54" s="42"/>
      <c r="R54" s="41"/>
      <c r="S54" s="76"/>
      <c r="T54" s="28"/>
    </row>
    <row r="55" spans="2:20" ht="20" x14ac:dyDescent="0.4">
      <c r="B55" s="11"/>
      <c r="C55" s="38"/>
      <c r="D55" s="60"/>
      <c r="E55" s="19"/>
      <c r="F55" s="61" t="s">
        <v>15</v>
      </c>
      <c r="G55" s="19"/>
      <c r="H55" s="60"/>
      <c r="I55" s="40"/>
      <c r="J55" s="62"/>
      <c r="K55" s="62"/>
      <c r="L55" s="11"/>
      <c r="M55" s="38"/>
      <c r="N55" s="60"/>
      <c r="O55" s="19"/>
      <c r="P55" s="61" t="s">
        <v>15</v>
      </c>
      <c r="Q55" s="19"/>
      <c r="R55" s="60"/>
      <c r="S55" s="40"/>
      <c r="T55" s="28"/>
    </row>
    <row r="56" spans="2:20" ht="21" x14ac:dyDescent="0.5">
      <c r="B56" s="102" t="s">
        <v>0</v>
      </c>
      <c r="C56" s="97" t="s">
        <v>54</v>
      </c>
      <c r="D56" s="104">
        <v>13.9</v>
      </c>
      <c r="E56" s="78">
        <f>IF(B56="m",(D56*118/113+60.8-64),(D56*119/113+61.5-64))</f>
        <v>11.315044247787611</v>
      </c>
      <c r="F56" s="79">
        <f>(E56-G56)*2/3</f>
        <v>-2.2277286135693259</v>
      </c>
      <c r="G56" s="78">
        <f>IF(J56="m",(H56*118/113+60.8-64),(H56*119/113+61.5-64))</f>
        <v>14.6566371681416</v>
      </c>
      <c r="H56" s="104">
        <v>17.100000000000001</v>
      </c>
      <c r="I56" s="97" t="s">
        <v>42</v>
      </c>
      <c r="J56" s="102" t="s">
        <v>0</v>
      </c>
      <c r="K56" s="65"/>
      <c r="L56" s="54" t="s">
        <v>0</v>
      </c>
      <c r="M56" s="108" t="s">
        <v>35</v>
      </c>
      <c r="N56" s="91">
        <v>22.1</v>
      </c>
      <c r="O56" s="78">
        <f>IF(L56="m",(N56*118/113+60.8-64),(N56*119/113+61.5-64))</f>
        <v>19.877876106194691</v>
      </c>
      <c r="P56" s="79">
        <f>(O56-Q56)*2/3</f>
        <v>-2.0011799410029503</v>
      </c>
      <c r="Q56" s="78">
        <f>IF(T56="m",(R56*118/113+60.8-64),(R56*119/113+61.5-64))</f>
        <v>22.879646017699116</v>
      </c>
      <c r="R56" s="97">
        <v>24.1</v>
      </c>
      <c r="S56" s="108" t="s">
        <v>64</v>
      </c>
      <c r="T56" s="91" t="s">
        <v>89</v>
      </c>
    </row>
    <row r="57" spans="2:20" ht="21" x14ac:dyDescent="0.5">
      <c r="B57" s="102" t="s">
        <v>0</v>
      </c>
      <c r="C57" s="97" t="s">
        <v>81</v>
      </c>
      <c r="D57" s="104">
        <v>24.3</v>
      </c>
      <c r="E57" s="78">
        <f>IF(B57="m",(D57*118/113+60.8-64),(D57*119/113+61.5-64))</f>
        <v>22.17522123893805</v>
      </c>
      <c r="F57" s="79">
        <f>(E57-G57)*2/3</f>
        <v>0.417699115044248</v>
      </c>
      <c r="G57" s="78">
        <f>IF(J57="m",(H57*118/113+60.8-64),(H57*119/113+61.5-64))</f>
        <v>21.548672566371678</v>
      </c>
      <c r="H57" s="104">
        <v>23.7</v>
      </c>
      <c r="I57" s="97" t="s">
        <v>108</v>
      </c>
      <c r="J57" s="102" t="s">
        <v>0</v>
      </c>
      <c r="K57" s="65"/>
      <c r="L57" s="54" t="s">
        <v>89</v>
      </c>
      <c r="M57" s="108" t="s">
        <v>126</v>
      </c>
      <c r="N57" s="91">
        <v>37.6</v>
      </c>
      <c r="O57" s="78">
        <f>IF(L57="m",(N57*118/113+60.8-64),(N57*119/113+61.5-64))</f>
        <v>37.096460176991158</v>
      </c>
      <c r="P57" s="79" t="s">
        <v>65</v>
      </c>
      <c r="Q57" s="78">
        <f>IF(T57="m",(R57*118/113+60.8-64),(R57*119/113+61.5-64))</f>
        <v>40.150442477876112</v>
      </c>
      <c r="R57" s="97">
        <v>40.5</v>
      </c>
      <c r="S57" s="108" t="s">
        <v>36</v>
      </c>
      <c r="T57" s="91" t="s">
        <v>89</v>
      </c>
    </row>
    <row r="58" spans="2:20" ht="21" x14ac:dyDescent="0.5">
      <c r="B58" s="102" t="s">
        <v>0</v>
      </c>
      <c r="C58" s="121" t="s">
        <v>57</v>
      </c>
      <c r="D58" s="104">
        <v>11.7</v>
      </c>
      <c r="E58" s="78">
        <f>IF(B58="m",(D58*118/113+60.8-64),(D58*119/113+61.5-64))</f>
        <v>9.0176991150442518</v>
      </c>
      <c r="F58" s="79">
        <f>(E58-G58)*2/3</f>
        <v>3.7592920353982322</v>
      </c>
      <c r="G58" s="78">
        <f>IF(J58="m",(H58*118/113+60.8-64),(H58*119/113+61.5-64))</f>
        <v>3.3787610619469035</v>
      </c>
      <c r="H58" s="104">
        <v>6.3</v>
      </c>
      <c r="I58" s="97" t="s">
        <v>107</v>
      </c>
      <c r="J58" s="102" t="s">
        <v>0</v>
      </c>
      <c r="K58" s="65"/>
      <c r="L58" s="58"/>
      <c r="M58" s="58"/>
      <c r="N58" s="77"/>
      <c r="O58" s="78">
        <f>IF(L58="m",(N58*118/113+60.8-64),(N58*119/113+61.5-64))</f>
        <v>-2.5</v>
      </c>
      <c r="P58" s="79" t="s">
        <v>65</v>
      </c>
      <c r="Q58" s="78">
        <f>IF(T58="m",(R58*118/113+60.8-64),(R58*119/113+61.5-64))</f>
        <v>30.567256637168143</v>
      </c>
      <c r="R58" s="97">
        <v>31.4</v>
      </c>
      <c r="S58" s="108" t="s">
        <v>37</v>
      </c>
      <c r="T58" s="91" t="s">
        <v>89</v>
      </c>
    </row>
    <row r="59" spans="2:20" ht="20.5" thickBot="1" x14ac:dyDescent="0.45">
      <c r="B59" s="45"/>
      <c r="E59" s="81">
        <f>0.6*MIN(E57,E58)+0.4*MAX(E57,E58)</f>
        <v>14.28070796460177</v>
      </c>
      <c r="F59" s="81">
        <f>E59-G59</f>
        <v>3.6339823008849574</v>
      </c>
      <c r="G59" s="81">
        <f>0.6*MIN(G57,G58)+0.4*MAX(G57,G58)</f>
        <v>10.646725663716813</v>
      </c>
      <c r="H59" s="88"/>
      <c r="J59" s="28"/>
      <c r="K59" s="28"/>
      <c r="L59" s="11"/>
      <c r="M59" s="12"/>
      <c r="N59" s="48"/>
      <c r="O59" s="28"/>
      <c r="P59" s="82"/>
      <c r="Q59" s="28"/>
      <c r="R59" s="48"/>
      <c r="S59" s="12"/>
      <c r="T59" s="28"/>
    </row>
    <row r="60" spans="2:20" ht="20" x14ac:dyDescent="0.4">
      <c r="B60" s="45"/>
      <c r="C60" s="46">
        <v>0.33333333333333331</v>
      </c>
      <c r="D60" s="41"/>
      <c r="E60" s="42"/>
      <c r="F60" s="49" t="s">
        <v>66</v>
      </c>
      <c r="G60" s="42"/>
      <c r="H60" s="41"/>
      <c r="I60" s="76"/>
      <c r="J60" s="28"/>
      <c r="K60" s="28"/>
      <c r="L60" s="45"/>
      <c r="M60" s="46">
        <v>0.53125</v>
      </c>
      <c r="N60" s="41"/>
      <c r="O60" s="42"/>
      <c r="P60" s="50" t="s">
        <v>14</v>
      </c>
      <c r="Q60" s="42"/>
      <c r="R60" s="41"/>
      <c r="S60" s="76"/>
      <c r="T60" s="28"/>
    </row>
    <row r="61" spans="2:20" ht="21" x14ac:dyDescent="0.5">
      <c r="B61" s="45"/>
      <c r="C61" s="38"/>
      <c r="D61" s="60"/>
      <c r="E61" s="19"/>
      <c r="F61" s="61" t="s">
        <v>15</v>
      </c>
      <c r="G61" s="62"/>
      <c r="H61" s="87"/>
      <c r="I61" s="40"/>
      <c r="J61" s="62"/>
      <c r="K61" s="62"/>
      <c r="L61" s="59"/>
      <c r="M61" s="38"/>
      <c r="N61" s="60"/>
      <c r="O61" s="19"/>
      <c r="P61" s="61" t="s">
        <v>11</v>
      </c>
      <c r="Q61" s="62"/>
      <c r="R61" s="87"/>
      <c r="S61" s="40"/>
      <c r="T61" s="28"/>
    </row>
    <row r="62" spans="2:20" ht="21" x14ac:dyDescent="0.5">
      <c r="B62" s="102" t="s">
        <v>89</v>
      </c>
      <c r="C62" s="97" t="s">
        <v>88</v>
      </c>
      <c r="D62" s="104">
        <v>29.1</v>
      </c>
      <c r="E62" s="78">
        <f>IF(B62="m",(D62*118/113+60.8-64),(D62*119/113+61.5-64))</f>
        <v>28.145132743362836</v>
      </c>
      <c r="F62" s="79" t="s">
        <v>65</v>
      </c>
      <c r="G62" s="78">
        <f>IF(J62="m",(H62*118/113+60.8-64),(H62*119/113+61.5-64))</f>
        <v>46.715044247787603</v>
      </c>
      <c r="H62" s="104">
        <v>47.8</v>
      </c>
      <c r="I62" s="97" t="s">
        <v>105</v>
      </c>
      <c r="J62" s="102" t="s">
        <v>0</v>
      </c>
      <c r="K62" s="65"/>
      <c r="L62" s="58"/>
      <c r="M62" s="58"/>
      <c r="N62" s="77"/>
      <c r="O62" s="78">
        <f>IF(L62="m",(N62*118/113+60.8-64),(N62*119/113+61.5-64))</f>
        <v>-2.5</v>
      </c>
      <c r="P62" s="79">
        <f>(O62-Q62)*2/3</f>
        <v>0</v>
      </c>
      <c r="Q62" s="78">
        <f>IF(T62="m",(R62*118/113+60.8-64),(R62*119/113+61.5-64))</f>
        <v>-2.5</v>
      </c>
      <c r="R62" s="77"/>
      <c r="S62" s="58"/>
      <c r="T62"/>
    </row>
    <row r="63" spans="2:20" ht="21" x14ac:dyDescent="0.5">
      <c r="B63" s="102" t="s">
        <v>0</v>
      </c>
      <c r="C63" s="97" t="s">
        <v>18</v>
      </c>
      <c r="D63" s="104">
        <v>26.2</v>
      </c>
      <c r="E63" s="80">
        <f>IF(B63="m",(D63*118/113+60.8-64),(D63*119/113+61.5-64))</f>
        <v>24.159292035398224</v>
      </c>
      <c r="F63" s="164">
        <f>ROUND(2/3*F65,1)</f>
        <v>-0.3</v>
      </c>
      <c r="G63" s="80">
        <f>IF(J63="m",(H63*118/113+60.8-64),(H63*119/113+61.5-64))</f>
        <v>37.525663716814165</v>
      </c>
      <c r="H63" s="104">
        <v>39</v>
      </c>
      <c r="I63" s="97" t="s">
        <v>30</v>
      </c>
      <c r="J63" s="102" t="s">
        <v>0</v>
      </c>
      <c r="K63" s="65"/>
      <c r="L63" s="58"/>
      <c r="M63" s="58"/>
      <c r="N63" s="77"/>
      <c r="O63" s="80">
        <f>IF(L63="m",(N63*118/113+60.8-64),(N63*119/113+61.5-64))</f>
        <v>-2.5</v>
      </c>
      <c r="P63" s="166">
        <f>ROUND(2/3*P65,1)</f>
        <v>0</v>
      </c>
      <c r="Q63" s="80">
        <f>IF(T63="m",(R63*118/113+60.8-64),(R63*119/113+61.5-64))</f>
        <v>-3.2000000000000028</v>
      </c>
      <c r="R63" s="77"/>
      <c r="S63" s="58"/>
      <c r="T63" t="s">
        <v>0</v>
      </c>
    </row>
    <row r="64" spans="2:20" ht="21" x14ac:dyDescent="0.5">
      <c r="B64" s="102" t="s">
        <v>89</v>
      </c>
      <c r="C64" s="97" t="s">
        <v>92</v>
      </c>
      <c r="D64" s="104">
        <v>50.9</v>
      </c>
      <c r="E64" s="80">
        <f>IF(B64="m",(D64*118/113+60.8-64),(D64*119/113+61.5-64))</f>
        <v>51.102654867256632</v>
      </c>
      <c r="F64" s="165"/>
      <c r="G64" s="80">
        <f>IF(J64="m",(H64*118/113+60.8-64),(H64*119/113+61.5-64))</f>
        <v>33.975221238938047</v>
      </c>
      <c r="H64" s="104">
        <v>35.6</v>
      </c>
      <c r="I64" s="97" t="s">
        <v>111</v>
      </c>
      <c r="J64" s="102" t="s">
        <v>0</v>
      </c>
      <c r="K64" s="65"/>
      <c r="L64" s="58" t="s">
        <v>0</v>
      </c>
      <c r="M64" s="58"/>
      <c r="N64" s="77"/>
      <c r="O64" s="80">
        <f>IF(L64="m",(N64*118/113+60.8-64),(N64*119/113+61.5-64))</f>
        <v>-3.2000000000000028</v>
      </c>
      <c r="P64" s="166"/>
      <c r="Q64" s="80">
        <f>IF(T64="m",(R64*118/113+60.8-64),(R64*119/113+61.5-64))</f>
        <v>-2.5</v>
      </c>
      <c r="R64" s="77"/>
      <c r="S64" s="58"/>
      <c r="T64"/>
    </row>
    <row r="65" spans="2:19" ht="20" x14ac:dyDescent="0.4">
      <c r="B65" s="45"/>
      <c r="E65" s="81">
        <f>0.6*MIN(E63,E64)+0.4*MAX(E63,E64)</f>
        <v>34.936637168141587</v>
      </c>
      <c r="F65" s="81">
        <f>E65-G65</f>
        <v>-0.45876106194690891</v>
      </c>
      <c r="G65" s="81">
        <f>0.6*MIN(G63,G64)+0.4*MAX(G63,G64)</f>
        <v>35.395398230088496</v>
      </c>
      <c r="H65" s="88"/>
      <c r="J65" s="28"/>
      <c r="K65" s="28"/>
      <c r="L65" s="28"/>
      <c r="M65" s="12"/>
      <c r="N65" s="89"/>
      <c r="O65" s="81">
        <f>0.6*MIN(O63,O64)+0.4*MAX(O63,O64)</f>
        <v>-2.9200000000000017</v>
      </c>
      <c r="P65" s="81">
        <f>O65-Q65</f>
        <v>0</v>
      </c>
      <c r="Q65" s="81">
        <f>0.6*MIN(Q63,Q64)+0.4*MAX(Q63,Q64)</f>
        <v>-2.9200000000000017</v>
      </c>
      <c r="R65" s="48"/>
      <c r="S65" s="12"/>
    </row>
    <row r="66" spans="2:19" ht="20" x14ac:dyDescent="0.4">
      <c r="K66" s="28"/>
      <c r="L66" s="28"/>
      <c r="M66" s="12"/>
      <c r="N66" s="48"/>
      <c r="O66" s="22"/>
      <c r="P66" s="12"/>
      <c r="Q66" s="23"/>
      <c r="R66" s="48"/>
      <c r="S66" s="12"/>
    </row>
    <row r="67" spans="2:19" ht="20" x14ac:dyDescent="0.4">
      <c r="K67" s="28"/>
      <c r="L67" s="28"/>
      <c r="M67" s="12"/>
      <c r="N67" s="48"/>
      <c r="O67" s="22"/>
      <c r="P67" s="12"/>
      <c r="Q67" s="23"/>
      <c r="R67" s="48"/>
      <c r="S67" s="12"/>
    </row>
    <row r="68" spans="2:19" ht="20" x14ac:dyDescent="0.4">
      <c r="J68" s="28"/>
      <c r="K68" s="28"/>
      <c r="L68" s="28"/>
      <c r="M68" s="12"/>
      <c r="N68" s="48"/>
      <c r="O68" s="22"/>
      <c r="P68" s="12"/>
      <c r="Q68" s="23"/>
      <c r="R68" s="48"/>
      <c r="S68" s="12"/>
    </row>
    <row r="69" spans="2:19" ht="20" x14ac:dyDescent="0.4">
      <c r="B69" s="11"/>
      <c r="J69" s="28"/>
      <c r="K69" s="28"/>
      <c r="L69" s="28"/>
      <c r="M69" s="12"/>
      <c r="N69" s="48"/>
      <c r="O69" s="22"/>
      <c r="P69" s="12"/>
      <c r="Q69" s="23"/>
      <c r="R69" s="48"/>
      <c r="S69" s="12"/>
    </row>
    <row r="70" spans="2:19" ht="20" x14ac:dyDescent="0.4">
      <c r="B70" s="11"/>
      <c r="J70" s="28"/>
      <c r="K70" s="28"/>
      <c r="L70" s="28"/>
      <c r="N70" s="83"/>
      <c r="O70" s="28"/>
      <c r="P70" s="28"/>
      <c r="Q70" s="28"/>
      <c r="R70" s="83"/>
    </row>
    <row r="71" spans="2:19" ht="20" x14ac:dyDescent="0.4">
      <c r="B71" s="45"/>
      <c r="J71" s="28"/>
      <c r="K71" s="28"/>
      <c r="L71" s="28"/>
      <c r="M71" s="12"/>
      <c r="N71" s="48"/>
      <c r="O71" s="22"/>
      <c r="P71" s="12"/>
      <c r="Q71" s="23"/>
      <c r="R71" s="48"/>
      <c r="S71" s="12"/>
    </row>
    <row r="72" spans="2:19" ht="20" x14ac:dyDescent="0.4">
      <c r="B72"/>
      <c r="J72" s="28"/>
      <c r="K72" s="28"/>
      <c r="L72" s="28"/>
      <c r="M72" s="12"/>
      <c r="N72" s="48"/>
      <c r="O72" s="22"/>
      <c r="P72" s="12"/>
      <c r="Q72" s="23"/>
      <c r="R72" s="48"/>
      <c r="S72" s="12"/>
    </row>
    <row r="73" spans="2:19" ht="20" x14ac:dyDescent="0.4">
      <c r="B73"/>
      <c r="J73" s="28"/>
      <c r="K73" s="28"/>
      <c r="L73" s="28"/>
      <c r="M73" s="12"/>
      <c r="N73" s="48"/>
      <c r="O73" s="22"/>
      <c r="P73" s="12"/>
      <c r="Q73" s="23"/>
      <c r="R73" s="48"/>
      <c r="S73" s="12"/>
    </row>
    <row r="74" spans="2:19" ht="20" x14ac:dyDescent="0.4">
      <c r="B74"/>
      <c r="J74" s="28"/>
      <c r="K74" s="28"/>
      <c r="L74" s="28"/>
      <c r="M74" s="12"/>
      <c r="N74" s="48"/>
      <c r="O74" s="22"/>
      <c r="P74" s="12"/>
      <c r="Q74" s="23"/>
      <c r="R74" s="48"/>
      <c r="S74" s="12"/>
    </row>
    <row r="75" spans="2:19" ht="20" x14ac:dyDescent="0.4">
      <c r="B75"/>
      <c r="J75" s="28"/>
      <c r="K75" s="28"/>
      <c r="L75" s="28"/>
      <c r="M75" s="12"/>
      <c r="N75" s="48"/>
      <c r="O75" s="22"/>
      <c r="P75" s="12"/>
      <c r="Q75" s="23"/>
      <c r="R75" s="48"/>
      <c r="S75" s="12"/>
    </row>
    <row r="76" spans="2:19" ht="20" x14ac:dyDescent="0.4">
      <c r="B76"/>
      <c r="J76" s="28"/>
      <c r="K76" s="28"/>
      <c r="L76" s="28"/>
      <c r="M76" s="12"/>
      <c r="N76" s="48"/>
      <c r="O76" s="22"/>
      <c r="P76" s="12"/>
      <c r="Q76" s="23"/>
      <c r="R76" s="48"/>
      <c r="S76" s="12"/>
    </row>
    <row r="77" spans="2:19" ht="20" x14ac:dyDescent="0.4">
      <c r="M77" s="12"/>
      <c r="N77" s="39"/>
      <c r="O77" s="44"/>
      <c r="P77" s="8"/>
      <c r="Q77" s="9"/>
      <c r="R77" s="39"/>
      <c r="S77" s="12"/>
    </row>
    <row r="78" spans="2:19" ht="20" x14ac:dyDescent="0.4">
      <c r="M78" s="12"/>
      <c r="N78" s="39"/>
      <c r="O78" s="44"/>
      <c r="P78" s="8"/>
      <c r="Q78" s="9"/>
      <c r="R78" s="39"/>
      <c r="S78" s="12"/>
    </row>
    <row r="79" spans="2:19" ht="20" x14ac:dyDescent="0.4">
      <c r="C79" s="1"/>
      <c r="D79" s="70"/>
      <c r="I79" s="1"/>
      <c r="M79" s="12"/>
      <c r="N79" s="39"/>
      <c r="O79" s="44"/>
      <c r="P79" s="8"/>
      <c r="Q79" s="9"/>
      <c r="R79" s="39"/>
      <c r="S79" s="12"/>
    </row>
    <row r="80" spans="2:19" ht="20" x14ac:dyDescent="0.4">
      <c r="C80" s="1"/>
      <c r="D80" s="70"/>
      <c r="I80" s="1"/>
      <c r="M80" s="12"/>
      <c r="N80" s="39"/>
      <c r="O80" s="44"/>
      <c r="P80" s="8"/>
      <c r="Q80" s="9"/>
      <c r="R80" s="39"/>
      <c r="S80" s="12"/>
    </row>
    <row r="81" spans="3:19" ht="20" x14ac:dyDescent="0.4">
      <c r="C81" s="1"/>
      <c r="D81" s="70"/>
      <c r="I81" s="1"/>
      <c r="M81" s="12"/>
      <c r="N81" s="39"/>
      <c r="O81" s="44"/>
      <c r="P81" s="8"/>
      <c r="Q81" s="9"/>
      <c r="R81" s="39"/>
      <c r="S81" s="12"/>
    </row>
    <row r="82" spans="3:19" ht="20" x14ac:dyDescent="0.4">
      <c r="C82" s="1"/>
      <c r="D82" s="70"/>
      <c r="I82" s="1"/>
      <c r="M82" s="12"/>
      <c r="N82" s="39"/>
      <c r="O82" s="44"/>
      <c r="P82" s="8"/>
      <c r="Q82" s="9"/>
      <c r="R82" s="39"/>
      <c r="S82" s="12"/>
    </row>
    <row r="83" spans="3:19" ht="20" x14ac:dyDescent="0.4">
      <c r="C83" s="1"/>
      <c r="D83" s="70"/>
      <c r="I83" s="1"/>
      <c r="M83" s="12"/>
      <c r="N83" s="39"/>
      <c r="O83" s="44"/>
      <c r="P83" s="8"/>
      <c r="Q83" s="9"/>
      <c r="R83" s="39"/>
      <c r="S83" s="12"/>
    </row>
    <row r="84" spans="3:19" ht="20" x14ac:dyDescent="0.4">
      <c r="C84" s="1"/>
      <c r="D84" s="70"/>
      <c r="I84" s="1"/>
      <c r="M84" s="12"/>
      <c r="N84" s="39"/>
      <c r="O84" s="44"/>
      <c r="P84" s="8"/>
      <c r="Q84" s="9"/>
      <c r="R84" s="39"/>
      <c r="S84" s="12"/>
    </row>
    <row r="85" spans="3:19" ht="18.75" customHeight="1" x14ac:dyDescent="0.4">
      <c r="C85" s="1"/>
      <c r="D85" s="70"/>
      <c r="I85" s="1"/>
      <c r="M85" s="12"/>
      <c r="N85" s="39"/>
      <c r="O85" s="44"/>
      <c r="P85" s="8"/>
      <c r="Q85" s="9"/>
      <c r="R85" s="39"/>
      <c r="S85" s="12"/>
    </row>
    <row r="86" spans="3:19" ht="20" x14ac:dyDescent="0.4">
      <c r="C86" s="1"/>
      <c r="D86" s="70"/>
      <c r="I86" s="1"/>
      <c r="M86" s="12"/>
      <c r="N86" s="39"/>
      <c r="O86" s="44"/>
      <c r="P86" s="8"/>
      <c r="Q86" s="9"/>
      <c r="R86" s="39"/>
      <c r="S86" s="12"/>
    </row>
    <row r="87" spans="3:19" ht="18.75" customHeight="1" x14ac:dyDescent="0.25">
      <c r="C87" s="1"/>
      <c r="D87" s="70"/>
      <c r="I87" s="1"/>
    </row>
    <row r="88" spans="3:19" ht="12.5" x14ac:dyDescent="0.25">
      <c r="C88" s="1"/>
      <c r="D88" s="70"/>
      <c r="I88" s="1"/>
    </row>
    <row r="89" spans="3:19" ht="18.75" customHeight="1" x14ac:dyDescent="0.25">
      <c r="C89" s="1"/>
      <c r="D89" s="70"/>
      <c r="I89" s="1"/>
    </row>
    <row r="90" spans="3:19" ht="12.5" x14ac:dyDescent="0.25">
      <c r="C90" s="1"/>
      <c r="D90" s="70"/>
      <c r="I90" s="1"/>
    </row>
    <row r="91" spans="3:19" ht="12.5" x14ac:dyDescent="0.25">
      <c r="C91" s="1"/>
      <c r="D91" s="70"/>
      <c r="I91" s="1"/>
    </row>
    <row r="92" spans="3:19" ht="12.5" x14ac:dyDescent="0.25">
      <c r="C92" s="1"/>
      <c r="D92" s="70"/>
      <c r="I92" s="1"/>
    </row>
    <row r="93" spans="3:19" ht="12.5" x14ac:dyDescent="0.25">
      <c r="C93" s="1"/>
      <c r="D93" s="70"/>
      <c r="I93" s="1"/>
    </row>
    <row r="94" spans="3:19" ht="12.5" x14ac:dyDescent="0.25">
      <c r="C94" s="1"/>
      <c r="D94" s="70"/>
      <c r="I94" s="1"/>
    </row>
    <row r="95" spans="3:19" ht="12.5" x14ac:dyDescent="0.25">
      <c r="C95" s="1"/>
      <c r="D95" s="70"/>
      <c r="I95" s="1"/>
    </row>
    <row r="96" spans="3:19" ht="12.5" x14ac:dyDescent="0.25">
      <c r="C96" s="1"/>
      <c r="D96" s="70"/>
      <c r="I96" s="1"/>
    </row>
    <row r="97" spans="3:9" ht="18.75" customHeight="1" x14ac:dyDescent="0.25">
      <c r="C97" s="1"/>
      <c r="D97" s="70"/>
      <c r="I97" s="1"/>
    </row>
    <row r="98" spans="3:9" ht="12.5" x14ac:dyDescent="0.25">
      <c r="C98" s="1"/>
      <c r="D98" s="70"/>
      <c r="I98" s="1"/>
    </row>
    <row r="99" spans="3:9" ht="18.75" customHeight="1" x14ac:dyDescent="0.25">
      <c r="C99" s="1"/>
      <c r="D99" s="70"/>
      <c r="I99" s="1"/>
    </row>
    <row r="100" spans="3:9" ht="12.5" x14ac:dyDescent="0.25">
      <c r="C100" s="1"/>
      <c r="D100" s="70"/>
      <c r="I100" s="1"/>
    </row>
    <row r="101" spans="3:9" ht="12.5" x14ac:dyDescent="0.25">
      <c r="C101" s="1"/>
      <c r="D101" s="70"/>
      <c r="I101" s="1"/>
    </row>
  </sheetData>
  <mergeCells count="12">
    <mergeCell ref="F9:F10"/>
    <mergeCell ref="F15:F16"/>
    <mergeCell ref="P21:P22"/>
    <mergeCell ref="F27:F28"/>
    <mergeCell ref="P27:P28"/>
    <mergeCell ref="F21:F22"/>
    <mergeCell ref="F39:F40"/>
    <mergeCell ref="F45:F46"/>
    <mergeCell ref="F63:F64"/>
    <mergeCell ref="P63:P64"/>
    <mergeCell ref="P33:P34"/>
    <mergeCell ref="F33:F34"/>
  </mergeCells>
  <pageMargins left="0.23622047244094491" right="0.23622047244094491" top="0.24" bottom="0.44" header="0.15" footer="0.13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zoomScale="90" zoomScaleNormal="90" workbookViewId="0">
      <selection activeCell="I4" sqref="I4"/>
    </sheetView>
  </sheetViews>
  <sheetFormatPr defaultColWidth="8.81640625" defaultRowHeight="15.5" x14ac:dyDescent="0.35"/>
  <cols>
    <col min="1" max="1" width="2.26953125" style="1" customWidth="1"/>
    <col min="2" max="2" width="4.26953125" style="1" hidden="1" customWidth="1"/>
    <col min="3" max="3" width="25.54296875" style="28" bestFit="1" customWidth="1"/>
    <col min="4" max="4" width="6.7265625" style="2" bestFit="1" customWidth="1"/>
    <col min="5" max="5" width="4.7265625" style="1" customWidth="1"/>
    <col min="6" max="6" width="5.7265625" style="69" customWidth="1"/>
    <col min="7" max="7" width="5.1796875" style="1" customWidth="1"/>
    <col min="8" max="8" width="6.7265625" style="70" bestFit="1" customWidth="1"/>
    <col min="9" max="9" width="24.453125" style="28" customWidth="1"/>
    <col min="10" max="10" width="4.1796875" style="1" hidden="1" customWidth="1"/>
    <col min="11" max="11" width="4.1796875" style="1" customWidth="1"/>
    <col min="12" max="12" width="3.7265625" style="1" customWidth="1"/>
    <col min="13" max="13" width="4.453125" style="1" hidden="1" customWidth="1"/>
    <col min="14" max="14" width="27.26953125" style="28" customWidth="1"/>
    <col min="15" max="15" width="6.90625" style="70" bestFit="1" customWidth="1"/>
    <col min="16" max="16" width="5.54296875" style="1" customWidth="1"/>
    <col min="17" max="17" width="5.453125" style="1" customWidth="1"/>
    <col min="18" max="18" width="5.81640625" style="1" customWidth="1"/>
    <col min="19" max="19" width="6.7265625" style="70" bestFit="1" customWidth="1"/>
    <col min="20" max="20" width="25" style="28" bestFit="1" customWidth="1"/>
    <col min="21" max="21" width="4.81640625" style="1" hidden="1" customWidth="1"/>
    <col min="22" max="16384" width="8.81640625" style="1"/>
  </cols>
  <sheetData>
    <row r="1" spans="1:21" ht="14.25" customHeight="1" x14ac:dyDescent="0.35"/>
    <row r="2" spans="1:21" ht="25" x14ac:dyDescent="0.5">
      <c r="C2" s="29" t="s">
        <v>148</v>
      </c>
      <c r="N2" s="29" t="s">
        <v>148</v>
      </c>
    </row>
    <row r="3" spans="1:21" ht="18" customHeight="1" thickBot="1" x14ac:dyDescent="0.4"/>
    <row r="4" spans="1:21" s="3" customFormat="1" ht="24" customHeight="1" thickBot="1" x14ac:dyDescent="0.55000000000000004">
      <c r="C4" s="30" t="s">
        <v>12</v>
      </c>
      <c r="D4" s="31"/>
      <c r="E4" s="32"/>
      <c r="F4" s="71"/>
      <c r="G4" s="5"/>
      <c r="H4" s="31"/>
      <c r="I4" s="72">
        <v>0.33333333333333331</v>
      </c>
      <c r="N4" s="30" t="s">
        <v>13</v>
      </c>
      <c r="O4" s="31"/>
      <c r="P4" s="73"/>
      <c r="Q4"/>
      <c r="R4" s="73"/>
      <c r="S4" s="31"/>
      <c r="T4" s="72">
        <v>0.53125</v>
      </c>
    </row>
    <row r="5" spans="1:21" ht="24" customHeight="1" thickBot="1" x14ac:dyDescent="0.6">
      <c r="C5" s="33"/>
      <c r="D5" s="31"/>
      <c r="E5" s="32"/>
      <c r="F5" s="74"/>
      <c r="G5" s="5"/>
      <c r="H5" s="31"/>
      <c r="I5" s="75" t="s">
        <v>83</v>
      </c>
      <c r="N5" s="33"/>
      <c r="O5" s="31"/>
      <c r="P5" s="32"/>
      <c r="Q5" s="4"/>
      <c r="R5" s="5"/>
      <c r="S5" s="31"/>
      <c r="T5" s="75" t="s">
        <v>83</v>
      </c>
    </row>
    <row r="6" spans="1:21" s="10" customFormat="1" ht="24" customHeight="1" x14ac:dyDescent="0.4">
      <c r="A6" s="1"/>
      <c r="B6" s="11"/>
      <c r="C6" s="131">
        <v>0.33333333333333331</v>
      </c>
      <c r="D6" s="132"/>
      <c r="E6" s="133"/>
      <c r="F6" s="134" t="s">
        <v>14</v>
      </c>
      <c r="G6" s="133"/>
      <c r="H6" s="132"/>
      <c r="I6" s="135">
        <v>1</v>
      </c>
      <c r="J6" s="28"/>
      <c r="K6" s="28"/>
      <c r="L6" s="28"/>
      <c r="N6" s="46">
        <v>0.53125</v>
      </c>
      <c r="O6" s="35" t="s">
        <v>11</v>
      </c>
      <c r="P6" s="36"/>
      <c r="Q6" s="37" t="s">
        <v>14</v>
      </c>
      <c r="R6" s="36"/>
      <c r="S6" s="35"/>
      <c r="T6" s="76"/>
      <c r="U6" s="1"/>
    </row>
    <row r="7" spans="1:21" ht="24" customHeight="1" x14ac:dyDescent="0.4">
      <c r="B7" s="11"/>
      <c r="C7" s="38"/>
      <c r="D7" s="60"/>
      <c r="E7" s="19"/>
      <c r="F7" s="61" t="s">
        <v>15</v>
      </c>
      <c r="G7" s="19"/>
      <c r="H7" s="60"/>
      <c r="I7" s="40"/>
      <c r="J7" s="62"/>
      <c r="K7" s="62"/>
      <c r="L7" s="62"/>
      <c r="M7" s="57"/>
      <c r="N7" s="38"/>
      <c r="O7" s="55"/>
      <c r="P7" s="11"/>
      <c r="Q7" s="56" t="s">
        <v>15</v>
      </c>
      <c r="R7" s="11"/>
      <c r="S7" s="55"/>
      <c r="T7" s="40"/>
    </row>
    <row r="8" spans="1:21" ht="24" customHeight="1" x14ac:dyDescent="0.5">
      <c r="B8" s="129" t="s">
        <v>0</v>
      </c>
      <c r="C8" s="148" t="s">
        <v>98</v>
      </c>
      <c r="D8" s="149">
        <v>10.5</v>
      </c>
      <c r="E8" s="78">
        <f>IF(B8="m",(D8*118/113+60.8-64),(D8*119/113+61.5-64))</f>
        <v>7.7646017699115077</v>
      </c>
      <c r="F8" s="79">
        <f>(E8-G8)*2/3</f>
        <v>-1.3923303834808205</v>
      </c>
      <c r="G8" s="78">
        <f>IF(J8="m",(H8*118/113+60.8-64),(H8*119/113+61.5-64))</f>
        <v>9.8530973451327384</v>
      </c>
      <c r="H8" s="149">
        <v>12.5</v>
      </c>
      <c r="I8" s="152" t="s">
        <v>106</v>
      </c>
      <c r="J8" s="130" t="s">
        <v>0</v>
      </c>
      <c r="K8" s="45"/>
      <c r="L8" s="65"/>
      <c r="M8" s="156" t="s">
        <v>0</v>
      </c>
      <c r="N8" s="154" t="s">
        <v>51</v>
      </c>
      <c r="O8" s="247">
        <v>7.3</v>
      </c>
      <c r="P8" s="78">
        <f>IF(O8&lt;&gt;"",IF(M8="m",(O8*118/113+60.8-64),(O8*119/113+61.5-64)),"")</f>
        <v>4.4230088495575188</v>
      </c>
      <c r="Q8" s="79">
        <f>(P8-R8)*2/3</f>
        <v>1.3227138643067822</v>
      </c>
      <c r="R8" s="78">
        <f>IF(S8&lt;&gt;"",IF(U8="m",(S8*118/113+60.8-64),(S8*119/113+61.5-64)),"")</f>
        <v>2.4389380530973455</v>
      </c>
      <c r="S8" s="154">
        <v>5.4</v>
      </c>
      <c r="T8" s="154" t="s">
        <v>122</v>
      </c>
      <c r="U8" s="91" t="s">
        <v>0</v>
      </c>
    </row>
    <row r="9" spans="1:21" ht="24" customHeight="1" x14ac:dyDescent="0.5">
      <c r="B9" s="129" t="s">
        <v>0</v>
      </c>
      <c r="C9" s="148" t="s">
        <v>59</v>
      </c>
      <c r="D9" s="149">
        <v>10.199999999999999</v>
      </c>
      <c r="E9" s="78">
        <f>IF(B9="m",(D9*118/113+60.8-64),(D9*119/113+61.5-64))</f>
        <v>7.4513274336283075</v>
      </c>
      <c r="F9" s="79">
        <f>(E9-G9)*2/3</f>
        <v>-3.4112094395280317</v>
      </c>
      <c r="G9" s="78">
        <f>IF(J9="m",(H9*118/113+60.8-64),(H9*119/113+61.5-64))</f>
        <v>12.568141592920355</v>
      </c>
      <c r="H9" s="149">
        <v>15.1</v>
      </c>
      <c r="I9" s="152" t="s">
        <v>45</v>
      </c>
      <c r="J9" s="130" t="s">
        <v>0</v>
      </c>
      <c r="K9" s="45"/>
      <c r="L9" s="65"/>
      <c r="M9" s="157" t="s">
        <v>0</v>
      </c>
      <c r="N9" s="247" t="s">
        <v>134</v>
      </c>
      <c r="O9" s="248">
        <v>8</v>
      </c>
      <c r="P9" s="78">
        <f>IF(O9&lt;&gt;"",IF(M9="m",(O9*118/113+60.8-64),(O9*119/113+61.5-64)),"")</f>
        <v>5.1539823008849481</v>
      </c>
      <c r="Q9" s="79">
        <v>-3</v>
      </c>
      <c r="R9" s="78">
        <f>IF(S9&lt;&gt;"",IF(U9="m",(S9*118/113+60.8-64),(S9*119/113+61.5-64)),"")</f>
        <v>3.4831858407079608</v>
      </c>
      <c r="S9" s="154">
        <v>6.4</v>
      </c>
      <c r="T9" s="154" t="s">
        <v>125</v>
      </c>
      <c r="U9" s="91" t="s">
        <v>0</v>
      </c>
    </row>
    <row r="10" spans="1:21" ht="24" customHeight="1" thickBot="1" x14ac:dyDescent="0.55000000000000004">
      <c r="B10" s="129" t="s">
        <v>0</v>
      </c>
      <c r="C10" s="150" t="s">
        <v>47</v>
      </c>
      <c r="D10" s="151">
        <v>15</v>
      </c>
      <c r="E10" s="141">
        <f>IF(B10="m",(D10*118/113+60.8-64),(D10*119/113+61.5-64))</f>
        <v>12.463716814159284</v>
      </c>
      <c r="F10" s="138">
        <f>(E10-G10)*2/3</f>
        <v>0</v>
      </c>
      <c r="G10" s="137">
        <f>IF(J10="m",(H10*118/113+60.8-64),(H10*119/113+61.5-64))</f>
        <v>12.463716814159284</v>
      </c>
      <c r="H10" s="151">
        <v>15</v>
      </c>
      <c r="I10" s="153" t="s">
        <v>19</v>
      </c>
      <c r="J10" s="130" t="s">
        <v>0</v>
      </c>
      <c r="K10" s="45"/>
      <c r="L10" s="65"/>
      <c r="M10" s="156" t="s">
        <v>0</v>
      </c>
      <c r="N10" s="154" t="s">
        <v>55</v>
      </c>
      <c r="O10" s="247">
        <v>9.5</v>
      </c>
      <c r="P10" s="78">
        <f>IF(O10&lt;&gt;"",IF(M10="m",(O10*118/113+60.8-64),(O10*119/113+61.5-64)),"")</f>
        <v>6.7203539823008782</v>
      </c>
      <c r="Q10" s="79">
        <f>(P10-R10)*2/3</f>
        <v>-1.8796460176991161</v>
      </c>
      <c r="R10" s="78">
        <f>IF(S10&lt;&gt;"",IF(U10="m",(S10*118/113+60.8-64),(S10*119/113+61.5-64)),"")</f>
        <v>9.5398230088495524</v>
      </c>
      <c r="S10" s="154">
        <v>12.2</v>
      </c>
      <c r="T10" s="154" t="s">
        <v>69</v>
      </c>
      <c r="U10" s="91" t="s">
        <v>0</v>
      </c>
    </row>
    <row r="11" spans="1:21" ht="24" customHeight="1" thickBot="1" x14ac:dyDescent="0.5">
      <c r="C11" s="19"/>
      <c r="D11" s="48"/>
      <c r="E11" s="81">
        <f>0.6*MIN(E63,E64)+0.4*MAX(E63,E64)</f>
        <v>21.215752212389383</v>
      </c>
      <c r="F11" s="81">
        <f>E11-G11</f>
        <v>-2.4010619469026473</v>
      </c>
      <c r="G11" s="81">
        <f>0.6*MIN(G63,G64)+0.4*MAX(G63,G64)</f>
        <v>23.61681415929203</v>
      </c>
      <c r="H11" s="48"/>
      <c r="I11" s="19"/>
      <c r="J11" s="28"/>
      <c r="K11" s="28"/>
      <c r="L11" s="28"/>
      <c r="N11" s="249"/>
      <c r="O11" s="250"/>
      <c r="P11" s="25"/>
      <c r="Q11" s="19"/>
      <c r="R11" s="25"/>
      <c r="S11" s="266"/>
      <c r="T11" s="15"/>
      <c r="U11" s="28"/>
    </row>
    <row r="12" spans="1:21" ht="24" customHeight="1" x14ac:dyDescent="0.45">
      <c r="C12" s="131">
        <v>0.33333333333333331</v>
      </c>
      <c r="D12" s="132"/>
      <c r="E12" s="133"/>
      <c r="F12" s="139" t="s">
        <v>66</v>
      </c>
      <c r="G12" s="133"/>
      <c r="H12" s="132"/>
      <c r="I12" s="140">
        <v>2</v>
      </c>
      <c r="J12" s="28"/>
      <c r="K12" s="28"/>
      <c r="N12" s="251">
        <v>0.53125</v>
      </c>
      <c r="O12" s="252"/>
      <c r="P12" s="42"/>
      <c r="Q12" s="49" t="s">
        <v>14</v>
      </c>
      <c r="R12" s="42"/>
      <c r="S12" s="267"/>
      <c r="T12" s="268"/>
      <c r="U12" s="28"/>
    </row>
    <row r="13" spans="1:21" s="10" customFormat="1" ht="24" customHeight="1" x14ac:dyDescent="0.45">
      <c r="B13" s="1"/>
      <c r="C13" s="38"/>
      <c r="D13" s="60"/>
      <c r="E13" s="19"/>
      <c r="F13" s="61" t="s">
        <v>15</v>
      </c>
      <c r="G13" s="19"/>
      <c r="H13" s="60"/>
      <c r="I13" s="40"/>
      <c r="J13" s="62"/>
      <c r="K13" s="62"/>
      <c r="M13" s="63"/>
      <c r="N13" s="253"/>
      <c r="O13" s="250"/>
      <c r="P13" s="19"/>
      <c r="Q13" s="61" t="s">
        <v>15</v>
      </c>
      <c r="R13" s="19"/>
      <c r="S13" s="266"/>
      <c r="T13" s="269"/>
      <c r="U13" s="28"/>
    </row>
    <row r="14" spans="1:21" ht="24" customHeight="1" x14ac:dyDescent="0.5">
      <c r="B14" s="129" t="s">
        <v>0</v>
      </c>
      <c r="C14" s="148" t="s">
        <v>76</v>
      </c>
      <c r="D14" s="149">
        <v>28.8</v>
      </c>
      <c r="E14" s="78">
        <f>IF(B14="m",(D14*118/113+60.8-64),(D14*119/113+61.5-64))</f>
        <v>26.874336283185841</v>
      </c>
      <c r="F14" s="79" t="s">
        <v>65</v>
      </c>
      <c r="G14" s="78">
        <f>IF(J14="m",(H14*118/113+60.8-64),(H14*119/113+61.5-64))</f>
        <v>37.728318584070792</v>
      </c>
      <c r="H14" s="149">
        <v>38.200000000000003</v>
      </c>
      <c r="I14" s="152" t="s">
        <v>110</v>
      </c>
      <c r="J14" s="130" t="s">
        <v>89</v>
      </c>
      <c r="K14" s="45"/>
      <c r="M14" s="54" t="s">
        <v>0</v>
      </c>
      <c r="N14" s="254" t="s">
        <v>118</v>
      </c>
      <c r="O14" s="255">
        <v>11.1</v>
      </c>
      <c r="P14" s="78">
        <f>IF(O14&lt;&gt;"",IF(M14="m",(O14*118/113+60.8-64),(O14*119/113+61.5-64)),"")</f>
        <v>8.3911504424778798</v>
      </c>
      <c r="Q14" s="79">
        <f>(P14-R14)*2/3</f>
        <v>-1.8796460176991066</v>
      </c>
      <c r="R14" s="78">
        <f>IF(S14&lt;&gt;"",IF(U14="m",(S14*118/113+60.8-64),(S14*119/113+61.5-64)),"")</f>
        <v>11.21061946902654</v>
      </c>
      <c r="S14" s="154">
        <v>13.8</v>
      </c>
      <c r="T14" s="254" t="s">
        <v>61</v>
      </c>
      <c r="U14" s="91" t="s">
        <v>0</v>
      </c>
    </row>
    <row r="15" spans="1:21" ht="24" customHeight="1" x14ac:dyDescent="0.5">
      <c r="B15" s="129" t="s">
        <v>0</v>
      </c>
      <c r="C15" s="148" t="s">
        <v>97</v>
      </c>
      <c r="D15" s="149">
        <v>25.7</v>
      </c>
      <c r="E15" s="80">
        <f>IF(B15="m",(D15*118/113+60.8-64),(D15*119/113+61.5-64))</f>
        <v>23.637168141592923</v>
      </c>
      <c r="F15" s="164">
        <f>ROUND(2/3*F17,1)</f>
        <v>-2.9</v>
      </c>
      <c r="G15" s="80">
        <f>IF(J15="m",(H15*118/113+60.8-64),(H15*119/113+61.5-64))</f>
        <v>28.987610619469024</v>
      </c>
      <c r="H15" s="149">
        <v>29.9</v>
      </c>
      <c r="I15" s="152" t="s">
        <v>33</v>
      </c>
      <c r="J15" s="130" t="s">
        <v>89</v>
      </c>
      <c r="K15" s="45"/>
      <c r="M15" s="54" t="s">
        <v>0</v>
      </c>
      <c r="N15" s="254" t="s">
        <v>119</v>
      </c>
      <c r="O15" s="255">
        <v>12.6</v>
      </c>
      <c r="P15" s="78">
        <f>IF(O15&lt;&gt;"",IF(M15="m",(O15*118/113+60.8-64),(O15*119/113+61.5-64)),"")</f>
        <v>9.9575221238937957</v>
      </c>
      <c r="Q15" s="79">
        <f>(P15-R15)*2/3</f>
        <v>-1.04424778761062</v>
      </c>
      <c r="R15" s="78">
        <f>IF(S15&lt;&gt;"",IF(U15="m",(S15*118/113+60.8-64),(S15*119/113+61.5-64)),"")</f>
        <v>11.523893805309726</v>
      </c>
      <c r="S15" s="154">
        <v>14.1</v>
      </c>
      <c r="T15" s="254" t="s">
        <v>28</v>
      </c>
      <c r="U15" s="91" t="s">
        <v>0</v>
      </c>
    </row>
    <row r="16" spans="1:21" ht="24" customHeight="1" thickBot="1" x14ac:dyDescent="0.55000000000000004">
      <c r="A16" s="10"/>
      <c r="B16" s="129" t="s">
        <v>89</v>
      </c>
      <c r="C16" s="150" t="s">
        <v>93</v>
      </c>
      <c r="D16" s="151">
        <v>28.5</v>
      </c>
      <c r="E16" s="141">
        <f>IF(B16="m",(D16*118/113+60.8-64),(D16*119/113+61.5-64))</f>
        <v>27.513274336283189</v>
      </c>
      <c r="F16" s="167"/>
      <c r="G16" s="141">
        <f>IF(J16="m",(H16*118/113+60.8-64),(H16*119/113+61.5-64))</f>
        <v>30.251327433628319</v>
      </c>
      <c r="H16" s="151">
        <v>31.1</v>
      </c>
      <c r="I16" s="153" t="s">
        <v>44</v>
      </c>
      <c r="J16" s="130" t="s">
        <v>89</v>
      </c>
      <c r="K16" s="45"/>
      <c r="M16" s="54" t="s">
        <v>0</v>
      </c>
      <c r="N16" s="254" t="s">
        <v>52</v>
      </c>
      <c r="O16" s="255">
        <v>17.2</v>
      </c>
      <c r="P16" s="78">
        <f>IF(O16&lt;&gt;"",IF(M16="m",(O16*118/113+60.8-64),(O16*119/113+61.5-64)),"")</f>
        <v>14.761061946902657</v>
      </c>
      <c r="Q16" s="79">
        <f>(P16-R16)*2/3</f>
        <v>1.4619469026548682</v>
      </c>
      <c r="R16" s="78">
        <f>IF(S16&lt;&gt;"",IF(U16="m",(S16*118/113+60.8-64),(S16*119/113+61.5-64)),"")</f>
        <v>12.568141592920355</v>
      </c>
      <c r="S16" s="154">
        <v>15.1</v>
      </c>
      <c r="T16" s="254" t="s">
        <v>17</v>
      </c>
      <c r="U16" s="91" t="s">
        <v>0</v>
      </c>
    </row>
    <row r="17" spans="1:26" ht="24" customHeight="1" thickBot="1" x14ac:dyDescent="0.5">
      <c r="C17" s="19"/>
      <c r="D17" s="48"/>
      <c r="E17" s="81">
        <f>0.6*MIN(E15,E16)+0.4*MAX(E15,E16)</f>
        <v>25.187610619469027</v>
      </c>
      <c r="F17" s="81">
        <f>E17-G17</f>
        <v>-4.3054867256637159</v>
      </c>
      <c r="G17" s="126">
        <f>0.6*MIN(G15,G16)+0.4*MAX(G15,G16)</f>
        <v>29.493097345132743</v>
      </c>
      <c r="H17" s="89"/>
      <c r="I17" s="19"/>
      <c r="J17" s="28"/>
      <c r="K17" s="28"/>
      <c r="L17" s="28"/>
      <c r="N17" s="249"/>
      <c r="O17" s="250"/>
      <c r="P17" s="25"/>
      <c r="Q17" s="19"/>
      <c r="R17" s="25"/>
      <c r="S17" s="266"/>
      <c r="T17" s="15"/>
      <c r="U17" s="28"/>
    </row>
    <row r="18" spans="1:26" ht="24" customHeight="1" x14ac:dyDescent="0.45">
      <c r="A18" s="10"/>
      <c r="C18" s="131">
        <v>0.33333333333333331</v>
      </c>
      <c r="D18" s="132"/>
      <c r="E18" s="133"/>
      <c r="F18" s="139" t="s">
        <v>14</v>
      </c>
      <c r="G18" s="133"/>
      <c r="H18" s="132"/>
      <c r="I18" s="140">
        <v>3</v>
      </c>
      <c r="J18" s="28"/>
      <c r="K18" s="28"/>
      <c r="L18" s="28"/>
      <c r="N18" s="251">
        <v>0.53125</v>
      </c>
      <c r="O18" s="252"/>
      <c r="P18" s="42"/>
      <c r="Q18" s="49" t="s">
        <v>14</v>
      </c>
      <c r="R18" s="42"/>
      <c r="S18" s="267"/>
      <c r="T18" s="268"/>
      <c r="U18" s="28"/>
    </row>
    <row r="19" spans="1:26" ht="24" customHeight="1" x14ac:dyDescent="0.45">
      <c r="A19" s="10"/>
      <c r="C19" s="38"/>
      <c r="D19" s="48"/>
      <c r="E19" s="25"/>
      <c r="F19" s="61" t="s">
        <v>15</v>
      </c>
      <c r="G19" s="25"/>
      <c r="H19" s="48"/>
      <c r="I19" s="40"/>
      <c r="J19" s="28"/>
      <c r="K19" s="28"/>
      <c r="L19" s="28"/>
      <c r="N19" s="253"/>
      <c r="O19" s="250"/>
      <c r="P19" s="25"/>
      <c r="Q19" s="61" t="s">
        <v>15</v>
      </c>
      <c r="R19" s="25"/>
      <c r="S19" s="266"/>
      <c r="T19" s="269"/>
      <c r="U19" s="28"/>
    </row>
    <row r="20" spans="1:26" ht="24" customHeight="1" x14ac:dyDescent="0.5">
      <c r="B20" s="129" t="s">
        <v>0</v>
      </c>
      <c r="C20" s="148" t="s">
        <v>71</v>
      </c>
      <c r="D20" s="149">
        <v>19.899999999999999</v>
      </c>
      <c r="E20" s="78">
        <f>IF(B20="m",(D20*118/113+60.8-64),(D20*119/113+61.5-64))</f>
        <v>17.580530973451317</v>
      </c>
      <c r="F20" s="79">
        <f>(E20-G20)*2/3</f>
        <v>-1.810029498525078</v>
      </c>
      <c r="G20" s="78">
        <f>IF(J20="m",(H20*118/113+60.8-64),(H20*119/113+61.5-64))</f>
        <v>20.295575221238934</v>
      </c>
      <c r="H20" s="149">
        <v>22.5</v>
      </c>
      <c r="I20" s="152" t="s">
        <v>23</v>
      </c>
      <c r="J20" s="130" t="s">
        <v>0</v>
      </c>
      <c r="K20" s="45"/>
      <c r="L20" s="65"/>
      <c r="M20" s="156" t="s">
        <v>0</v>
      </c>
      <c r="N20" s="154" t="s">
        <v>116</v>
      </c>
      <c r="O20" s="247">
        <v>18.899999999999999</v>
      </c>
      <c r="P20" s="78">
        <f>IF(O20&lt;&gt;"",IF(M20="m",(O20*118/113+60.8-64),(O20*119/113+61.5-64)),"")</f>
        <v>16.536283185840702</v>
      </c>
      <c r="Q20" s="79">
        <f>(P20-R20)*2/3</f>
        <v>2.8619469026548643</v>
      </c>
      <c r="R20" s="78">
        <f>IF(S20&lt;&gt;"",IF(U20="m",(S20*118/113+60.8-64),(S20*119/113+61.5-64)),"")</f>
        <v>12.243362831858406</v>
      </c>
      <c r="S20" s="154">
        <v>14</v>
      </c>
      <c r="T20" s="154" t="s">
        <v>133</v>
      </c>
      <c r="U20" s="91" t="s">
        <v>89</v>
      </c>
    </row>
    <row r="21" spans="1:26" ht="24" customHeight="1" x14ac:dyDescent="0.5">
      <c r="B21" s="129" t="s">
        <v>89</v>
      </c>
      <c r="C21" s="148" t="s">
        <v>73</v>
      </c>
      <c r="D21" s="149">
        <v>36.299999999999997</v>
      </c>
      <c r="E21" s="80">
        <f>IF(B21="m",(D21*118/113+60.8-64),(D21*119/113+61.5-64))</f>
        <v>35.727433628318579</v>
      </c>
      <c r="F21" s="164">
        <f>ROUND(2/3*F23,1)</f>
        <v>-7.2</v>
      </c>
      <c r="G21" s="80">
        <f>IF(J21="m",(H21*118/113+60.8-64),(H21*119/113+61.5-64))</f>
        <v>38.361061946902652</v>
      </c>
      <c r="H21" s="149">
        <v>39.799999999999997</v>
      </c>
      <c r="I21" s="152" t="s">
        <v>32</v>
      </c>
      <c r="J21" s="130" t="s">
        <v>0</v>
      </c>
      <c r="K21" s="45"/>
      <c r="L21" s="65"/>
      <c r="M21" s="156" t="s">
        <v>89</v>
      </c>
      <c r="N21" s="154" t="s">
        <v>43</v>
      </c>
      <c r="O21" s="247">
        <v>32.6</v>
      </c>
      <c r="P21" s="78">
        <f>IF(O21&lt;&gt;"",IF(M21="m",(O21*118/113+60.8-64),(O21*119/113+61.5-64)),"")</f>
        <v>31.830973451327438</v>
      </c>
      <c r="Q21" s="166">
        <f>ROUND(2/3*Q23,1)</f>
        <v>2.4</v>
      </c>
      <c r="R21" s="78">
        <f>IF(S21&lt;&gt;"",IF(U21="m",(S21*118/113+60.8-64),(S21*119/113+61.5-64)),"")</f>
        <v>7.4513274336283075</v>
      </c>
      <c r="S21" s="154">
        <v>10.199999999999999</v>
      </c>
      <c r="T21" s="154" t="s">
        <v>48</v>
      </c>
      <c r="U21" s="91" t="s">
        <v>0</v>
      </c>
    </row>
    <row r="22" spans="1:26" ht="24" customHeight="1" thickBot="1" x14ac:dyDescent="0.55000000000000004">
      <c r="B22" s="129" t="s">
        <v>0</v>
      </c>
      <c r="C22" s="150" t="s">
        <v>94</v>
      </c>
      <c r="D22" s="151">
        <v>29.2</v>
      </c>
      <c r="E22" s="141">
        <f>IF(B22="m",(D22*118/113+60.8-64),(D22*119/113+61.5-64))</f>
        <v>27.292035398230084</v>
      </c>
      <c r="F22" s="167"/>
      <c r="G22" s="141">
        <f>IF(J22="m",(H22*118/113+60.8-64),(H22*119/113+61.5-64))</f>
        <v>45.942477876106196</v>
      </c>
      <c r="H22" s="151">
        <v>46</v>
      </c>
      <c r="I22" s="153" t="s">
        <v>72</v>
      </c>
      <c r="J22" s="130" t="s">
        <v>89</v>
      </c>
      <c r="K22" s="45"/>
      <c r="L22" s="65"/>
      <c r="M22" s="156" t="s">
        <v>89</v>
      </c>
      <c r="N22" s="154" t="s">
        <v>115</v>
      </c>
      <c r="O22" s="247">
        <v>29.4</v>
      </c>
      <c r="P22" s="78">
        <f>IF(O22&lt;&gt;"",IF(M22="m",(O22*118/113+60.8-64),(O22*119/113+61.5-64)),"")</f>
        <v>28.461061946902646</v>
      </c>
      <c r="Q22" s="166"/>
      <c r="R22" s="78">
        <f>IF(S22&lt;&gt;"",IF(U22="m",(S22*118/113+60.8-64),(S22*119/113+61.5-64)),"")</f>
        <v>54.36725663716814</v>
      </c>
      <c r="S22" s="154">
        <v>54</v>
      </c>
      <c r="T22" s="154" t="s">
        <v>46</v>
      </c>
      <c r="U22" s="113" t="s">
        <v>89</v>
      </c>
      <c r="X22" s="1" t="s">
        <v>11</v>
      </c>
    </row>
    <row r="23" spans="1:26" s="10" customFormat="1" ht="24" customHeight="1" thickBot="1" x14ac:dyDescent="0.5">
      <c r="A23" s="1"/>
      <c r="B23" s="1"/>
      <c r="C23" s="28"/>
      <c r="D23" s="52"/>
      <c r="E23" s="81">
        <f>0.6*MIN(E21,E22)+0.4*MAX(E21,E22)</f>
        <v>30.666194690265481</v>
      </c>
      <c r="F23" s="81">
        <f>E23-G23</f>
        <v>-10.727433628318582</v>
      </c>
      <c r="G23" s="126">
        <f>0.6*MIN(G21,G22)+0.4*MAX(G21,G22)</f>
        <v>41.393628318584064</v>
      </c>
      <c r="H23" s="83"/>
      <c r="I23" s="28"/>
      <c r="J23" s="28"/>
      <c r="K23" s="28"/>
      <c r="L23" s="47"/>
      <c r="N23" s="256"/>
      <c r="O23" s="257"/>
      <c r="P23" s="81">
        <f>0.6*MIN(P21,P22)+0.4*MAX(P21,P22)</f>
        <v>29.809026548672563</v>
      </c>
      <c r="Q23" s="81">
        <f>P23-R23</f>
        <v>3.5913274336283223</v>
      </c>
      <c r="R23" s="81">
        <f>0.6*MIN(R21,R22)+0.4*MAX(R21,R22)</f>
        <v>26.21769911504424</v>
      </c>
      <c r="S23" s="270"/>
      <c r="T23" s="16"/>
      <c r="U23" s="47"/>
    </row>
    <row r="24" spans="1:26" ht="24" customHeight="1" x14ac:dyDescent="0.45">
      <c r="C24" s="131">
        <v>0.33333333333333331</v>
      </c>
      <c r="D24" s="132"/>
      <c r="E24" s="133"/>
      <c r="F24" s="139" t="s">
        <v>14</v>
      </c>
      <c r="G24" s="133"/>
      <c r="H24" s="132"/>
      <c r="I24" s="140">
        <v>4</v>
      </c>
      <c r="J24" s="28"/>
      <c r="K24" s="28"/>
      <c r="L24" s="28"/>
      <c r="N24" s="251">
        <v>0.53125</v>
      </c>
      <c r="O24" s="252"/>
      <c r="P24" s="42"/>
      <c r="Q24" s="50" t="s">
        <v>14</v>
      </c>
      <c r="R24" s="42"/>
      <c r="S24" s="267"/>
      <c r="T24" s="268"/>
      <c r="U24" s="28"/>
    </row>
    <row r="25" spans="1:26" ht="24" customHeight="1" x14ac:dyDescent="0.45">
      <c r="B25" s="10"/>
      <c r="C25" s="38"/>
      <c r="D25" s="60"/>
      <c r="E25" s="19"/>
      <c r="F25" s="61" t="s">
        <v>15</v>
      </c>
      <c r="G25" s="19"/>
      <c r="H25" s="60"/>
      <c r="I25" s="40"/>
      <c r="J25" s="62"/>
      <c r="K25" s="62"/>
      <c r="L25" s="62"/>
      <c r="M25" s="57"/>
      <c r="N25" s="253"/>
      <c r="O25" s="250"/>
      <c r="P25" s="19"/>
      <c r="Q25" s="61" t="s">
        <v>15</v>
      </c>
      <c r="R25" s="19"/>
      <c r="S25" s="266"/>
      <c r="T25" s="269"/>
      <c r="U25" s="28"/>
      <c r="X25" s="10"/>
      <c r="Z25" s="10"/>
    </row>
    <row r="26" spans="1:26" ht="24" customHeight="1" x14ac:dyDescent="0.5">
      <c r="B26" s="129" t="s">
        <v>0</v>
      </c>
      <c r="C26" s="148" t="s">
        <v>99</v>
      </c>
      <c r="D26" s="149">
        <v>15.4</v>
      </c>
      <c r="E26" s="78">
        <f>IF(B26="m",(D26*118/113+60.8-64),(D26*119/113+61.5-64))</f>
        <v>12.881415929203541</v>
      </c>
      <c r="F26" s="79">
        <f>(E26-G26)*2/3</f>
        <v>-3.1327433628318508</v>
      </c>
      <c r="G26" s="78">
        <f>IF(J26="m",(H26*118/113+60.8-64),(H26*119/113+61.5-64))</f>
        <v>17.580530973451317</v>
      </c>
      <c r="H26" s="149">
        <v>19.899999999999999</v>
      </c>
      <c r="I26" s="152" t="s">
        <v>60</v>
      </c>
      <c r="J26" s="130" t="s">
        <v>0</v>
      </c>
      <c r="K26" s="45"/>
      <c r="L26" s="65"/>
      <c r="M26" s="54" t="s">
        <v>89</v>
      </c>
      <c r="N26" s="254" t="s">
        <v>114</v>
      </c>
      <c r="O26" s="255">
        <v>19.100000000000001</v>
      </c>
      <c r="P26" s="78">
        <f>IF(O26&lt;&gt;"",IF(M26="m",(O26*118/113+60.8-64),(O26*119/113+61.5-64)),"")</f>
        <v>17.614159292035396</v>
      </c>
      <c r="Q26" s="79">
        <f>(P26-R26)*2/3</f>
        <v>3.2294985250737418</v>
      </c>
      <c r="R26" s="78">
        <f>IF(S26&lt;&gt;"",IF(U26="m",(S26*118/113+60.8-64),(S26*119/113+61.5-64)),"")</f>
        <v>12.769911504424783</v>
      </c>
      <c r="S26" s="154">
        <v>14.5</v>
      </c>
      <c r="T26" s="254" t="s">
        <v>16</v>
      </c>
      <c r="U26" s="91" t="s">
        <v>89</v>
      </c>
    </row>
    <row r="27" spans="1:26" ht="24" customHeight="1" x14ac:dyDescent="0.5">
      <c r="B27" s="129" t="s">
        <v>0</v>
      </c>
      <c r="C27" s="148" t="s">
        <v>38</v>
      </c>
      <c r="D27" s="149">
        <v>21.1</v>
      </c>
      <c r="E27" s="80">
        <f>IF(B27="m",(D27*118/113+60.8-64),(D27*119/113+61.5-64))</f>
        <v>18.833628318584061</v>
      </c>
      <c r="F27" s="164">
        <f>ROUND(2/3*F29,1)</f>
        <v>-1.1000000000000001</v>
      </c>
      <c r="G27" s="80">
        <f>IF(J27="m",(H27*118/113+60.8-64),(H27*119/113+61.5-64))</f>
        <v>21.130973451327435</v>
      </c>
      <c r="H27" s="149">
        <v>23.3</v>
      </c>
      <c r="I27" s="152" t="s">
        <v>62</v>
      </c>
      <c r="J27" s="130" t="s">
        <v>0</v>
      </c>
      <c r="K27" s="45"/>
      <c r="L27" s="65"/>
      <c r="M27" s="54" t="s">
        <v>89</v>
      </c>
      <c r="N27" s="254" t="s">
        <v>39</v>
      </c>
      <c r="O27" s="255">
        <v>31</v>
      </c>
      <c r="P27" s="78">
        <f>IF(O27&lt;&gt;"",IF(M27="m",(O27*118/113+60.8-64),(O27*119/113+61.5-64)),"")</f>
        <v>30.146017699115049</v>
      </c>
      <c r="Q27" s="166">
        <f>ROUND(2/3*Q29,1)</f>
        <v>2.4</v>
      </c>
      <c r="R27" s="78">
        <f>IF(S27&lt;&gt;"",IF(U27="m",(S27*118/113+60.8-64),(S27*119/113+61.5-64)),"")</f>
        <v>7.7646017699115077</v>
      </c>
      <c r="S27" s="154">
        <v>10.5</v>
      </c>
      <c r="T27" s="254" t="s">
        <v>20</v>
      </c>
      <c r="U27" s="91" t="s">
        <v>0</v>
      </c>
    </row>
    <row r="28" spans="1:26" s="10" customFormat="1" ht="24" customHeight="1" thickBot="1" x14ac:dyDescent="0.55000000000000004">
      <c r="A28" s="1"/>
      <c r="B28" s="129" t="s">
        <v>0</v>
      </c>
      <c r="C28" s="150" t="s">
        <v>22</v>
      </c>
      <c r="D28" s="151">
        <v>37.299999999999997</v>
      </c>
      <c r="E28" s="141">
        <f>IF(B28="m",(D28*118/113+60.8-64),(D28*119/113+61.5-64))</f>
        <v>35.750442477876106</v>
      </c>
      <c r="F28" s="167"/>
      <c r="G28" s="141">
        <f>IF(J28="m",(H28*118/113+60.8-64),(H28*119/113+61.5-64))</f>
        <v>36.56991150442478</v>
      </c>
      <c r="H28" s="151">
        <v>37.1</v>
      </c>
      <c r="I28" s="153" t="s">
        <v>63</v>
      </c>
      <c r="J28" s="130" t="s">
        <v>89</v>
      </c>
      <c r="K28" s="45"/>
      <c r="L28" s="65"/>
      <c r="M28" s="54" t="s">
        <v>0</v>
      </c>
      <c r="N28" s="254" t="s">
        <v>117</v>
      </c>
      <c r="O28" s="255">
        <v>31.8</v>
      </c>
      <c r="P28" s="78">
        <f>IF(O28&lt;&gt;"",IF(M28="m",(O28*118/113+60.8-64),(O28*119/113+61.5-64)),"")</f>
        <v>30.007079646017701</v>
      </c>
      <c r="Q28" s="166"/>
      <c r="R28" s="78">
        <f>IF(S28&lt;&gt;"",IF(U28="m",(S28*118/113+60.8-64),(S28*119/113+61.5-64)),"")</f>
        <v>54.36725663716814</v>
      </c>
      <c r="S28" s="154">
        <v>54</v>
      </c>
      <c r="T28" s="154" t="s">
        <v>21</v>
      </c>
      <c r="U28" s="54" t="s">
        <v>89</v>
      </c>
      <c r="X28" s="1"/>
      <c r="Z28" s="1"/>
    </row>
    <row r="29" spans="1:26" ht="24" customHeight="1" thickBot="1" x14ac:dyDescent="0.5">
      <c r="D29" s="52"/>
      <c r="E29" s="81">
        <f>0.6*MIN(E27,E28)+0.4*MAX(E27,E28)</f>
        <v>25.600353982300881</v>
      </c>
      <c r="F29" s="81">
        <f>E29-G29</f>
        <v>-1.706194690265491</v>
      </c>
      <c r="G29" s="126">
        <f>0.6*MIN(G27,G28)+0.4*MAX(G27,G28)</f>
        <v>27.306548672566372</v>
      </c>
      <c r="H29" s="83"/>
      <c r="J29" s="28"/>
      <c r="K29" s="28"/>
      <c r="L29" s="28"/>
      <c r="N29" s="256"/>
      <c r="O29" s="257"/>
      <c r="P29" s="81">
        <f>0.6*MIN(P27,P28)+0.4*MAX(P27,P28)</f>
        <v>30.06265486725664</v>
      </c>
      <c r="Q29" s="81">
        <f>P29-R29</f>
        <v>3.6569911504424795</v>
      </c>
      <c r="R29" s="81">
        <f>0.6*MIN(R27,R28)+0.4*MAX(R27,R28)</f>
        <v>26.405663716814161</v>
      </c>
      <c r="S29" s="270"/>
      <c r="T29" s="16"/>
      <c r="U29" s="28"/>
    </row>
    <row r="30" spans="1:26" ht="24" customHeight="1" x14ac:dyDescent="0.45">
      <c r="B30" s="45"/>
      <c r="C30" s="131">
        <v>0.33333333333333331</v>
      </c>
      <c r="D30" s="132"/>
      <c r="E30" s="133"/>
      <c r="F30" s="139" t="s">
        <v>66</v>
      </c>
      <c r="G30" s="133"/>
      <c r="H30" s="132"/>
      <c r="I30" s="140">
        <v>5</v>
      </c>
      <c r="J30" s="28"/>
      <c r="K30" s="28"/>
      <c r="L30" s="28"/>
      <c r="N30" s="251">
        <v>0.53125</v>
      </c>
      <c r="O30" s="252"/>
      <c r="P30" s="42"/>
      <c r="Q30" s="49" t="s">
        <v>14</v>
      </c>
      <c r="R30" s="42"/>
      <c r="S30" s="267"/>
      <c r="T30" s="268"/>
      <c r="U30" s="28"/>
    </row>
    <row r="31" spans="1:26" ht="24" customHeight="1" x14ac:dyDescent="0.45">
      <c r="B31" s="45"/>
      <c r="C31" s="38"/>
      <c r="D31" s="60"/>
      <c r="E31" s="19"/>
      <c r="F31" s="61" t="s">
        <v>15</v>
      </c>
      <c r="G31" s="19"/>
      <c r="H31" s="60"/>
      <c r="I31" s="40"/>
      <c r="J31" s="62"/>
      <c r="K31" s="62"/>
      <c r="L31" s="62"/>
      <c r="M31" s="57"/>
      <c r="N31" s="253"/>
      <c r="O31" s="250"/>
      <c r="P31" s="19"/>
      <c r="Q31" s="61" t="s">
        <v>15</v>
      </c>
      <c r="R31" s="19"/>
      <c r="S31" s="266"/>
      <c r="T31" s="269"/>
      <c r="U31" s="28"/>
    </row>
    <row r="32" spans="1:26" ht="24" customHeight="1" x14ac:dyDescent="0.5">
      <c r="B32" s="129" t="s">
        <v>89</v>
      </c>
      <c r="C32" s="148" t="s">
        <v>88</v>
      </c>
      <c r="D32" s="149">
        <v>29.1</v>
      </c>
      <c r="E32" s="78">
        <f>IF(B32="m",(D32*118/113+60.8-64),(D32*119/113+61.5-64))</f>
        <v>28.145132743362836</v>
      </c>
      <c r="F32" s="79" t="s">
        <v>65</v>
      </c>
      <c r="G32" s="78">
        <f>IF(J32="m",(H32*118/113+60.8-64),(H32*119/113+61.5-64))</f>
        <v>46.715044247787603</v>
      </c>
      <c r="H32" s="149">
        <v>47.8</v>
      </c>
      <c r="I32" s="152" t="s">
        <v>105</v>
      </c>
      <c r="J32" s="130" t="s">
        <v>0</v>
      </c>
      <c r="K32" s="45"/>
      <c r="L32" s="65"/>
      <c r="M32" s="54" t="s">
        <v>0</v>
      </c>
      <c r="N32" s="254" t="s">
        <v>31</v>
      </c>
      <c r="O32" s="255">
        <v>19.8</v>
      </c>
      <c r="P32" s="78">
        <f>IF(O32&lt;&gt;"",IF(M32="m",(O32*118/113+60.8-64),(O32*119/113+61.5-64)),"")</f>
        <v>17.47610619469026</v>
      </c>
      <c r="Q32" s="79">
        <f>(P32-R32)*2/3</f>
        <v>2.2973451327433643</v>
      </c>
      <c r="R32" s="78">
        <f>IF(S32&lt;&gt;"",IF(U32="m",(S32*118/113+60.8-64),(S32*119/113+61.5-64)),"")</f>
        <v>14.030088495575214</v>
      </c>
      <c r="S32" s="163">
        <v>16.5</v>
      </c>
      <c r="T32" s="271" t="s">
        <v>131</v>
      </c>
      <c r="U32" s="118" t="s">
        <v>0</v>
      </c>
    </row>
    <row r="33" spans="2:21" ht="24" customHeight="1" x14ac:dyDescent="0.5">
      <c r="B33" s="129" t="s">
        <v>0</v>
      </c>
      <c r="C33" s="148" t="s">
        <v>18</v>
      </c>
      <c r="D33" s="149">
        <v>26.2</v>
      </c>
      <c r="E33" s="80">
        <f>IF(B33="m",(D33*118/113+60.8-64),(D33*119/113+61.5-64))</f>
        <v>24.159292035398224</v>
      </c>
      <c r="F33" s="164">
        <f>ROUND(2/3*F35,1)</f>
        <v>-0.3</v>
      </c>
      <c r="G33" s="80">
        <f>IF(J33="m",(H33*118/113+60.8-64),(H33*119/113+61.5-64))</f>
        <v>37.525663716814165</v>
      </c>
      <c r="H33" s="149">
        <v>39</v>
      </c>
      <c r="I33" s="152" t="s">
        <v>30</v>
      </c>
      <c r="J33" s="130" t="s">
        <v>0</v>
      </c>
      <c r="K33" s="45"/>
      <c r="L33" s="65"/>
      <c r="M33" s="54" t="s">
        <v>0</v>
      </c>
      <c r="N33" s="254" t="s">
        <v>26</v>
      </c>
      <c r="O33" s="255">
        <v>34.5</v>
      </c>
      <c r="P33" s="78">
        <f>IF(O33&lt;&gt;"",IF(M33="m",(O33*118/113+60.8-64),(O33*119/113+61.5-64)),"")</f>
        <v>32.826548672566361</v>
      </c>
      <c r="Q33" s="166">
        <f>ROUND(2/3*Q35,1)</f>
        <v>10.5</v>
      </c>
      <c r="R33" s="78">
        <f>IF(S33&lt;&gt;"",IF(U33="m",(S33*118/113+60.8-64),(S33*119/113+61.5-64)),"")</f>
        <v>17.998230088495575</v>
      </c>
      <c r="S33" s="154">
        <v>20.3</v>
      </c>
      <c r="T33" s="254" t="s">
        <v>80</v>
      </c>
      <c r="U33" s="91" t="s">
        <v>0</v>
      </c>
    </row>
    <row r="34" spans="2:21" ht="24" customHeight="1" thickBot="1" x14ac:dyDescent="0.55000000000000004">
      <c r="B34" s="129" t="s">
        <v>89</v>
      </c>
      <c r="C34" s="150" t="s">
        <v>92</v>
      </c>
      <c r="D34" s="151">
        <v>50.9</v>
      </c>
      <c r="E34" s="141">
        <f>IF(B34="m",(D34*118/113+60.8-64),(D34*119/113+61.5-64))</f>
        <v>51.102654867256632</v>
      </c>
      <c r="F34" s="167"/>
      <c r="G34" s="141">
        <f>IF(J34="m",(H34*118/113+60.8-64),(H34*119/113+61.5-64))</f>
        <v>33.975221238938047</v>
      </c>
      <c r="H34" s="151">
        <v>35.6</v>
      </c>
      <c r="I34" s="153" t="s">
        <v>111</v>
      </c>
      <c r="J34" s="130" t="s">
        <v>0</v>
      </c>
      <c r="K34" s="45"/>
      <c r="L34" s="65"/>
      <c r="M34" s="99" t="s">
        <v>89</v>
      </c>
      <c r="N34" s="154" t="s">
        <v>27</v>
      </c>
      <c r="O34" s="247">
        <v>54</v>
      </c>
      <c r="P34" s="78">
        <f>IF(O34&lt;&gt;"",IF(M34="m",(O34*118/113+60.8-64),(O34*119/113+61.5-64)),"")</f>
        <v>54.36725663716814</v>
      </c>
      <c r="Q34" s="166"/>
      <c r="R34" s="78">
        <f>IF(S34&lt;&gt;"",IF(U34="m",(S34*118/113+60.8-64),(S34*119/113+61.5-64)),"")</f>
        <v>37.096460176991158</v>
      </c>
      <c r="S34" s="154">
        <v>37.6</v>
      </c>
      <c r="T34" s="254" t="s">
        <v>75</v>
      </c>
      <c r="U34" s="91" t="s">
        <v>89</v>
      </c>
    </row>
    <row r="35" spans="2:21" ht="24" customHeight="1" thickBot="1" x14ac:dyDescent="0.5">
      <c r="D35" s="52"/>
      <c r="E35" s="81">
        <f>0.6*MIN(E33,E34)+0.4*MAX(E33,E34)</f>
        <v>34.936637168141587</v>
      </c>
      <c r="F35" s="81">
        <f>E35-G35</f>
        <v>-0.45876106194690891</v>
      </c>
      <c r="G35" s="126">
        <f>0.6*MIN(G33,G34)+0.4*MAX(G33,G34)</f>
        <v>35.395398230088496</v>
      </c>
      <c r="H35" s="83"/>
      <c r="J35" s="28"/>
      <c r="K35" s="28"/>
      <c r="L35" s="28"/>
      <c r="N35" s="258"/>
      <c r="O35" s="259"/>
      <c r="P35" s="81">
        <f>0.6*MIN(P33,P34)+0.4*MAX(P33,P34)</f>
        <v>41.442831858407075</v>
      </c>
      <c r="Q35" s="81">
        <f>P35-R35</f>
        <v>15.805309734513266</v>
      </c>
      <c r="R35" s="81">
        <f>0.6*MIN(R33,R34)+0.4*MAX(R33,R34)</f>
        <v>25.63752212389381</v>
      </c>
      <c r="S35" s="270"/>
      <c r="T35" s="258"/>
      <c r="U35" s="28"/>
    </row>
    <row r="36" spans="2:21" ht="24" customHeight="1" x14ac:dyDescent="0.45">
      <c r="C36" s="46">
        <v>0.33333333333333331</v>
      </c>
      <c r="D36" s="41"/>
      <c r="E36" s="42"/>
      <c r="F36" s="49" t="s">
        <v>66</v>
      </c>
      <c r="G36" s="42"/>
      <c r="H36" s="41"/>
      <c r="I36" s="85" t="s">
        <v>136</v>
      </c>
      <c r="J36" s="28"/>
      <c r="K36" s="28"/>
      <c r="L36" s="28"/>
      <c r="N36" s="251">
        <v>0.53125</v>
      </c>
      <c r="O36" s="252"/>
      <c r="P36" s="42"/>
      <c r="Q36" s="49" t="s">
        <v>66</v>
      </c>
      <c r="R36" s="42"/>
      <c r="S36" s="267"/>
      <c r="T36" s="268"/>
      <c r="U36" s="28"/>
    </row>
    <row r="37" spans="2:21" ht="24" customHeight="1" x14ac:dyDescent="0.45">
      <c r="C37" s="38"/>
      <c r="D37" s="60"/>
      <c r="E37" s="19"/>
      <c r="F37" s="61" t="s">
        <v>15</v>
      </c>
      <c r="G37" s="19"/>
      <c r="H37" s="60"/>
      <c r="I37" s="40"/>
      <c r="J37" s="62"/>
      <c r="K37" s="62"/>
      <c r="L37" s="62"/>
      <c r="M37" s="57"/>
      <c r="N37" s="253"/>
      <c r="O37" s="250"/>
      <c r="P37" s="19"/>
      <c r="Q37" s="61" t="s">
        <v>15</v>
      </c>
      <c r="R37" s="19"/>
      <c r="S37" s="266"/>
      <c r="T37" s="269"/>
      <c r="U37" s="28"/>
    </row>
    <row r="38" spans="2:21" ht="24" customHeight="1" x14ac:dyDescent="0.5">
      <c r="B38" s="102" t="s">
        <v>89</v>
      </c>
      <c r="C38" s="154" t="s">
        <v>91</v>
      </c>
      <c r="D38" s="149">
        <v>30.5</v>
      </c>
      <c r="E38" s="78">
        <f>IF(B38="m",(D38*118/113+60.8-64),(D38*119/113+61.5-64))</f>
        <v>29.619469026548671</v>
      </c>
      <c r="F38" s="79" t="s">
        <v>65</v>
      </c>
      <c r="G38" s="78">
        <f>IF(J38="m",(H38*118/113+60.8-64),(H38*119/113+61.5-64))</f>
        <v>50.681415929203538</v>
      </c>
      <c r="H38" s="149">
        <v>50.5</v>
      </c>
      <c r="I38" s="154" t="s">
        <v>24</v>
      </c>
      <c r="J38" s="102" t="s">
        <v>89</v>
      </c>
      <c r="K38" s="45"/>
      <c r="L38" s="65"/>
      <c r="M38" s="156" t="s">
        <v>0</v>
      </c>
      <c r="N38" s="154" t="s">
        <v>53</v>
      </c>
      <c r="O38" s="247">
        <v>19.899999999999999</v>
      </c>
      <c r="P38" s="78">
        <f>IF(O38&lt;&gt;"",IF(M38="m",(O38*118/113+60.8-64),(O38*119/113+61.5-64)),"")</f>
        <v>17.580530973451317</v>
      </c>
      <c r="Q38" s="79">
        <f>(P38-R38)*2/3</f>
        <v>1.4519174041297827</v>
      </c>
      <c r="R38" s="78">
        <f>IF(S38&lt;&gt;"",IF(U38="m",(S38*118/113+60.8-64),(S38*119/113+61.5-64)),"")</f>
        <v>15.402654867256643</v>
      </c>
      <c r="S38" s="154">
        <v>17</v>
      </c>
      <c r="T38" s="154" t="s">
        <v>29</v>
      </c>
      <c r="U38" s="91" t="s">
        <v>89</v>
      </c>
    </row>
    <row r="39" spans="2:21" ht="24" customHeight="1" x14ac:dyDescent="0.5">
      <c r="B39" s="102" t="s">
        <v>0</v>
      </c>
      <c r="C39" s="154" t="s">
        <v>78</v>
      </c>
      <c r="D39" s="149">
        <v>23.3</v>
      </c>
      <c r="E39" s="80">
        <f>IF(B39="m",(D39*118/113+60.8-64),(D39*119/113+61.5-64))</f>
        <v>21.130973451327435</v>
      </c>
      <c r="F39" s="164">
        <f>ROUND(2/3*F41,1)</f>
        <v>-0.9</v>
      </c>
      <c r="G39" s="80">
        <f>IF(J39="m",(H39*118/113+60.8-64),(H39*119/113+61.5-64))</f>
        <v>26.247787610619469</v>
      </c>
      <c r="H39" s="149">
        <v>28.2</v>
      </c>
      <c r="I39" s="154" t="s">
        <v>40</v>
      </c>
      <c r="J39" s="102" t="s">
        <v>0</v>
      </c>
      <c r="K39" s="45"/>
      <c r="L39" s="65"/>
      <c r="M39" s="102" t="s">
        <v>0</v>
      </c>
      <c r="N39" s="154" t="s">
        <v>81</v>
      </c>
      <c r="O39" s="149">
        <v>24.3</v>
      </c>
      <c r="P39" s="78">
        <f>IF(O39&lt;&gt;"",IF(M39="m",(O39*118/113+60.8-64),(O39*119/113+61.5-64)),"")</f>
        <v>22.17522123893805</v>
      </c>
      <c r="Q39" s="79">
        <f>(P39-R39)*2/3</f>
        <v>9.8855457227138661</v>
      </c>
      <c r="R39" s="78">
        <f>IF(S39&lt;&gt;"",IF(U39="m",(S39*118/113+60.8-64),(S39*119/113+61.5-64)),"")</f>
        <v>7.3469026548672502</v>
      </c>
      <c r="S39" s="154">
        <v>10.1</v>
      </c>
      <c r="T39" s="154" t="s">
        <v>68</v>
      </c>
      <c r="U39" s="91" t="s">
        <v>0</v>
      </c>
    </row>
    <row r="40" spans="2:21" ht="24" customHeight="1" thickBot="1" x14ac:dyDescent="0.55000000000000004">
      <c r="B40" s="102" t="s">
        <v>89</v>
      </c>
      <c r="C40" s="154" t="s">
        <v>77</v>
      </c>
      <c r="D40" s="149">
        <v>25.7</v>
      </c>
      <c r="E40" s="80">
        <f>IF(B40="m",(D40*118/113+60.8-64),(D40*119/113+61.5-64))</f>
        <v>24.564601769911505</v>
      </c>
      <c r="F40" s="167"/>
      <c r="G40" s="80">
        <f>IF(J40="m",(H40*118/113+60.8-64),(H40*119/113+61.5-64))</f>
        <v>22.247787610619469</v>
      </c>
      <c r="H40" s="149">
        <v>23.5</v>
      </c>
      <c r="I40" s="154" t="s">
        <v>41</v>
      </c>
      <c r="J40" s="102" t="s">
        <v>89</v>
      </c>
      <c r="K40" s="45"/>
      <c r="L40" s="65"/>
      <c r="M40" s="58" t="s">
        <v>89</v>
      </c>
      <c r="N40" s="154" t="s">
        <v>128</v>
      </c>
      <c r="O40" s="260">
        <v>28.5</v>
      </c>
      <c r="P40" s="78">
        <f>IF(O40&lt;&gt;"",IF(M40="m",(O40*118/113+60.8-64),(O40*119/113+61.5-64)),"")</f>
        <v>27.513274336283189</v>
      </c>
      <c r="Q40" s="86" t="s">
        <v>65</v>
      </c>
      <c r="R40" s="78">
        <f>IF(S40&lt;&gt;"",IF(U40="m",(S40*118/113+60.8-64),(S40*119/113+61.5-64)),"")</f>
        <v>29.830088495575211</v>
      </c>
      <c r="S40" s="154">
        <v>30.7</v>
      </c>
      <c r="T40" s="154" t="s">
        <v>123</v>
      </c>
      <c r="U40" s="54" t="s">
        <v>89</v>
      </c>
    </row>
    <row r="41" spans="2:21" ht="24" customHeight="1" thickBot="1" x14ac:dyDescent="0.5">
      <c r="B41" s="4"/>
      <c r="C41" s="12"/>
      <c r="D41" s="48"/>
      <c r="E41" s="81">
        <f>0.6*MIN(E39,E40)+0.4*MAX(E39,E40)</f>
        <v>22.504424778761063</v>
      </c>
      <c r="F41" s="81">
        <f>E41-G41</f>
        <v>-1.343362831858407</v>
      </c>
      <c r="G41" s="126">
        <f>0.6*MIN(G39,G40)+0.4*MAX(G39,G40)</f>
        <v>23.84778761061947</v>
      </c>
      <c r="H41" s="48"/>
      <c r="I41" s="12"/>
      <c r="J41" s="28"/>
      <c r="K41" s="28"/>
      <c r="L41" s="28"/>
      <c r="M41" s="4" t="s">
        <v>11</v>
      </c>
      <c r="N41" s="261"/>
      <c r="O41" s="257"/>
      <c r="P41" s="81">
        <f>0.6*MIN(P39,P40)+0.4*MAX(P39,P40)</f>
        <v>24.310442477876105</v>
      </c>
      <c r="Q41" s="81">
        <f>P41-R41</f>
        <v>7.970265486725669</v>
      </c>
      <c r="R41" s="81">
        <f>0.6*MIN(R39,R40)+0.4*MAX(R39,R40)</f>
        <v>16.340176991150436</v>
      </c>
      <c r="S41" s="272"/>
      <c r="T41" s="16"/>
      <c r="U41" s="28"/>
    </row>
    <row r="42" spans="2:21" ht="24" customHeight="1" x14ac:dyDescent="0.45">
      <c r="C42" s="131">
        <v>0.33333333333333331</v>
      </c>
      <c r="D42" s="132"/>
      <c r="E42" s="133"/>
      <c r="F42" s="139" t="s">
        <v>14</v>
      </c>
      <c r="G42" s="133"/>
      <c r="H42" s="132"/>
      <c r="I42" s="142" t="s">
        <v>137</v>
      </c>
      <c r="J42" s="28"/>
      <c r="K42" s="28"/>
      <c r="L42" s="28"/>
      <c r="M42" s="4"/>
      <c r="N42" s="251">
        <v>0.53125</v>
      </c>
      <c r="O42" s="252"/>
      <c r="P42" s="53"/>
      <c r="Q42" s="49" t="s">
        <v>66</v>
      </c>
      <c r="R42" s="42"/>
      <c r="S42" s="267"/>
      <c r="T42" s="273"/>
      <c r="U42" s="28"/>
    </row>
    <row r="43" spans="2:21" ht="24" customHeight="1" x14ac:dyDescent="0.5">
      <c r="C43" s="38"/>
      <c r="D43" s="60"/>
      <c r="E43" s="19"/>
      <c r="F43" s="61" t="s">
        <v>15</v>
      </c>
      <c r="G43" s="19"/>
      <c r="H43" s="60"/>
      <c r="I43" s="40"/>
      <c r="J43" s="62"/>
      <c r="K43" s="62"/>
      <c r="L43" s="62"/>
      <c r="M43" s="65"/>
      <c r="N43" s="253"/>
      <c r="O43" s="250"/>
      <c r="P43" s="66"/>
      <c r="Q43" s="61" t="s">
        <v>15</v>
      </c>
      <c r="R43" s="19"/>
      <c r="S43" s="266"/>
      <c r="T43" s="269"/>
      <c r="U43" s="28"/>
    </row>
    <row r="44" spans="2:21" ht="24" customHeight="1" x14ac:dyDescent="0.5">
      <c r="B44" s="129" t="s">
        <v>0</v>
      </c>
      <c r="C44" s="148" t="s">
        <v>79</v>
      </c>
      <c r="D44" s="149">
        <v>18.7</v>
      </c>
      <c r="E44" s="78">
        <f>IF(B44="m",(D44*118/113+60.8-64),(D44*119/113+61.5-64))</f>
        <v>16.327433628318573</v>
      </c>
      <c r="F44" s="79">
        <f>(E44-G44)*2/3</f>
        <v>-1.9492625368731638</v>
      </c>
      <c r="G44" s="78">
        <f>IF(J44="m",(H44*118/113+60.8-64),(H44*119/113+61.5-64))</f>
        <v>19.251327433628319</v>
      </c>
      <c r="H44" s="149">
        <v>21.5</v>
      </c>
      <c r="I44" s="152" t="s">
        <v>34</v>
      </c>
      <c r="J44" s="130" t="s">
        <v>0</v>
      </c>
      <c r="K44" s="45"/>
      <c r="L44" s="65"/>
      <c r="M44" s="156" t="s">
        <v>89</v>
      </c>
      <c r="N44" s="154" t="s">
        <v>113</v>
      </c>
      <c r="O44" s="247">
        <v>24.3</v>
      </c>
      <c r="P44" s="78">
        <f>IF(O44&lt;&gt;"",IF(M44="m",(O44*118/113+60.8-64),(O44*119/113+61.5-64)),"")</f>
        <v>23.09026548672567</v>
      </c>
      <c r="Q44" s="79">
        <f>(P44-R44)*2/3</f>
        <v>5.4058997050147566</v>
      </c>
      <c r="R44" s="78">
        <f>IF(S44&lt;&gt;"",IF(U44="m",(S44*118/113+60.8-64),(S44*119/113+61.5-64)),"")</f>
        <v>14.981415929203536</v>
      </c>
      <c r="S44" s="154">
        <v>16.600000000000001</v>
      </c>
      <c r="T44" s="154" t="s">
        <v>129</v>
      </c>
      <c r="U44" s="91" t="s">
        <v>89</v>
      </c>
    </row>
    <row r="45" spans="2:21" ht="24" customHeight="1" x14ac:dyDescent="0.5">
      <c r="B45" s="129" t="s">
        <v>89</v>
      </c>
      <c r="C45" s="148" t="s">
        <v>58</v>
      </c>
      <c r="D45" s="149">
        <v>25.8</v>
      </c>
      <c r="E45" s="80">
        <f>IF(B45="m",(D45*118/113+60.8-64),(D45*119/113+61.5-64))</f>
        <v>24.669911504424789</v>
      </c>
      <c r="F45" s="164">
        <f>ROUND(2/3*F47,1)</f>
        <v>-1.4</v>
      </c>
      <c r="G45" s="80">
        <f>IF(J45="m",(H45*118/113+60.8-64),(H45*119/113+61.5-64))</f>
        <v>32.357522123893801</v>
      </c>
      <c r="H45" s="149">
        <v>33.1</v>
      </c>
      <c r="I45" s="152" t="s">
        <v>50</v>
      </c>
      <c r="J45" s="130" t="s">
        <v>89</v>
      </c>
      <c r="K45" s="45"/>
      <c r="L45" s="65"/>
      <c r="M45" s="156" t="s">
        <v>0</v>
      </c>
      <c r="N45" s="154" t="s">
        <v>120</v>
      </c>
      <c r="O45" s="247">
        <v>34.1</v>
      </c>
      <c r="P45" s="78">
        <f>IF(O45&lt;&gt;"",IF(M45="m",(O45*118/113+60.8-64),(O45*119/113+61.5-64)),"")</f>
        <v>32.408849557522132</v>
      </c>
      <c r="Q45" s="79" t="s">
        <v>65</v>
      </c>
      <c r="R45" s="78">
        <f>IF(S45&lt;&gt;"",IF(U45="m",(S45*118/113+60.8-64),(S45*119/113+61.5-64)),"")</f>
        <v>16.118584070796459</v>
      </c>
      <c r="S45" s="154">
        <v>18.5</v>
      </c>
      <c r="T45" s="154" t="s">
        <v>70</v>
      </c>
      <c r="U45" s="91" t="s">
        <v>0</v>
      </c>
    </row>
    <row r="46" spans="2:21" ht="24" customHeight="1" thickBot="1" x14ac:dyDescent="0.55000000000000004">
      <c r="B46" s="129" t="s">
        <v>0</v>
      </c>
      <c r="C46" s="150" t="s">
        <v>101</v>
      </c>
      <c r="D46" s="151">
        <v>54</v>
      </c>
      <c r="E46" s="141">
        <f>IF(B46="m",(D46*118/113+60.8-64),(D46*119/113+61.5-64))</f>
        <v>53.189380530973452</v>
      </c>
      <c r="F46" s="167"/>
      <c r="G46" s="141">
        <f>IF(J46="m",(H46*118/113+60.8-64),(H46*119/113+61.5-64))</f>
        <v>46.923893805309731</v>
      </c>
      <c r="H46" s="151">
        <v>48</v>
      </c>
      <c r="I46" s="153" t="s">
        <v>87</v>
      </c>
      <c r="J46" s="130" t="s">
        <v>0</v>
      </c>
      <c r="K46" s="45"/>
      <c r="L46" s="65"/>
      <c r="M46" s="158"/>
      <c r="N46" s="262"/>
      <c r="O46" s="263"/>
      <c r="P46" s="78" t="str">
        <f>IF(O46&lt;&gt;"",IF(M46="m",(O46*118/113+60.8-64),(O46*119/113+61.5-64)),"")</f>
        <v/>
      </c>
      <c r="Q46" s="86" t="s">
        <v>65</v>
      </c>
      <c r="R46" s="78">
        <f>IF(S46&lt;&gt;"",IF(U46="m",(S46*118/113+60.8-64),(S46*119/113+61.5-64)),"")</f>
        <v>37.943362831858394</v>
      </c>
      <c r="S46" s="154">
        <v>39.4</v>
      </c>
      <c r="T46" s="154" t="s">
        <v>127</v>
      </c>
      <c r="U46" s="91" t="s">
        <v>0</v>
      </c>
    </row>
    <row r="47" spans="2:21" ht="24" customHeight="1" thickBot="1" x14ac:dyDescent="0.5">
      <c r="E47" s="81">
        <f>0.6*MIN(E45,E46)+0.4*MAX(E45,E46)</f>
        <v>36.077699115044254</v>
      </c>
      <c r="F47" s="81">
        <f>E47-G47</f>
        <v>-2.1063716814159221</v>
      </c>
      <c r="G47" s="126">
        <f>0.6*MIN(G45,G46)+0.4*MAX(G45,G46)</f>
        <v>38.184070796460176</v>
      </c>
      <c r="L47" s="28"/>
      <c r="M47" s="4"/>
      <c r="N47" s="264"/>
      <c r="O47" s="250"/>
      <c r="P47" s="28"/>
      <c r="Q47" s="82"/>
      <c r="R47" s="28"/>
      <c r="S47" s="266"/>
      <c r="T47" s="17"/>
      <c r="U47" s="28"/>
    </row>
    <row r="48" spans="2:21" ht="24" customHeight="1" x14ac:dyDescent="0.45">
      <c r="B48" s="45"/>
      <c r="C48" s="131">
        <v>0.33333333333333331</v>
      </c>
      <c r="D48" s="132"/>
      <c r="E48" s="133"/>
      <c r="F48" s="49" t="s">
        <v>66</v>
      </c>
      <c r="G48" s="133"/>
      <c r="H48" s="132"/>
      <c r="I48" s="140">
        <v>8</v>
      </c>
      <c r="J48" s="28"/>
      <c r="K48" s="28"/>
      <c r="M48" s="11"/>
      <c r="N48" s="251">
        <v>0.53125</v>
      </c>
      <c r="O48" s="252"/>
      <c r="P48" s="42"/>
      <c r="Q48" s="49" t="s">
        <v>84</v>
      </c>
      <c r="R48" s="42"/>
      <c r="S48" s="267"/>
      <c r="T48" s="273"/>
      <c r="U48" s="28"/>
    </row>
    <row r="49" spans="1:21" ht="24" customHeight="1" x14ac:dyDescent="0.45">
      <c r="B49" s="11"/>
      <c r="C49" s="38"/>
      <c r="D49" s="60"/>
      <c r="E49" s="19"/>
      <c r="F49" s="61" t="s">
        <v>15</v>
      </c>
      <c r="G49" s="19"/>
      <c r="H49" s="60"/>
      <c r="I49" s="40"/>
      <c r="J49" s="62"/>
      <c r="K49" s="62"/>
      <c r="M49" s="11"/>
      <c r="N49" s="253"/>
      <c r="O49" s="250"/>
      <c r="P49" s="19"/>
      <c r="Q49" s="61" t="s">
        <v>15</v>
      </c>
      <c r="R49" s="19"/>
      <c r="S49" s="266"/>
      <c r="T49" s="269"/>
      <c r="U49" s="28"/>
    </row>
    <row r="50" spans="1:21" ht="24" customHeight="1" thickBot="1" x14ac:dyDescent="0.55000000000000004">
      <c r="B50" s="129" t="s">
        <v>0</v>
      </c>
      <c r="C50" s="148" t="s">
        <v>54</v>
      </c>
      <c r="D50" s="149">
        <v>13.9</v>
      </c>
      <c r="E50" s="78">
        <f>IF(B50="m",(D50*118/113+60.8-64),(D50*119/113+61.5-64))</f>
        <v>11.315044247787611</v>
      </c>
      <c r="F50" s="79">
        <f>(E50-G50)*2/3</f>
        <v>-2.2277286135693259</v>
      </c>
      <c r="G50" s="78">
        <f>IF(J50="m",(H50*118/113+60.8-64),(H50*119/113+61.5-64))</f>
        <v>14.6566371681416</v>
      </c>
      <c r="H50" s="149">
        <v>17.100000000000001</v>
      </c>
      <c r="I50" s="152" t="s">
        <v>42</v>
      </c>
      <c r="J50" s="130" t="s">
        <v>0</v>
      </c>
      <c r="K50" s="45"/>
      <c r="M50" s="160" t="s">
        <v>89</v>
      </c>
      <c r="N50" s="154" t="s">
        <v>121</v>
      </c>
      <c r="O50" s="247">
        <v>46.1</v>
      </c>
      <c r="P50" s="78">
        <f>IF(O50&lt;&gt;"",IF(M50="m",(O50*118/113+60.8-64),(O50*119/113+61.5-64)),"")</f>
        <v>46.04778761061948</v>
      </c>
      <c r="Q50" s="86" t="s">
        <v>65</v>
      </c>
      <c r="R50" s="78">
        <f>IF(S50&lt;&gt;"",IF(U50="m",(S50*118/113+60.8-64),(S50*119/113+61.5-64)),"")</f>
        <v>48.048672566371678</v>
      </c>
      <c r="S50" s="154">
        <v>48</v>
      </c>
      <c r="T50" s="154" t="s">
        <v>124</v>
      </c>
      <c r="U50" s="161" t="s">
        <v>89</v>
      </c>
    </row>
    <row r="51" spans="1:21" ht="21" customHeight="1" thickBot="1" x14ac:dyDescent="0.55000000000000004">
      <c r="B51" s="129" t="s">
        <v>0</v>
      </c>
      <c r="C51" s="155" t="s">
        <v>57</v>
      </c>
      <c r="D51" s="149">
        <v>11.7</v>
      </c>
      <c r="E51" s="78">
        <f>IF(B51="m",(D51*118/113+60.8-64),(D51*119/113+61.5-64))</f>
        <v>9.0176991150442518</v>
      </c>
      <c r="F51" s="79">
        <f>(E51-G51)*2/3</f>
        <v>3.7592920353982322</v>
      </c>
      <c r="G51" s="78">
        <f>IF(J51="m",(H51*118/113+60.8-64),(H51*119/113+61.5-64))</f>
        <v>3.3787610619469035</v>
      </c>
      <c r="H51" s="149">
        <v>6.3</v>
      </c>
      <c r="I51" s="152" t="s">
        <v>107</v>
      </c>
      <c r="J51" s="130" t="s">
        <v>0</v>
      </c>
      <c r="K51" s="45"/>
      <c r="M51" s="160" t="s">
        <v>89</v>
      </c>
      <c r="N51" s="154" t="s">
        <v>37</v>
      </c>
      <c r="O51" s="265">
        <v>31.4</v>
      </c>
      <c r="P51" s="78">
        <f>IF(O51&lt;&gt;"",IF(M51="m",(O51*118/113+60.8-64),(O51*119/113+61.5-64)),"")</f>
        <v>30.567256637168143</v>
      </c>
      <c r="Q51" s="86" t="s">
        <v>65</v>
      </c>
      <c r="R51" s="78">
        <f>IF(S51&lt;&gt;"",IF(U51="m",(S51*118/113+60.8-64),(S51*119/113+61.5-64)),"")</f>
        <v>54.36725663716814</v>
      </c>
      <c r="S51" s="154">
        <v>54</v>
      </c>
      <c r="T51" s="247" t="s">
        <v>132</v>
      </c>
      <c r="U51" s="162" t="s">
        <v>89</v>
      </c>
    </row>
    <row r="52" spans="1:21" ht="21.5" thickBot="1" x14ac:dyDescent="0.55000000000000004">
      <c r="B52" s="129"/>
      <c r="C52" s="143"/>
      <c r="D52" s="136"/>
      <c r="E52" s="137">
        <f>IF(B52="m",(D52*118/113+60.8-64),(D52*119/113+61.5-64))</f>
        <v>-2.5</v>
      </c>
      <c r="F52" s="138" t="s">
        <v>65</v>
      </c>
      <c r="G52" s="137">
        <f>IF(J52="m",(H52*118/113+60.8-64),(H52*119/113+61.5-64))</f>
        <v>47.028318584070803</v>
      </c>
      <c r="H52" s="151">
        <v>48.1</v>
      </c>
      <c r="I52" s="153" t="s">
        <v>109</v>
      </c>
      <c r="J52" s="130" t="s">
        <v>0</v>
      </c>
      <c r="K52" s="45"/>
      <c r="N52" s="262"/>
      <c r="O52" s="263"/>
      <c r="P52" s="159"/>
      <c r="Q52" s="159"/>
      <c r="R52" s="159"/>
      <c r="S52" s="274"/>
      <c r="T52" s="14"/>
    </row>
    <row r="53" spans="1:21" ht="21" thickBot="1" x14ac:dyDescent="0.5">
      <c r="B53" s="45"/>
      <c r="E53" s="81">
        <f>0.6*MIN(E51,E52)+0.4*MAX(E51,E52)</f>
        <v>2.1070796460177008</v>
      </c>
      <c r="F53" s="81">
        <f>E53-G53</f>
        <v>-18.731504424778763</v>
      </c>
      <c r="G53" s="81">
        <f>0.6*MIN(G51,G52)+0.4*MAX(G51,G52)</f>
        <v>20.838584070796465</v>
      </c>
      <c r="H53" s="88"/>
      <c r="J53" s="28"/>
      <c r="K53" s="28"/>
      <c r="L53" s="28"/>
      <c r="M53" s="11"/>
      <c r="N53" s="264"/>
      <c r="O53" s="250"/>
      <c r="P53" s="28"/>
      <c r="Q53" s="82"/>
      <c r="R53" s="28"/>
      <c r="S53" s="266"/>
      <c r="T53" s="17"/>
      <c r="U53" s="28"/>
    </row>
    <row r="54" spans="1:21" ht="20.5" x14ac:dyDescent="0.45">
      <c r="B54" s="4"/>
      <c r="C54" s="131">
        <v>0.33333333333333331</v>
      </c>
      <c r="D54" s="132"/>
      <c r="E54" s="144"/>
      <c r="F54" s="49" t="s">
        <v>66</v>
      </c>
      <c r="G54" s="133"/>
      <c r="H54" s="132"/>
      <c r="I54" s="142" t="s">
        <v>138</v>
      </c>
      <c r="L54" s="28"/>
      <c r="M54" s="45"/>
      <c r="N54" s="251">
        <v>0.53125</v>
      </c>
      <c r="O54" s="252"/>
      <c r="P54" s="42"/>
      <c r="Q54" s="49" t="s">
        <v>66</v>
      </c>
      <c r="R54" s="42"/>
      <c r="S54" s="267"/>
      <c r="T54" s="268"/>
      <c r="U54" s="28"/>
    </row>
    <row r="55" spans="1:21" ht="20.5" x14ac:dyDescent="0.45">
      <c r="B55" s="4"/>
      <c r="C55" s="38"/>
      <c r="D55" s="60"/>
      <c r="E55" s="66"/>
      <c r="F55" s="61" t="s">
        <v>15</v>
      </c>
      <c r="G55" s="19"/>
      <c r="H55" s="60"/>
      <c r="I55" s="40"/>
      <c r="L55" s="62"/>
      <c r="M55" s="11"/>
      <c r="N55" s="253"/>
      <c r="O55" s="250"/>
      <c r="P55" s="19"/>
      <c r="Q55" s="61" t="s">
        <v>15</v>
      </c>
      <c r="R55" s="19"/>
      <c r="S55" s="266"/>
      <c r="T55" s="269"/>
      <c r="U55" s="28"/>
    </row>
    <row r="56" spans="1:21" ht="21" x14ac:dyDescent="0.5">
      <c r="B56" s="129" t="s">
        <v>0</v>
      </c>
      <c r="C56" s="148" t="s">
        <v>56</v>
      </c>
      <c r="D56" s="149">
        <v>19</v>
      </c>
      <c r="E56" s="78">
        <f>IF(B56="m",(D56*118/113+60.8-64),(D56*119/113+61.5-64))</f>
        <v>16.640707964601773</v>
      </c>
      <c r="F56" s="79" t="s">
        <v>65</v>
      </c>
      <c r="G56" s="78">
        <f>IF(J56="m",(H56*118/113+60.8-64),(H56*119/113+61.5-64))</f>
        <v>21.548672566371678</v>
      </c>
      <c r="H56" s="149">
        <v>23.7</v>
      </c>
      <c r="I56" s="152" t="s">
        <v>108</v>
      </c>
      <c r="J56" s="130" t="s">
        <v>0</v>
      </c>
      <c r="K56" s="45"/>
      <c r="L56" s="65"/>
      <c r="M56" s="156" t="s">
        <v>0</v>
      </c>
      <c r="N56" s="154" t="s">
        <v>35</v>
      </c>
      <c r="O56" s="247">
        <v>22.1</v>
      </c>
      <c r="P56" s="78">
        <f>IF(O56&lt;&gt;"",IF(M56="m",(O56*118/113+60.8-64),(O56*119/113+61.5-64)),"")</f>
        <v>19.877876106194691</v>
      </c>
      <c r="Q56" s="79">
        <f>(P56-R56)*2/3</f>
        <v>-2.0011799410029503</v>
      </c>
      <c r="R56" s="78">
        <f>IF(S56&lt;&gt;"",IF(U56="m",(S56*118/113+60.8-64),(S56*119/113+61.5-64)),"")</f>
        <v>22.879646017699116</v>
      </c>
      <c r="S56" s="154">
        <v>24.1</v>
      </c>
      <c r="T56" s="154" t="s">
        <v>64</v>
      </c>
      <c r="U56" s="91" t="s">
        <v>89</v>
      </c>
    </row>
    <row r="57" spans="1:21" ht="21" x14ac:dyDescent="0.5">
      <c r="B57" s="129" t="s">
        <v>0</v>
      </c>
      <c r="C57" s="148" t="s">
        <v>100</v>
      </c>
      <c r="D57" s="149">
        <v>22.1</v>
      </c>
      <c r="E57" s="80">
        <f>IF(B57="m",(D57*118/113+60.8-64),(D57*119/113+61.5-64))</f>
        <v>19.877876106194691</v>
      </c>
      <c r="F57" s="164">
        <f>ROUND(2/3*F59,1)</f>
        <v>0.2</v>
      </c>
      <c r="G57" s="80">
        <f>IF(J57="m",(H57*118/113+60.8-64),(H57*119/113+61.5-64))</f>
        <v>22.801769911504422</v>
      </c>
      <c r="H57" s="149">
        <v>24.9</v>
      </c>
      <c r="I57" s="152" t="s">
        <v>112</v>
      </c>
      <c r="J57" s="130" t="s">
        <v>0</v>
      </c>
      <c r="K57" s="45"/>
      <c r="L57" s="65"/>
      <c r="M57" s="156" t="s">
        <v>89</v>
      </c>
      <c r="N57" s="154" t="s">
        <v>126</v>
      </c>
      <c r="O57" s="247">
        <v>37.6</v>
      </c>
      <c r="P57" s="78">
        <f>IF(O57&lt;&gt;"",IF(M57="m",(O57*118/113+60.8-64),(O57*119/113+61.5-64)),"")</f>
        <v>37.096460176991158</v>
      </c>
      <c r="Q57" s="79" t="s">
        <v>65</v>
      </c>
      <c r="R57" s="78">
        <f>IF(S57&lt;&gt;"",IF(U57="m",(S57*118/113+60.8-64),(S57*119/113+61.5-64)),"")</f>
        <v>40.150442477876112</v>
      </c>
      <c r="S57" s="154">
        <v>40.5</v>
      </c>
      <c r="T57" s="154" t="s">
        <v>36</v>
      </c>
      <c r="U57" s="91" t="s">
        <v>89</v>
      </c>
    </row>
    <row r="58" spans="1:21" ht="21.5" thickBot="1" x14ac:dyDescent="0.55000000000000004">
      <c r="B58" s="129" t="s">
        <v>0</v>
      </c>
      <c r="C58" s="150" t="s">
        <v>102</v>
      </c>
      <c r="D58" s="151">
        <v>30.4</v>
      </c>
      <c r="E58" s="141">
        <f>IF(B58="m",(D58*118/113+60.8-64),(D58*119/113+61.5-64))</f>
        <v>28.545132743362828</v>
      </c>
      <c r="F58" s="167"/>
      <c r="G58" s="141">
        <f>IF(J58="m",(H58*118/113+60.8-64),(H58*119/113+61.5-64))</f>
        <v>23.406194690265494</v>
      </c>
      <c r="H58" s="151">
        <v>24.6</v>
      </c>
      <c r="I58" s="153" t="s">
        <v>25</v>
      </c>
      <c r="J58" s="130" t="s">
        <v>89</v>
      </c>
      <c r="K58" s="45"/>
      <c r="L58" s="65"/>
      <c r="M58" s="158"/>
      <c r="N58" s="247"/>
      <c r="O58" s="260"/>
      <c r="P58" s="78" t="str">
        <f>IF(O58&lt;&gt;"",IF(M58="m",(O58*118/113+60.8-64),(O58*119/113+61.5-64)),"")</f>
        <v/>
      </c>
      <c r="Q58" s="79" t="s">
        <v>65</v>
      </c>
      <c r="R58" s="78" t="str">
        <f>IF(S58&lt;&gt;"",IF(U58="m",(S58*118/113+60.8-64),(S58*119/113+61.5-64)),"")</f>
        <v/>
      </c>
      <c r="S58" s="154"/>
      <c r="T58" s="154"/>
      <c r="U58" s="91"/>
    </row>
    <row r="59" spans="1:21" ht="21" thickBot="1" x14ac:dyDescent="0.5">
      <c r="B59" s="45"/>
      <c r="E59" s="81">
        <f>0.6*MIN(E57,E58)+0.4*MAX(E57,E58)</f>
        <v>23.344778761061946</v>
      </c>
      <c r="F59" s="81">
        <f>E59-G59</f>
        <v>0.30123893805309621</v>
      </c>
      <c r="G59" s="126">
        <f>0.6*MIN(G57,G58)+0.4*MAX(G57,G58)</f>
        <v>23.04353982300885</v>
      </c>
      <c r="H59" s="88"/>
      <c r="J59" s="28"/>
      <c r="K59" s="28"/>
      <c r="L59" s="28"/>
      <c r="M59" s="11"/>
      <c r="N59" s="264"/>
      <c r="O59" s="250"/>
      <c r="P59" s="28"/>
      <c r="Q59" s="82"/>
      <c r="R59" s="28"/>
      <c r="S59" s="266"/>
      <c r="T59" s="17"/>
      <c r="U59" s="28"/>
    </row>
    <row r="60" spans="1:21" ht="20.5" x14ac:dyDescent="0.45">
      <c r="B60" s="10"/>
      <c r="C60" s="131">
        <v>0.33333333333333331</v>
      </c>
      <c r="D60" s="145" t="s">
        <v>11</v>
      </c>
      <c r="E60" s="146"/>
      <c r="F60" s="147" t="s">
        <v>14</v>
      </c>
      <c r="G60" s="146"/>
      <c r="H60" s="145"/>
      <c r="I60" s="135" t="s">
        <v>139</v>
      </c>
      <c r="L60" s="28"/>
      <c r="M60" s="45"/>
      <c r="N60" s="251">
        <v>0.53125</v>
      </c>
      <c r="O60" s="252"/>
      <c r="P60" s="42"/>
      <c r="Q60" s="50" t="s">
        <v>14</v>
      </c>
      <c r="R60" s="42"/>
      <c r="S60" s="267"/>
      <c r="T60" s="268"/>
      <c r="U60" s="28"/>
    </row>
    <row r="61" spans="1:21" ht="21" x14ac:dyDescent="0.5">
      <c r="A61" s="10"/>
      <c r="C61" s="38"/>
      <c r="D61" s="55"/>
      <c r="E61" s="11"/>
      <c r="F61" s="56" t="s">
        <v>15</v>
      </c>
      <c r="G61" s="11"/>
      <c r="H61" s="55"/>
      <c r="I61" s="40"/>
      <c r="J61" s="57"/>
      <c r="K61" s="57"/>
      <c r="L61" s="62"/>
      <c r="M61" s="59"/>
      <c r="N61" s="253"/>
      <c r="O61" s="250"/>
      <c r="P61" s="19"/>
      <c r="Q61" s="61" t="s">
        <v>11</v>
      </c>
      <c r="R61" s="62"/>
      <c r="S61" s="270"/>
      <c r="T61" s="269"/>
      <c r="U61" s="28"/>
    </row>
    <row r="62" spans="1:21" ht="21" x14ac:dyDescent="0.5">
      <c r="B62" s="129" t="s">
        <v>0</v>
      </c>
      <c r="C62" s="148" t="s">
        <v>95</v>
      </c>
      <c r="D62" s="149">
        <v>19.399999999999999</v>
      </c>
      <c r="E62" s="78">
        <f>IF(B62="m",(D62*118/113+60.8-64),(D62*119/113+61.5-64))</f>
        <v>17.058407079646017</v>
      </c>
      <c r="F62" s="79">
        <f>(E62-G62)*2/3</f>
        <v>-5.4997050147492628</v>
      </c>
      <c r="G62" s="78">
        <f>IF(J62="m",(H62*118/113+60.8-64),(H62*119/113+61.5-64))</f>
        <v>25.30796460176991</v>
      </c>
      <c r="H62" s="149">
        <v>27.3</v>
      </c>
      <c r="I62" s="152" t="s">
        <v>82</v>
      </c>
      <c r="J62" s="130" t="s">
        <v>0</v>
      </c>
      <c r="K62" s="45"/>
      <c r="L62" s="65"/>
      <c r="M62" s="58"/>
      <c r="N62" s="247"/>
      <c r="O62" s="260"/>
      <c r="P62" s="78" t="str">
        <f>IF(O62&lt;&gt;"",IF(M62="m",(O62*118/113+60.8-64),(O62*119/113+61.5-64)),"")</f>
        <v/>
      </c>
      <c r="Q62" s="79" t="e">
        <f>(P62-R62)*2/3</f>
        <v>#VALUE!</v>
      </c>
      <c r="R62" s="78" t="str">
        <f>IF(S62&lt;&gt;"",IF(U62="m",(S62*118/113+60.8-64),(S62*119/113+61.5-64)),"")</f>
        <v/>
      </c>
      <c r="S62" s="260"/>
      <c r="T62" s="247"/>
      <c r="U62"/>
    </row>
    <row r="63" spans="1:21" ht="21" x14ac:dyDescent="0.5">
      <c r="B63" s="129" t="s">
        <v>89</v>
      </c>
      <c r="C63" s="148" t="s">
        <v>67</v>
      </c>
      <c r="D63" s="149">
        <v>19</v>
      </c>
      <c r="E63" s="80">
        <f>IF(B63="m",(D63*118/113+60.8-64),(D63*119/113+61.5-64))</f>
        <v>17.508849557522126</v>
      </c>
      <c r="F63" s="164">
        <f>ROUND(2/3*F65,1)</f>
        <v>-1.6</v>
      </c>
      <c r="G63" s="80">
        <f>IF(J63="m",(H63*118/113+60.8-64),(H63*119/113+61.5-64))</f>
        <v>21.299999999999997</v>
      </c>
      <c r="H63" s="149">
        <v>22.6</v>
      </c>
      <c r="I63" s="152" t="s">
        <v>49</v>
      </c>
      <c r="J63" s="130" t="s">
        <v>89</v>
      </c>
      <c r="K63" s="45"/>
      <c r="L63" s="65"/>
      <c r="M63" s="58"/>
      <c r="N63" s="247"/>
      <c r="O63" s="260"/>
      <c r="P63" s="78" t="str">
        <f>IF(O63&lt;&gt;"",IF(M63="m",(O63*118/113+60.8-64),(O63*119/113+61.5-64)),"")</f>
        <v/>
      </c>
      <c r="Q63" s="166">
        <f>ROUND(2/3*Q65,1)</f>
        <v>0</v>
      </c>
      <c r="R63" s="78" t="str">
        <f>IF(S63&lt;&gt;"",IF(U63="m",(S63*118/113+60.8-64),(S63*119/113+61.5-64)),"")</f>
        <v/>
      </c>
      <c r="S63" s="260"/>
      <c r="T63" s="247"/>
      <c r="U63" t="s">
        <v>0</v>
      </c>
    </row>
    <row r="64" spans="1:21" ht="21.5" thickBot="1" x14ac:dyDescent="0.55000000000000004">
      <c r="B64" s="129" t="s">
        <v>89</v>
      </c>
      <c r="C64" s="150" t="s">
        <v>90</v>
      </c>
      <c r="D64" s="151">
        <v>27.8</v>
      </c>
      <c r="E64" s="141">
        <f>IF(B64="m",(D64*118/113+60.8-64),(D64*119/113+61.5-64))</f>
        <v>26.776106194690271</v>
      </c>
      <c r="F64" s="167"/>
      <c r="G64" s="141">
        <f>IF(J64="m",(H64*118/113+60.8-64),(H64*119/113+61.5-64))</f>
        <v>27.092035398230081</v>
      </c>
      <c r="H64" s="151">
        <v>28.1</v>
      </c>
      <c r="I64" s="153" t="s">
        <v>103</v>
      </c>
      <c r="J64" s="130" t="s">
        <v>89</v>
      </c>
      <c r="K64" s="45"/>
      <c r="L64" s="65"/>
      <c r="M64" s="58" t="s">
        <v>0</v>
      </c>
      <c r="N64" s="247"/>
      <c r="O64" s="260"/>
      <c r="P64" s="78" t="str">
        <f>IF(O64&lt;&gt;"",IF(M64="m",(O64*118/113+60.8-64),(O64*119/113+61.5-64)),"")</f>
        <v/>
      </c>
      <c r="Q64" s="166"/>
      <c r="R64" s="78" t="str">
        <f>IF(S64&lt;&gt;"",IF(U64="m",(S64*118/113+60.8-64),(S64*119/113+61.5-64)),"")</f>
        <v/>
      </c>
      <c r="S64" s="260"/>
      <c r="T64" s="247"/>
      <c r="U64"/>
    </row>
    <row r="65" spans="2:20" ht="20" x14ac:dyDescent="0.4">
      <c r="B65"/>
      <c r="E65" s="81">
        <f>0.6*MIN(E63,E64)+0.4*MAX(E63,E64)</f>
        <v>21.215752212389383</v>
      </c>
      <c r="F65" s="81">
        <f>E65-G65</f>
        <v>-2.4010619469026473</v>
      </c>
      <c r="G65" s="126">
        <f>0.6*MIN(G63,G64)+0.4*MAX(G63,G64)</f>
        <v>23.61681415929203</v>
      </c>
      <c r="J65" s="28"/>
      <c r="K65" s="28"/>
      <c r="L65" s="28"/>
      <c r="M65" s="28"/>
      <c r="N65" s="12"/>
      <c r="O65" s="89"/>
      <c r="P65" s="81">
        <f>0.6*MIN(P63,P64)+0.4*MAX(P63,P64)</f>
        <v>0</v>
      </c>
      <c r="Q65" s="81">
        <f>P65-R65</f>
        <v>0</v>
      </c>
      <c r="R65" s="81">
        <f>0.6*MIN(R63,R64)+0.4*MAX(R63,R64)</f>
        <v>0</v>
      </c>
      <c r="S65" s="48"/>
      <c r="T65" s="12"/>
    </row>
    <row r="66" spans="2:20" ht="20" x14ac:dyDescent="0.4">
      <c r="L66" s="28"/>
      <c r="M66" s="28"/>
      <c r="N66" s="12"/>
      <c r="O66" s="48"/>
      <c r="P66" s="22"/>
      <c r="Q66" s="12"/>
      <c r="R66" s="23"/>
      <c r="S66" s="48"/>
      <c r="T66" s="12"/>
    </row>
    <row r="67" spans="2:20" ht="20" x14ac:dyDescent="0.4">
      <c r="P67" s="22"/>
      <c r="Q67" s="12"/>
      <c r="R67" s="23"/>
      <c r="S67" s="48"/>
      <c r="T67" s="12"/>
    </row>
    <row r="68" spans="2:20" ht="20" x14ac:dyDescent="0.4">
      <c r="L68" s="57"/>
      <c r="M68" s="28"/>
      <c r="N68" s="12"/>
      <c r="O68" s="48"/>
      <c r="P68" s="22"/>
      <c r="Q68" s="12"/>
      <c r="R68" s="23"/>
      <c r="S68" s="48"/>
      <c r="T68" s="12"/>
    </row>
    <row r="69" spans="2:20" ht="21" x14ac:dyDescent="0.5">
      <c r="L69" s="59"/>
      <c r="M69" s="28"/>
      <c r="N69" s="12"/>
      <c r="O69" s="48"/>
      <c r="P69" s="22"/>
      <c r="Q69" s="12"/>
      <c r="R69" s="23"/>
      <c r="S69" s="48"/>
      <c r="T69" s="12"/>
    </row>
    <row r="70" spans="2:20" ht="21" x14ac:dyDescent="0.5">
      <c r="L70" s="59"/>
      <c r="M70" s="28"/>
      <c r="O70" s="83"/>
      <c r="P70" s="28"/>
      <c r="Q70" s="28"/>
      <c r="R70" s="28"/>
      <c r="S70" s="83"/>
    </row>
    <row r="71" spans="2:20" ht="21" x14ac:dyDescent="0.5">
      <c r="L71" s="59"/>
      <c r="M71" s="28"/>
      <c r="N71" s="12"/>
      <c r="O71" s="48"/>
      <c r="P71" s="22"/>
      <c r="Q71" s="12"/>
      <c r="R71" s="23"/>
      <c r="S71" s="48"/>
      <c r="T71" s="12"/>
    </row>
    <row r="72" spans="2:20" ht="20" x14ac:dyDescent="0.4">
      <c r="L72" s="28"/>
      <c r="M72" s="28"/>
      <c r="N72" s="12"/>
      <c r="O72" s="48"/>
      <c r="P72" s="22"/>
      <c r="Q72" s="12"/>
      <c r="R72" s="23"/>
      <c r="S72" s="48"/>
      <c r="T72" s="12"/>
    </row>
    <row r="73" spans="2:20" ht="20" x14ac:dyDescent="0.4">
      <c r="B73"/>
      <c r="J73" s="28"/>
      <c r="K73" s="28"/>
      <c r="L73" s="28"/>
      <c r="M73" s="28"/>
      <c r="N73" s="12"/>
      <c r="O73" s="48"/>
      <c r="P73" s="22"/>
      <c r="Q73" s="12"/>
      <c r="R73" s="23"/>
      <c r="S73" s="48"/>
      <c r="T73" s="12"/>
    </row>
    <row r="74" spans="2:20" ht="20" x14ac:dyDescent="0.4">
      <c r="L74" s="28"/>
      <c r="M74" s="28"/>
      <c r="N74" s="12"/>
      <c r="O74" s="48"/>
      <c r="P74" s="22"/>
      <c r="Q74" s="12"/>
      <c r="R74" s="23"/>
      <c r="S74" s="48"/>
      <c r="T74" s="12"/>
    </row>
    <row r="75" spans="2:20" ht="20" x14ac:dyDescent="0.4">
      <c r="L75" s="62"/>
      <c r="M75" s="28"/>
      <c r="N75" s="12"/>
      <c r="O75" s="48"/>
      <c r="P75" s="22"/>
      <c r="Q75" s="12"/>
      <c r="R75" s="23"/>
      <c r="S75" s="48"/>
      <c r="T75" s="12"/>
    </row>
    <row r="76" spans="2:20" ht="21" x14ac:dyDescent="0.5">
      <c r="L76" s="64"/>
      <c r="M76" s="28"/>
      <c r="N76" s="12"/>
      <c r="O76" s="48"/>
      <c r="P76" s="22"/>
      <c r="Q76" s="12"/>
      <c r="R76" s="23"/>
      <c r="S76" s="48"/>
      <c r="T76" s="12"/>
    </row>
    <row r="77" spans="2:20" ht="21" x14ac:dyDescent="0.5">
      <c r="L77" s="64"/>
      <c r="N77" s="12"/>
      <c r="O77" s="39"/>
      <c r="P77" s="44"/>
      <c r="Q77" s="8"/>
      <c r="R77" s="9"/>
      <c r="S77" s="39"/>
      <c r="T77" s="12"/>
    </row>
    <row r="78" spans="2:20" ht="21" x14ac:dyDescent="0.5">
      <c r="L78" s="64"/>
      <c r="N78" s="12"/>
      <c r="O78" s="39"/>
      <c r="P78" s="44"/>
      <c r="Q78" s="8"/>
      <c r="R78" s="9"/>
      <c r="S78" s="39"/>
      <c r="T78" s="12"/>
    </row>
    <row r="79" spans="2:20" ht="20" x14ac:dyDescent="0.4">
      <c r="C79" s="1"/>
      <c r="D79" s="70"/>
      <c r="I79" s="1"/>
      <c r="N79" s="12"/>
      <c r="O79" s="39"/>
      <c r="P79" s="44"/>
      <c r="Q79" s="8"/>
      <c r="R79" s="9"/>
      <c r="S79" s="39"/>
      <c r="T79" s="12"/>
    </row>
    <row r="80" spans="2:20" ht="20" x14ac:dyDescent="0.4">
      <c r="C80" s="1"/>
      <c r="D80" s="70"/>
      <c r="I80" s="1"/>
      <c r="N80" s="12"/>
      <c r="O80" s="39"/>
      <c r="P80" s="44"/>
      <c r="Q80" s="8"/>
      <c r="R80" s="9"/>
      <c r="S80" s="39"/>
      <c r="T80" s="12"/>
    </row>
    <row r="81" spans="3:20" ht="20" x14ac:dyDescent="0.4">
      <c r="C81" s="1"/>
      <c r="D81" s="70"/>
      <c r="I81" s="1"/>
      <c r="N81" s="12"/>
      <c r="O81" s="39"/>
      <c r="P81" s="44"/>
      <c r="Q81" s="8"/>
      <c r="R81" s="9"/>
      <c r="S81" s="39"/>
      <c r="T81" s="12"/>
    </row>
    <row r="82" spans="3:20" ht="20" x14ac:dyDescent="0.4">
      <c r="C82" s="1"/>
      <c r="D82" s="70"/>
      <c r="I82" s="1"/>
      <c r="N82" s="12"/>
      <c r="O82" s="39"/>
      <c r="P82" s="44"/>
      <c r="Q82" s="8"/>
      <c r="R82" s="9"/>
      <c r="S82" s="39"/>
      <c r="T82" s="12"/>
    </row>
    <row r="83" spans="3:20" ht="20" x14ac:dyDescent="0.4">
      <c r="C83" s="1"/>
      <c r="D83" s="70"/>
      <c r="I83" s="1"/>
      <c r="N83" s="12"/>
      <c r="O83" s="39"/>
      <c r="P83" s="44"/>
      <c r="Q83" s="8"/>
      <c r="R83" s="9"/>
      <c r="S83" s="39"/>
      <c r="T83" s="12"/>
    </row>
    <row r="84" spans="3:20" ht="20" x14ac:dyDescent="0.4">
      <c r="C84" s="1"/>
      <c r="D84" s="70"/>
      <c r="I84" s="1"/>
      <c r="N84" s="12"/>
      <c r="O84" s="39"/>
      <c r="P84" s="44"/>
      <c r="Q84" s="8"/>
      <c r="R84" s="9"/>
      <c r="S84" s="39"/>
      <c r="T84" s="12"/>
    </row>
    <row r="85" spans="3:20" ht="18.75" customHeight="1" x14ac:dyDescent="0.4">
      <c r="C85" s="1"/>
      <c r="D85" s="70"/>
      <c r="I85" s="1"/>
      <c r="N85" s="12"/>
      <c r="O85" s="39"/>
      <c r="P85" s="44"/>
      <c r="Q85" s="8"/>
      <c r="R85" s="9"/>
      <c r="S85" s="39"/>
      <c r="T85" s="12"/>
    </row>
    <row r="86" spans="3:20" ht="20" x14ac:dyDescent="0.4">
      <c r="C86" s="1"/>
      <c r="D86" s="70"/>
      <c r="I86" s="1"/>
      <c r="N86" s="12"/>
      <c r="O86" s="39"/>
      <c r="P86" s="44"/>
      <c r="Q86" s="8"/>
      <c r="R86" s="9"/>
      <c r="S86" s="39"/>
      <c r="T86" s="12"/>
    </row>
    <row r="87" spans="3:20" ht="18.75" customHeight="1" x14ac:dyDescent="0.25">
      <c r="C87" s="1"/>
      <c r="D87" s="70"/>
      <c r="I87" s="1"/>
    </row>
    <row r="88" spans="3:20" ht="12.5" x14ac:dyDescent="0.25">
      <c r="C88" s="1"/>
      <c r="D88" s="70"/>
      <c r="I88" s="1"/>
    </row>
    <row r="89" spans="3:20" ht="18.75" customHeight="1" x14ac:dyDescent="0.25">
      <c r="C89" s="1"/>
      <c r="D89" s="70"/>
      <c r="I89" s="1"/>
    </row>
    <row r="90" spans="3:20" ht="12.5" x14ac:dyDescent="0.25">
      <c r="C90" s="1"/>
      <c r="D90" s="70"/>
      <c r="I90" s="1"/>
    </row>
    <row r="91" spans="3:20" ht="12.5" x14ac:dyDescent="0.25">
      <c r="C91" s="1"/>
      <c r="D91" s="70"/>
      <c r="I91" s="1"/>
    </row>
    <row r="92" spans="3:20" ht="12.5" x14ac:dyDescent="0.25">
      <c r="C92" s="1"/>
      <c r="D92" s="70"/>
      <c r="I92" s="1"/>
    </row>
    <row r="93" spans="3:20" ht="12.5" x14ac:dyDescent="0.25">
      <c r="C93" s="1"/>
      <c r="D93" s="70"/>
      <c r="I93" s="1"/>
    </row>
    <row r="94" spans="3:20" ht="12.5" x14ac:dyDescent="0.25">
      <c r="C94" s="1"/>
      <c r="D94" s="70"/>
      <c r="I94" s="1"/>
    </row>
    <row r="95" spans="3:20" ht="12.5" x14ac:dyDescent="0.25">
      <c r="C95" s="1"/>
      <c r="D95" s="70"/>
      <c r="I95" s="1"/>
    </row>
    <row r="96" spans="3:20" ht="12.5" x14ac:dyDescent="0.25">
      <c r="C96" s="1"/>
      <c r="D96" s="70"/>
      <c r="I96" s="1"/>
    </row>
    <row r="97" spans="3:9" ht="18.75" customHeight="1" x14ac:dyDescent="0.25">
      <c r="C97" s="1"/>
      <c r="D97" s="70"/>
      <c r="I97" s="1"/>
    </row>
    <row r="98" spans="3:9" ht="12.5" x14ac:dyDescent="0.25">
      <c r="C98" s="1"/>
      <c r="D98" s="70"/>
      <c r="I98" s="1"/>
    </row>
    <row r="99" spans="3:9" ht="18.75" customHeight="1" x14ac:dyDescent="0.25">
      <c r="C99" s="1"/>
      <c r="D99" s="70"/>
      <c r="I99" s="1"/>
    </row>
    <row r="100" spans="3:9" ht="12.5" x14ac:dyDescent="0.25">
      <c r="C100" s="1"/>
      <c r="D100" s="70"/>
      <c r="I100" s="1"/>
    </row>
    <row r="101" spans="3:9" ht="12.5" x14ac:dyDescent="0.25">
      <c r="C101" s="1"/>
      <c r="D101" s="70"/>
      <c r="I101" s="1"/>
    </row>
  </sheetData>
  <sheetProtection sheet="1" objects="1" scenarios="1"/>
  <mergeCells count="12">
    <mergeCell ref="F27:F28"/>
    <mergeCell ref="F21:F22"/>
    <mergeCell ref="Q21:Q22"/>
    <mergeCell ref="F15:F16"/>
    <mergeCell ref="Q27:Q28"/>
    <mergeCell ref="F45:F46"/>
    <mergeCell ref="Q33:Q34"/>
    <mergeCell ref="F57:F58"/>
    <mergeCell ref="F33:F34"/>
    <mergeCell ref="Q63:Q64"/>
    <mergeCell ref="F39:F40"/>
    <mergeCell ref="F63:F64"/>
  </mergeCells>
  <pageMargins left="1.37" right="0.23622047244094491" top="0.66" bottom="0.39" header="0.15" footer="0.13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5</vt:i4>
      </vt:variant>
    </vt:vector>
  </HeadingPairs>
  <TitlesOfParts>
    <vt:vector size="5" baseType="lpstr">
      <vt:lpstr>udeleženci</vt:lpstr>
      <vt:lpstr>udeleženci (2)</vt:lpstr>
      <vt:lpstr>končni rezultati</vt:lpstr>
      <vt:lpstr>Flajti</vt:lpstr>
      <vt:lpstr>Flajti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Saso</dc:creator>
  <cp:lastModifiedBy>Dell Latitude 5480</cp:lastModifiedBy>
  <cp:lastPrinted>2022-08-13T11:25:09Z</cp:lastPrinted>
  <dcterms:created xsi:type="dcterms:W3CDTF">2020-08-05T15:48:56Z</dcterms:created>
  <dcterms:modified xsi:type="dcterms:W3CDTF">2022-08-15T16:33:37Z</dcterms:modified>
</cp:coreProperties>
</file>