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lf 2019\"/>
    </mc:Choice>
  </mc:AlternateContent>
  <bookViews>
    <workbookView xWindow="45" yWindow="30" windowWidth="27795" windowHeight="12480" tabRatio="651"/>
  </bookViews>
  <sheets>
    <sheet name="rank netto" sheetId="14" r:id="rId1"/>
    <sheet name="rank gross" sheetId="15" state="hidden" r:id="rId2"/>
    <sheet name="score" sheetId="1" state="hidden" r:id="rId3"/>
    <sheet name="1stR" sheetId="5" r:id="rId4"/>
    <sheet name="2ndR" sheetId="6" r:id="rId5"/>
    <sheet name="3rdR" sheetId="7" r:id="rId6"/>
    <sheet name="4thR" sheetId="8" r:id="rId7"/>
    <sheet name="5thR" sheetId="9" r:id="rId8"/>
    <sheet name="6thR" sheetId="10" r:id="rId9"/>
    <sheet name="7thR" sheetId="11" r:id="rId10"/>
    <sheet name="8thR" sheetId="16" r:id="rId11"/>
    <sheet name="9thR" sheetId="12" r:id="rId12"/>
    <sheet name="10thR" sheetId="17" r:id="rId13"/>
    <sheet name="posamično" sheetId="2" r:id="rId14"/>
  </sheets>
  <definedNames>
    <definedName name="_xlnm._FilterDatabase" localSheetId="12" hidden="1">'10thR'!$C$7:$C$26</definedName>
    <definedName name="_xlnm._FilterDatabase" localSheetId="3" hidden="1">'1stR'!$C$7:$C$26</definedName>
    <definedName name="_xlnm._FilterDatabase" localSheetId="4" hidden="1">'2ndR'!$C$7:$C$26</definedName>
    <definedName name="_xlnm._FilterDatabase" localSheetId="5" hidden="1">'3rdR'!$C$7:$C$26</definedName>
    <definedName name="_xlnm._FilterDatabase" localSheetId="6" hidden="1">'4thR'!$C$7:$C$26</definedName>
    <definedName name="_xlnm._FilterDatabase" localSheetId="7" hidden="1">'5thR'!$C$7:$C$26</definedName>
    <definedName name="_xlnm._FilterDatabase" localSheetId="8" hidden="1">'6thR'!$C$7:$C$26</definedName>
    <definedName name="_xlnm._FilterDatabase" localSheetId="9" hidden="1">'7thR'!$C$7:$C$26</definedName>
    <definedName name="_xlnm._FilterDatabase" localSheetId="10" hidden="1">'8thR'!$C$7:$C$26</definedName>
    <definedName name="_xlnm._FilterDatabase" localSheetId="11" hidden="1">'9thR'!$C$7:$C$26</definedName>
    <definedName name="_xlnm._FilterDatabase" localSheetId="1" hidden="1">'rank gross'!$E$7:$E$26</definedName>
    <definedName name="_xlnm._FilterDatabase" localSheetId="0" hidden="1">'rank netto'!$F$7:$F$26</definedName>
    <definedName name="_xlnm._FilterDatabase" localSheetId="2" hidden="1">score!$G$7:$G$26</definedName>
    <definedName name="bruto" localSheetId="12">#REF!</definedName>
    <definedName name="bruto" localSheetId="10">#REF!</definedName>
    <definedName name="bruto">#REF!</definedName>
    <definedName name="gross" localSheetId="12">#REF!</definedName>
    <definedName name="gross" localSheetId="10">#REF!</definedName>
    <definedName name="gross">#REF!</definedName>
    <definedName name="neto" localSheetId="12">#REF!</definedName>
    <definedName name="neto" localSheetId="10">#REF!</definedName>
    <definedName name="neto">#REF!</definedName>
  </definedNames>
  <calcPr calcId="152511"/>
</workbook>
</file>

<file path=xl/calcChain.xml><?xml version="1.0" encoding="utf-8"?>
<calcChain xmlns="http://schemas.openxmlformats.org/spreadsheetml/2006/main">
  <c r="F2" i="14" l="1"/>
  <c r="V17" i="17"/>
  <c r="V18" i="17"/>
  <c r="V19" i="17"/>
  <c r="AA20" i="1"/>
  <c r="V22" i="17"/>
  <c r="V23" i="17"/>
  <c r="V24" i="17"/>
  <c r="AA24" i="1" s="1"/>
  <c r="V25" i="17"/>
  <c r="V26" i="17"/>
  <c r="V16" i="17"/>
  <c r="V13" i="17"/>
  <c r="V12" i="17"/>
  <c r="V10" i="17"/>
  <c r="V9" i="17"/>
  <c r="V7" i="17"/>
  <c r="V23" i="12"/>
  <c r="V24" i="12"/>
  <c r="V25" i="12"/>
  <c r="V26" i="12"/>
  <c r="V22" i="12"/>
  <c r="V20" i="12"/>
  <c r="V19" i="12"/>
  <c r="V17" i="12"/>
  <c r="V16" i="12"/>
  <c r="V11" i="12"/>
  <c r="V12" i="12"/>
  <c r="V13" i="12"/>
  <c r="V10" i="12"/>
  <c r="V8" i="12"/>
  <c r="V7" i="12"/>
  <c r="D320" i="2"/>
  <c r="E320" i="2"/>
  <c r="F320" i="2"/>
  <c r="G320" i="2"/>
  <c r="H320" i="2"/>
  <c r="I320" i="2"/>
  <c r="J320" i="2"/>
  <c r="K320" i="2"/>
  <c r="L320" i="2"/>
  <c r="M320" i="2"/>
  <c r="N320" i="2"/>
  <c r="O320" i="2"/>
  <c r="P320" i="2"/>
  <c r="Q320" i="2"/>
  <c r="R320" i="2"/>
  <c r="S320" i="2"/>
  <c r="T320" i="2"/>
  <c r="C320" i="2"/>
  <c r="D304" i="2"/>
  <c r="E304" i="2"/>
  <c r="F304" i="2"/>
  <c r="G304" i="2"/>
  <c r="H304" i="2"/>
  <c r="I304" i="2"/>
  <c r="J304" i="2"/>
  <c r="K304" i="2"/>
  <c r="L304" i="2"/>
  <c r="M304" i="2"/>
  <c r="N304" i="2"/>
  <c r="O304" i="2"/>
  <c r="P304" i="2"/>
  <c r="Q304" i="2"/>
  <c r="R304" i="2"/>
  <c r="S304" i="2"/>
  <c r="T304" i="2"/>
  <c r="C304" i="2"/>
  <c r="D288" i="2"/>
  <c r="E288" i="2"/>
  <c r="F288" i="2"/>
  <c r="G288" i="2"/>
  <c r="H288" i="2"/>
  <c r="I288" i="2"/>
  <c r="J288" i="2"/>
  <c r="K288" i="2"/>
  <c r="L288" i="2"/>
  <c r="M288" i="2"/>
  <c r="N288" i="2"/>
  <c r="O288" i="2"/>
  <c r="P288" i="2"/>
  <c r="Q288" i="2"/>
  <c r="R288" i="2"/>
  <c r="S288" i="2"/>
  <c r="T288" i="2"/>
  <c r="C288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C272" i="2"/>
  <c r="D256" i="2"/>
  <c r="E256" i="2"/>
  <c r="F256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C256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C240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24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8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2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6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C160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C144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C128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C96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C80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C64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C48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C32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D16" i="2"/>
  <c r="C16" i="2"/>
  <c r="AA26" i="1"/>
  <c r="AA25" i="1"/>
  <c r="AA23" i="1"/>
  <c r="AA22" i="1"/>
  <c r="AA21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H7" i="1"/>
  <c r="G7" i="1"/>
  <c r="F10" i="1"/>
  <c r="F11" i="1"/>
  <c r="F12" i="1"/>
  <c r="F16" i="1"/>
  <c r="F17" i="1"/>
  <c r="F18" i="1"/>
  <c r="F19" i="1"/>
  <c r="F20" i="1"/>
  <c r="F21" i="1"/>
  <c r="F22" i="1"/>
  <c r="F23" i="1"/>
  <c r="F24" i="1"/>
  <c r="F25" i="1"/>
  <c r="F26" i="1"/>
  <c r="F8" i="1"/>
  <c r="F7" i="1"/>
  <c r="W10" i="17"/>
  <c r="W11" i="17"/>
  <c r="W12" i="17"/>
  <c r="W16" i="17"/>
  <c r="W17" i="17"/>
  <c r="W18" i="17"/>
  <c r="W19" i="17"/>
  <c r="W20" i="17"/>
  <c r="W21" i="17"/>
  <c r="W22" i="17"/>
  <c r="W23" i="17"/>
  <c r="W24" i="17"/>
  <c r="W25" i="17"/>
  <c r="W26" i="17"/>
  <c r="W8" i="17"/>
  <c r="W7" i="17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T27" i="17" l="1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U27" i="17" s="1"/>
  <c r="X26" i="17"/>
  <c r="U26" i="17"/>
  <c r="B26" i="17"/>
  <c r="U25" i="17"/>
  <c r="X25" i="17" s="1"/>
  <c r="B25" i="17"/>
  <c r="U24" i="17"/>
  <c r="X24" i="17" s="1"/>
  <c r="B24" i="17"/>
  <c r="U23" i="17"/>
  <c r="X23" i="17" s="1"/>
  <c r="B23" i="17"/>
  <c r="X22" i="17"/>
  <c r="U22" i="17"/>
  <c r="B22" i="17"/>
  <c r="U21" i="17"/>
  <c r="X21" i="17" s="1"/>
  <c r="B21" i="17"/>
  <c r="X20" i="17"/>
  <c r="U20" i="17"/>
  <c r="B20" i="17"/>
  <c r="U19" i="17"/>
  <c r="X19" i="17" s="1"/>
  <c r="B19" i="17"/>
  <c r="X18" i="17"/>
  <c r="U18" i="17"/>
  <c r="B18" i="17"/>
  <c r="U17" i="17"/>
  <c r="X17" i="17" s="1"/>
  <c r="B17" i="17"/>
  <c r="X16" i="17"/>
  <c r="U16" i="17"/>
  <c r="B16" i="17"/>
  <c r="U15" i="17"/>
  <c r="X15" i="17" s="1"/>
  <c r="W15" i="17" s="1"/>
  <c r="F15" i="1" s="1"/>
  <c r="B15" i="17"/>
  <c r="U14" i="17"/>
  <c r="X14" i="17" s="1"/>
  <c r="W14" i="17" s="1"/>
  <c r="F14" i="1" s="1"/>
  <c r="B14" i="17"/>
  <c r="U13" i="17"/>
  <c r="X13" i="17" s="1"/>
  <c r="W13" i="17" s="1"/>
  <c r="F13" i="1" s="1"/>
  <c r="B13" i="17"/>
  <c r="X12" i="17"/>
  <c r="U12" i="17"/>
  <c r="B12" i="17"/>
  <c r="U11" i="17"/>
  <c r="X11" i="17" s="1"/>
  <c r="B11" i="17"/>
  <c r="X10" i="17"/>
  <c r="U10" i="17"/>
  <c r="B10" i="17"/>
  <c r="U9" i="17"/>
  <c r="X9" i="17" s="1"/>
  <c r="W9" i="17" s="1"/>
  <c r="F9" i="1" s="1"/>
  <c r="B9" i="17"/>
  <c r="X8" i="17"/>
  <c r="U8" i="17"/>
  <c r="B8" i="17"/>
  <c r="U7" i="17"/>
  <c r="X7" i="17" s="1"/>
  <c r="B7" i="17"/>
  <c r="C2" i="17"/>
  <c r="W16" i="12" l="1"/>
  <c r="W22" i="12"/>
  <c r="W23" i="12"/>
  <c r="W24" i="12"/>
  <c r="W25" i="12"/>
  <c r="W26" i="12"/>
  <c r="D318" i="2" l="1"/>
  <c r="E318" i="2"/>
  <c r="F318" i="2"/>
  <c r="G318" i="2"/>
  <c r="H318" i="2"/>
  <c r="I318" i="2"/>
  <c r="J318" i="2"/>
  <c r="K318" i="2"/>
  <c r="L318" i="2"/>
  <c r="M318" i="2"/>
  <c r="N318" i="2"/>
  <c r="O318" i="2"/>
  <c r="P318" i="2"/>
  <c r="Q318" i="2"/>
  <c r="R318" i="2"/>
  <c r="S318" i="2"/>
  <c r="T318" i="2"/>
  <c r="C318" i="2"/>
  <c r="D302" i="2"/>
  <c r="E302" i="2"/>
  <c r="F302" i="2"/>
  <c r="G302" i="2"/>
  <c r="H302" i="2"/>
  <c r="I302" i="2"/>
  <c r="J302" i="2"/>
  <c r="K302" i="2"/>
  <c r="L302" i="2"/>
  <c r="M302" i="2"/>
  <c r="N302" i="2"/>
  <c r="O302" i="2"/>
  <c r="P302" i="2"/>
  <c r="Q302" i="2"/>
  <c r="R302" i="2"/>
  <c r="S302" i="2"/>
  <c r="T302" i="2"/>
  <c r="C302" i="2"/>
  <c r="D286" i="2"/>
  <c r="E286" i="2"/>
  <c r="F286" i="2"/>
  <c r="G286" i="2"/>
  <c r="H286" i="2"/>
  <c r="I286" i="2"/>
  <c r="J286" i="2"/>
  <c r="K286" i="2"/>
  <c r="L286" i="2"/>
  <c r="M286" i="2"/>
  <c r="N286" i="2"/>
  <c r="O286" i="2"/>
  <c r="P286" i="2"/>
  <c r="Q286" i="2"/>
  <c r="R286" i="2"/>
  <c r="S286" i="2"/>
  <c r="T286" i="2"/>
  <c r="C286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C270" i="2"/>
  <c r="D254" i="2"/>
  <c r="E254" i="2"/>
  <c r="F254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C254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38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2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6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0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C174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C158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C142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C110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C94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C78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C62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C46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C30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D14" i="2"/>
  <c r="C14" i="2"/>
  <c r="B25" i="16"/>
  <c r="T27" i="16"/>
  <c r="S27" i="16"/>
  <c r="R27" i="16"/>
  <c r="Q27" i="16"/>
  <c r="P27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U27" i="16" s="1"/>
  <c r="X26" i="16"/>
  <c r="V26" i="16"/>
  <c r="U26" i="16"/>
  <c r="B26" i="16"/>
  <c r="W26" i="16" s="1"/>
  <c r="V25" i="16"/>
  <c r="U25" i="16"/>
  <c r="X25" i="16" s="1"/>
  <c r="V24" i="16"/>
  <c r="U24" i="16"/>
  <c r="X24" i="16" s="1"/>
  <c r="B24" i="16"/>
  <c r="W24" i="16" s="1"/>
  <c r="V23" i="16"/>
  <c r="U23" i="16"/>
  <c r="X23" i="16" s="1"/>
  <c r="W23" i="16" s="1"/>
  <c r="B23" i="16"/>
  <c r="V22" i="16"/>
  <c r="U22" i="16"/>
  <c r="X22" i="16" s="1"/>
  <c r="B22" i="16"/>
  <c r="V21" i="16"/>
  <c r="U21" i="16"/>
  <c r="X21" i="16" s="1"/>
  <c r="W21" i="16" s="1"/>
  <c r="B21" i="16"/>
  <c r="V20" i="16"/>
  <c r="U20" i="16"/>
  <c r="X20" i="16" s="1"/>
  <c r="B20" i="16"/>
  <c r="V19" i="16"/>
  <c r="U19" i="16"/>
  <c r="X19" i="16" s="1"/>
  <c r="W19" i="16" s="1"/>
  <c r="B19" i="16"/>
  <c r="X18" i="16"/>
  <c r="V18" i="16"/>
  <c r="U18" i="16"/>
  <c r="B18" i="16"/>
  <c r="W18" i="16" s="1"/>
  <c r="V17" i="16"/>
  <c r="U17" i="16"/>
  <c r="X17" i="16" s="1"/>
  <c r="W17" i="16" s="1"/>
  <c r="B17" i="16"/>
  <c r="V16" i="16"/>
  <c r="U16" i="16"/>
  <c r="X16" i="16" s="1"/>
  <c r="B16" i="16"/>
  <c r="V15" i="16"/>
  <c r="U15" i="16"/>
  <c r="X15" i="16" s="1"/>
  <c r="W15" i="16" s="1"/>
  <c r="B15" i="16"/>
  <c r="V14" i="16"/>
  <c r="U14" i="16"/>
  <c r="X14" i="16" s="1"/>
  <c r="B14" i="16"/>
  <c r="V13" i="16"/>
  <c r="U13" i="16"/>
  <c r="X13" i="16" s="1"/>
  <c r="W13" i="16" s="1"/>
  <c r="B13" i="16"/>
  <c r="X12" i="16"/>
  <c r="V12" i="16"/>
  <c r="U12" i="16"/>
  <c r="B12" i="16"/>
  <c r="W12" i="16" s="1"/>
  <c r="V11" i="16"/>
  <c r="U11" i="16"/>
  <c r="X11" i="16" s="1"/>
  <c r="B11" i="16"/>
  <c r="V10" i="16"/>
  <c r="U10" i="16"/>
  <c r="X10" i="16" s="1"/>
  <c r="B10" i="16"/>
  <c r="V9" i="16"/>
  <c r="U9" i="16"/>
  <c r="X9" i="16" s="1"/>
  <c r="W9" i="16" s="1"/>
  <c r="B9" i="16"/>
  <c r="V8" i="16"/>
  <c r="U8" i="16"/>
  <c r="X8" i="16" s="1"/>
  <c r="B8" i="16"/>
  <c r="V7" i="16"/>
  <c r="U7" i="16"/>
  <c r="X7" i="16" s="1"/>
  <c r="B7" i="16"/>
  <c r="C2" i="16"/>
  <c r="W20" i="16" l="1"/>
  <c r="W8" i="16"/>
  <c r="W16" i="16"/>
  <c r="W14" i="16"/>
  <c r="W22" i="16"/>
  <c r="W10" i="16"/>
  <c r="W25" i="16"/>
  <c r="D321" i="2"/>
  <c r="E321" i="2"/>
  <c r="F321" i="2"/>
  <c r="G321" i="2"/>
  <c r="H321" i="2"/>
  <c r="I321" i="2"/>
  <c r="J321" i="2"/>
  <c r="K321" i="2"/>
  <c r="L321" i="2"/>
  <c r="M321" i="2"/>
  <c r="N321" i="2"/>
  <c r="O321" i="2"/>
  <c r="P321" i="2"/>
  <c r="Q321" i="2"/>
  <c r="R321" i="2"/>
  <c r="S321" i="2"/>
  <c r="T321" i="2"/>
  <c r="C321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P305" i="2"/>
  <c r="Q305" i="2"/>
  <c r="R305" i="2"/>
  <c r="S305" i="2"/>
  <c r="T305" i="2"/>
  <c r="C305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3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1" i="2"/>
  <c r="D311" i="2"/>
  <c r="E311" i="2"/>
  <c r="F311" i="2"/>
  <c r="G311" i="2"/>
  <c r="H311" i="2"/>
  <c r="I311" i="2"/>
  <c r="J311" i="2"/>
  <c r="K311" i="2"/>
  <c r="L311" i="2"/>
  <c r="M311" i="2"/>
  <c r="N311" i="2"/>
  <c r="O311" i="2"/>
  <c r="P311" i="2"/>
  <c r="Q311" i="2"/>
  <c r="R311" i="2"/>
  <c r="S311" i="2"/>
  <c r="T311" i="2"/>
  <c r="D312" i="2"/>
  <c r="E312" i="2"/>
  <c r="F312" i="2"/>
  <c r="G312" i="2"/>
  <c r="H312" i="2"/>
  <c r="I312" i="2"/>
  <c r="J312" i="2"/>
  <c r="K312" i="2"/>
  <c r="L312" i="2"/>
  <c r="M312" i="2"/>
  <c r="N312" i="2"/>
  <c r="O312" i="2"/>
  <c r="P312" i="2"/>
  <c r="Q312" i="2"/>
  <c r="R312" i="2"/>
  <c r="S312" i="2"/>
  <c r="T312" i="2"/>
  <c r="D313" i="2"/>
  <c r="E313" i="2"/>
  <c r="F313" i="2"/>
  <c r="G313" i="2"/>
  <c r="H313" i="2"/>
  <c r="I313" i="2"/>
  <c r="J313" i="2"/>
  <c r="K313" i="2"/>
  <c r="L313" i="2"/>
  <c r="M313" i="2"/>
  <c r="N313" i="2"/>
  <c r="O313" i="2"/>
  <c r="P313" i="2"/>
  <c r="Q313" i="2"/>
  <c r="R313" i="2"/>
  <c r="S313" i="2"/>
  <c r="T313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D315" i="2"/>
  <c r="E315" i="2"/>
  <c r="F315" i="2"/>
  <c r="G315" i="2"/>
  <c r="H315" i="2"/>
  <c r="I315" i="2"/>
  <c r="J315" i="2"/>
  <c r="K315" i="2"/>
  <c r="L315" i="2"/>
  <c r="M315" i="2"/>
  <c r="N315" i="2"/>
  <c r="O315" i="2"/>
  <c r="P315" i="2"/>
  <c r="Q315" i="2"/>
  <c r="R315" i="2"/>
  <c r="S315" i="2"/>
  <c r="T315" i="2"/>
  <c r="D316" i="2"/>
  <c r="E316" i="2"/>
  <c r="F316" i="2"/>
  <c r="G316" i="2"/>
  <c r="H316" i="2"/>
  <c r="I316" i="2"/>
  <c r="J316" i="2"/>
  <c r="K316" i="2"/>
  <c r="L316" i="2"/>
  <c r="M316" i="2"/>
  <c r="N316" i="2"/>
  <c r="O316" i="2"/>
  <c r="P316" i="2"/>
  <c r="Q316" i="2"/>
  <c r="R316" i="2"/>
  <c r="S316" i="2"/>
  <c r="T316" i="2"/>
  <c r="D317" i="2"/>
  <c r="E317" i="2"/>
  <c r="F317" i="2"/>
  <c r="G317" i="2"/>
  <c r="H317" i="2"/>
  <c r="I317" i="2"/>
  <c r="J317" i="2"/>
  <c r="K317" i="2"/>
  <c r="L317" i="2"/>
  <c r="M317" i="2"/>
  <c r="N317" i="2"/>
  <c r="O317" i="2"/>
  <c r="P317" i="2"/>
  <c r="Q317" i="2"/>
  <c r="R317" i="2"/>
  <c r="S317" i="2"/>
  <c r="T317" i="2"/>
  <c r="D319" i="2"/>
  <c r="E319" i="2"/>
  <c r="F319" i="2"/>
  <c r="G319" i="2"/>
  <c r="H319" i="2"/>
  <c r="I319" i="2"/>
  <c r="J319" i="2"/>
  <c r="K319" i="2"/>
  <c r="L319" i="2"/>
  <c r="M319" i="2"/>
  <c r="N319" i="2"/>
  <c r="O319" i="2"/>
  <c r="P319" i="2"/>
  <c r="Q319" i="2"/>
  <c r="R319" i="2"/>
  <c r="S319" i="2"/>
  <c r="T319" i="2"/>
  <c r="C319" i="2"/>
  <c r="C317" i="2"/>
  <c r="C316" i="2"/>
  <c r="C315" i="2"/>
  <c r="C314" i="2"/>
  <c r="C313" i="2"/>
  <c r="C312" i="2"/>
  <c r="C311" i="2"/>
  <c r="D295" i="2"/>
  <c r="E295" i="2"/>
  <c r="F295" i="2"/>
  <c r="G295" i="2"/>
  <c r="H295" i="2"/>
  <c r="I295" i="2"/>
  <c r="J295" i="2"/>
  <c r="K295" i="2"/>
  <c r="L295" i="2"/>
  <c r="M295" i="2"/>
  <c r="N295" i="2"/>
  <c r="O295" i="2"/>
  <c r="P295" i="2"/>
  <c r="Q295" i="2"/>
  <c r="R295" i="2"/>
  <c r="S295" i="2"/>
  <c r="T295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P296" i="2"/>
  <c r="Q296" i="2"/>
  <c r="R296" i="2"/>
  <c r="S296" i="2"/>
  <c r="T296" i="2"/>
  <c r="D297" i="2"/>
  <c r="E297" i="2"/>
  <c r="F297" i="2"/>
  <c r="G297" i="2"/>
  <c r="H297" i="2"/>
  <c r="I297" i="2"/>
  <c r="J297" i="2"/>
  <c r="K297" i="2"/>
  <c r="L297" i="2"/>
  <c r="M297" i="2"/>
  <c r="N297" i="2"/>
  <c r="O297" i="2"/>
  <c r="P297" i="2"/>
  <c r="Q297" i="2"/>
  <c r="R297" i="2"/>
  <c r="S297" i="2"/>
  <c r="T297" i="2"/>
  <c r="D298" i="2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D299" i="2"/>
  <c r="E299" i="2"/>
  <c r="F299" i="2"/>
  <c r="G299" i="2"/>
  <c r="H299" i="2"/>
  <c r="I299" i="2"/>
  <c r="J299" i="2"/>
  <c r="K299" i="2"/>
  <c r="L299" i="2"/>
  <c r="M299" i="2"/>
  <c r="N299" i="2"/>
  <c r="O299" i="2"/>
  <c r="P299" i="2"/>
  <c r="Q299" i="2"/>
  <c r="R299" i="2"/>
  <c r="S299" i="2"/>
  <c r="T299" i="2"/>
  <c r="D300" i="2"/>
  <c r="E300" i="2"/>
  <c r="F300" i="2"/>
  <c r="G300" i="2"/>
  <c r="H300" i="2"/>
  <c r="I300" i="2"/>
  <c r="J300" i="2"/>
  <c r="K300" i="2"/>
  <c r="L300" i="2"/>
  <c r="M300" i="2"/>
  <c r="N300" i="2"/>
  <c r="O300" i="2"/>
  <c r="P300" i="2"/>
  <c r="Q300" i="2"/>
  <c r="R300" i="2"/>
  <c r="S300" i="2"/>
  <c r="T300" i="2"/>
  <c r="D301" i="2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D303" i="2"/>
  <c r="E303" i="2"/>
  <c r="F303" i="2"/>
  <c r="G303" i="2"/>
  <c r="H303" i="2"/>
  <c r="I303" i="2"/>
  <c r="J303" i="2"/>
  <c r="K303" i="2"/>
  <c r="L303" i="2"/>
  <c r="M303" i="2"/>
  <c r="N303" i="2"/>
  <c r="O303" i="2"/>
  <c r="P303" i="2"/>
  <c r="Q303" i="2"/>
  <c r="R303" i="2"/>
  <c r="S303" i="2"/>
  <c r="T303" i="2"/>
  <c r="C303" i="2"/>
  <c r="C301" i="2"/>
  <c r="C300" i="2"/>
  <c r="C299" i="2"/>
  <c r="C298" i="2"/>
  <c r="C297" i="2"/>
  <c r="C296" i="2"/>
  <c r="C295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D281" i="2"/>
  <c r="E281" i="2"/>
  <c r="F281" i="2"/>
  <c r="G281" i="2"/>
  <c r="H281" i="2"/>
  <c r="I281" i="2"/>
  <c r="J281" i="2"/>
  <c r="K281" i="2"/>
  <c r="L281" i="2"/>
  <c r="M281" i="2"/>
  <c r="N281" i="2"/>
  <c r="O281" i="2"/>
  <c r="P281" i="2"/>
  <c r="Q281" i="2"/>
  <c r="R281" i="2"/>
  <c r="S281" i="2"/>
  <c r="T281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D283" i="2"/>
  <c r="E283" i="2"/>
  <c r="F283" i="2"/>
  <c r="G283" i="2"/>
  <c r="H283" i="2"/>
  <c r="I283" i="2"/>
  <c r="J283" i="2"/>
  <c r="K283" i="2"/>
  <c r="L283" i="2"/>
  <c r="M283" i="2"/>
  <c r="N283" i="2"/>
  <c r="O283" i="2"/>
  <c r="P283" i="2"/>
  <c r="Q283" i="2"/>
  <c r="R283" i="2"/>
  <c r="S283" i="2"/>
  <c r="T283" i="2"/>
  <c r="D284" i="2"/>
  <c r="E284" i="2"/>
  <c r="F284" i="2"/>
  <c r="G284" i="2"/>
  <c r="H284" i="2"/>
  <c r="I284" i="2"/>
  <c r="J284" i="2"/>
  <c r="K284" i="2"/>
  <c r="L284" i="2"/>
  <c r="M284" i="2"/>
  <c r="N284" i="2"/>
  <c r="O284" i="2"/>
  <c r="P284" i="2"/>
  <c r="Q284" i="2"/>
  <c r="R284" i="2"/>
  <c r="S284" i="2"/>
  <c r="T284" i="2"/>
  <c r="D285" i="2"/>
  <c r="E285" i="2"/>
  <c r="F285" i="2"/>
  <c r="G285" i="2"/>
  <c r="H285" i="2"/>
  <c r="I285" i="2"/>
  <c r="J285" i="2"/>
  <c r="K285" i="2"/>
  <c r="L285" i="2"/>
  <c r="M285" i="2"/>
  <c r="N285" i="2"/>
  <c r="O285" i="2"/>
  <c r="P285" i="2"/>
  <c r="Q285" i="2"/>
  <c r="R285" i="2"/>
  <c r="S285" i="2"/>
  <c r="T285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C287" i="2"/>
  <c r="C285" i="2"/>
  <c r="C284" i="2"/>
  <c r="C283" i="2"/>
  <c r="C282" i="2"/>
  <c r="C281" i="2"/>
  <c r="C280" i="2"/>
  <c r="C279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C271" i="2"/>
  <c r="C269" i="2"/>
  <c r="C268" i="2"/>
  <c r="C267" i="2"/>
  <c r="C266" i="2"/>
  <c r="C265" i="2"/>
  <c r="C264" i="2"/>
  <c r="C263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D253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D255" i="2"/>
  <c r="E255" i="2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C255" i="2"/>
  <c r="C253" i="2"/>
  <c r="C252" i="2"/>
  <c r="C251" i="2"/>
  <c r="C250" i="2"/>
  <c r="C249" i="2"/>
  <c r="C248" i="2"/>
  <c r="C247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C239" i="2"/>
  <c r="C237" i="2"/>
  <c r="C236" i="2"/>
  <c r="C235" i="2"/>
  <c r="C234" i="2"/>
  <c r="C233" i="2"/>
  <c r="C232" i="2"/>
  <c r="C231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3" i="2"/>
  <c r="C221" i="2"/>
  <c r="C220" i="2"/>
  <c r="C219" i="2"/>
  <c r="C218" i="2"/>
  <c r="C217" i="2"/>
  <c r="C216" i="2"/>
  <c r="C215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7" i="2"/>
  <c r="C205" i="2"/>
  <c r="C204" i="2"/>
  <c r="C203" i="2"/>
  <c r="C202" i="2"/>
  <c r="C201" i="2"/>
  <c r="C200" i="2"/>
  <c r="C199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1" i="2"/>
  <c r="C189" i="2"/>
  <c r="C188" i="2"/>
  <c r="C187" i="2"/>
  <c r="C186" i="2"/>
  <c r="C185" i="2"/>
  <c r="C184" i="2"/>
  <c r="C183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5" i="2"/>
  <c r="C173" i="2"/>
  <c r="C172" i="2"/>
  <c r="C171" i="2"/>
  <c r="C170" i="2"/>
  <c r="C169" i="2"/>
  <c r="C168" i="2"/>
  <c r="C167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C159" i="2"/>
  <c r="C157" i="2"/>
  <c r="C156" i="2"/>
  <c r="C155" i="2"/>
  <c r="C154" i="2"/>
  <c r="C153" i="2"/>
  <c r="C152" i="2"/>
  <c r="C151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C143" i="2"/>
  <c r="C141" i="2"/>
  <c r="C140" i="2"/>
  <c r="C139" i="2"/>
  <c r="C138" i="2"/>
  <c r="C137" i="2"/>
  <c r="C136" i="2"/>
  <c r="C135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C127" i="2"/>
  <c r="C125" i="2"/>
  <c r="C124" i="2"/>
  <c r="C123" i="2"/>
  <c r="C122" i="2"/>
  <c r="C121" i="2"/>
  <c r="C120" i="2"/>
  <c r="C119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C111" i="2"/>
  <c r="C109" i="2"/>
  <c r="C108" i="2"/>
  <c r="C107" i="2"/>
  <c r="C106" i="2"/>
  <c r="C105" i="2"/>
  <c r="C104" i="2"/>
  <c r="C103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C95" i="2"/>
  <c r="C93" i="2"/>
  <c r="C92" i="2"/>
  <c r="C91" i="2"/>
  <c r="C90" i="2"/>
  <c r="C89" i="2"/>
  <c r="C88" i="2"/>
  <c r="C87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C79" i="2"/>
  <c r="C77" i="2"/>
  <c r="C76" i="2"/>
  <c r="C75" i="2"/>
  <c r="C74" i="2"/>
  <c r="C73" i="2"/>
  <c r="C72" i="2"/>
  <c r="C71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C63" i="2"/>
  <c r="C61" i="2"/>
  <c r="C60" i="2"/>
  <c r="C59" i="2"/>
  <c r="C58" i="2"/>
  <c r="C57" i="2"/>
  <c r="C56" i="2"/>
  <c r="C55" i="2"/>
  <c r="C15" i="2"/>
  <c r="C13" i="2"/>
  <c r="C12" i="2"/>
  <c r="C11" i="2"/>
  <c r="C10" i="2"/>
  <c r="C9" i="2"/>
  <c r="C8" i="2"/>
  <c r="C7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C47" i="2"/>
  <c r="C45" i="2"/>
  <c r="C44" i="2"/>
  <c r="C43" i="2"/>
  <c r="C42" i="2"/>
  <c r="C41" i="2"/>
  <c r="C40" i="2"/>
  <c r="C39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D31" i="2"/>
  <c r="D29" i="2"/>
  <c r="D28" i="2"/>
  <c r="D27" i="2"/>
  <c r="D26" i="2"/>
  <c r="D25" i="2"/>
  <c r="D24" i="2"/>
  <c r="D23" i="2"/>
  <c r="C31" i="2"/>
  <c r="C29" i="2"/>
  <c r="C28" i="2"/>
  <c r="C27" i="2"/>
  <c r="C26" i="2"/>
  <c r="C25" i="2"/>
  <c r="C24" i="2"/>
  <c r="C23" i="2"/>
  <c r="P15" i="2" l="1"/>
  <c r="P13" i="2"/>
  <c r="P12" i="2"/>
  <c r="P11" i="2"/>
  <c r="P10" i="2"/>
  <c r="P9" i="2"/>
  <c r="P8" i="2"/>
  <c r="P7" i="2"/>
  <c r="N15" i="2"/>
  <c r="N13" i="2"/>
  <c r="N12" i="2"/>
  <c r="N11" i="2"/>
  <c r="N10" i="2"/>
  <c r="N9" i="2"/>
  <c r="N8" i="2"/>
  <c r="N7" i="2"/>
  <c r="I15" i="2"/>
  <c r="I13" i="2"/>
  <c r="I12" i="2"/>
  <c r="I11" i="2"/>
  <c r="I10" i="2"/>
  <c r="I9" i="2"/>
  <c r="I8" i="2"/>
  <c r="I7" i="2"/>
  <c r="R15" i="2"/>
  <c r="R13" i="2"/>
  <c r="R12" i="2"/>
  <c r="R11" i="2"/>
  <c r="R10" i="2"/>
  <c r="R9" i="2"/>
  <c r="R8" i="2"/>
  <c r="R7" i="2"/>
  <c r="Q15" i="2"/>
  <c r="Q13" i="2"/>
  <c r="Q12" i="2"/>
  <c r="Q11" i="2"/>
  <c r="Q10" i="2"/>
  <c r="Q9" i="2"/>
  <c r="Q8" i="2"/>
  <c r="Q7" i="2"/>
  <c r="L15" i="2"/>
  <c r="L13" i="2"/>
  <c r="L12" i="2"/>
  <c r="L11" i="2"/>
  <c r="L10" i="2"/>
  <c r="L9" i="2"/>
  <c r="L8" i="2"/>
  <c r="L7" i="2"/>
  <c r="F15" i="2"/>
  <c r="F13" i="2"/>
  <c r="F12" i="2"/>
  <c r="F11" i="2"/>
  <c r="F10" i="2"/>
  <c r="F9" i="2"/>
  <c r="F8" i="2"/>
  <c r="F7" i="2"/>
  <c r="T15" i="2"/>
  <c r="T13" i="2"/>
  <c r="T12" i="2"/>
  <c r="T11" i="2"/>
  <c r="T10" i="2"/>
  <c r="T9" i="2"/>
  <c r="T8" i="2"/>
  <c r="T7" i="2"/>
  <c r="S15" i="2"/>
  <c r="S13" i="2"/>
  <c r="S12" i="2"/>
  <c r="S11" i="2"/>
  <c r="S10" i="2"/>
  <c r="S9" i="2"/>
  <c r="S8" i="2"/>
  <c r="S7" i="2"/>
  <c r="O15" i="2"/>
  <c r="O13" i="2"/>
  <c r="O12" i="2"/>
  <c r="O11" i="2"/>
  <c r="O10" i="2"/>
  <c r="O9" i="2"/>
  <c r="O8" i="2"/>
  <c r="O7" i="2"/>
  <c r="M15" i="2"/>
  <c r="M13" i="2"/>
  <c r="M12" i="2"/>
  <c r="M11" i="2"/>
  <c r="M10" i="2"/>
  <c r="M9" i="2"/>
  <c r="M8" i="2"/>
  <c r="M7" i="2"/>
  <c r="K15" i="2"/>
  <c r="K13" i="2"/>
  <c r="K12" i="2"/>
  <c r="K11" i="2"/>
  <c r="K10" i="2"/>
  <c r="K9" i="2"/>
  <c r="K8" i="2"/>
  <c r="K7" i="2"/>
  <c r="J15" i="2"/>
  <c r="J13" i="2"/>
  <c r="J12" i="2"/>
  <c r="J11" i="2"/>
  <c r="J10" i="2"/>
  <c r="J9" i="2"/>
  <c r="J8" i="2"/>
  <c r="J7" i="2"/>
  <c r="H15" i="2"/>
  <c r="H13" i="2"/>
  <c r="H12" i="2"/>
  <c r="H11" i="2"/>
  <c r="H10" i="2"/>
  <c r="H9" i="2"/>
  <c r="H8" i="2"/>
  <c r="H7" i="2"/>
  <c r="G15" i="2"/>
  <c r="G13" i="2"/>
  <c r="G12" i="2"/>
  <c r="G11" i="2"/>
  <c r="G10" i="2"/>
  <c r="G9" i="2"/>
  <c r="G8" i="2"/>
  <c r="G7" i="2"/>
  <c r="D15" i="2"/>
  <c r="D13" i="2"/>
  <c r="D12" i="2"/>
  <c r="D11" i="2"/>
  <c r="D10" i="2"/>
  <c r="D9" i="2"/>
  <c r="D8" i="2"/>
  <c r="D7" i="2"/>
  <c r="G27" i="14" l="1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F27" i="14"/>
  <c r="E7" i="2"/>
  <c r="E8" i="2"/>
  <c r="E9" i="2"/>
  <c r="E10" i="2"/>
  <c r="E11" i="2"/>
  <c r="E12" i="2"/>
  <c r="E13" i="2"/>
  <c r="E15" i="2"/>
  <c r="C2" i="2"/>
  <c r="C2" i="12"/>
  <c r="C2" i="11"/>
  <c r="C2" i="10"/>
  <c r="C2" i="9"/>
  <c r="C2" i="8"/>
  <c r="C2" i="7"/>
  <c r="C2" i="6"/>
  <c r="C2" i="5"/>
  <c r="E2" i="15"/>
  <c r="V8" i="6"/>
  <c r="V9" i="6"/>
  <c r="V9" i="7" s="1"/>
  <c r="V10" i="6"/>
  <c r="V10" i="7" s="1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C290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0" i="2"/>
  <c r="S210" i="2"/>
  <c r="R210" i="2"/>
  <c r="Q210" i="2"/>
  <c r="P210" i="2"/>
  <c r="O210" i="2"/>
  <c r="N210" i="2"/>
  <c r="M210" i="2"/>
  <c r="L210" i="2"/>
  <c r="K210" i="2"/>
  <c r="J210" i="2"/>
  <c r="I210" i="2"/>
  <c r="H210" i="2"/>
  <c r="G210" i="2"/>
  <c r="F210" i="2"/>
  <c r="E210" i="2"/>
  <c r="D210" i="2"/>
  <c r="C210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D178" i="2"/>
  <c r="C178" i="2"/>
  <c r="T162" i="2"/>
  <c r="S162" i="2"/>
  <c r="R162" i="2"/>
  <c r="Q162" i="2"/>
  <c r="P162" i="2"/>
  <c r="O162" i="2"/>
  <c r="N162" i="2"/>
  <c r="M162" i="2"/>
  <c r="L162" i="2"/>
  <c r="K162" i="2"/>
  <c r="J162" i="2"/>
  <c r="I162" i="2"/>
  <c r="H162" i="2"/>
  <c r="G162" i="2"/>
  <c r="F162" i="2"/>
  <c r="E162" i="2"/>
  <c r="D162" i="2"/>
  <c r="C162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C146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C27" i="5"/>
  <c r="B7" i="6" l="1"/>
  <c r="B8" i="6"/>
  <c r="B9" i="6"/>
  <c r="B10" i="6"/>
  <c r="B10" i="7" s="1"/>
  <c r="B10" i="8" s="1"/>
  <c r="B10" i="9" s="1"/>
  <c r="B11" i="6"/>
  <c r="B11" i="7" s="1"/>
  <c r="B11" i="8" s="1"/>
  <c r="B11" i="9" s="1"/>
  <c r="W27" i="15" l="1"/>
  <c r="X27" i="14"/>
  <c r="W7" i="5" l="1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U26" i="5" l="1"/>
  <c r="U19" i="5"/>
  <c r="U26" i="12" l="1"/>
  <c r="R289" i="2"/>
  <c r="R273" i="2"/>
  <c r="R257" i="2"/>
  <c r="R241" i="2"/>
  <c r="R225" i="2"/>
  <c r="R209" i="2"/>
  <c r="R177" i="2"/>
  <c r="R145" i="2"/>
  <c r="R129" i="2"/>
  <c r="R113" i="2"/>
  <c r="R97" i="2"/>
  <c r="R81" i="2"/>
  <c r="R65" i="2"/>
  <c r="R49" i="2"/>
  <c r="R33" i="2"/>
  <c r="N289" i="2"/>
  <c r="N273" i="2"/>
  <c r="N257" i="2"/>
  <c r="N241" i="2"/>
  <c r="N225" i="2"/>
  <c r="N209" i="2"/>
  <c r="N177" i="2"/>
  <c r="N145" i="2"/>
  <c r="N129" i="2"/>
  <c r="N113" i="2"/>
  <c r="N97" i="2"/>
  <c r="N81" i="2"/>
  <c r="N65" i="2"/>
  <c r="N49" i="2"/>
  <c r="N33" i="2"/>
  <c r="J289" i="2"/>
  <c r="J273" i="2"/>
  <c r="J257" i="2"/>
  <c r="J241" i="2"/>
  <c r="J225" i="2"/>
  <c r="J209" i="2"/>
  <c r="J177" i="2"/>
  <c r="J145" i="2"/>
  <c r="J129" i="2"/>
  <c r="J113" i="2"/>
  <c r="J97" i="2"/>
  <c r="J81" i="2"/>
  <c r="J65" i="2"/>
  <c r="J49" i="2"/>
  <c r="J33" i="2"/>
  <c r="P289" i="2"/>
  <c r="P273" i="2"/>
  <c r="P257" i="2"/>
  <c r="P241" i="2"/>
  <c r="P225" i="2"/>
  <c r="P209" i="2"/>
  <c r="P177" i="2"/>
  <c r="P145" i="2"/>
  <c r="P129" i="2"/>
  <c r="P113" i="2"/>
  <c r="P97" i="2"/>
  <c r="P81" i="2"/>
  <c r="P65" i="2"/>
  <c r="P49" i="2"/>
  <c r="P33" i="2"/>
  <c r="M289" i="2"/>
  <c r="M273" i="2"/>
  <c r="M257" i="2"/>
  <c r="M241" i="2"/>
  <c r="M225" i="2"/>
  <c r="M209" i="2"/>
  <c r="M177" i="2"/>
  <c r="M145" i="2"/>
  <c r="M129" i="2"/>
  <c r="M113" i="2"/>
  <c r="M97" i="2"/>
  <c r="M81" i="2"/>
  <c r="M65" i="2"/>
  <c r="M49" i="2"/>
  <c r="M33" i="2"/>
  <c r="I289" i="2"/>
  <c r="I273" i="2"/>
  <c r="I257" i="2"/>
  <c r="I241" i="2"/>
  <c r="I225" i="2"/>
  <c r="I209" i="2"/>
  <c r="I177" i="2"/>
  <c r="I145" i="2"/>
  <c r="I129" i="2"/>
  <c r="I113" i="2"/>
  <c r="I97" i="2"/>
  <c r="I81" i="2"/>
  <c r="I65" i="2"/>
  <c r="I49" i="2"/>
  <c r="I33" i="2"/>
  <c r="T289" i="2"/>
  <c r="T273" i="2"/>
  <c r="T257" i="2"/>
  <c r="T241" i="2"/>
  <c r="T225" i="2"/>
  <c r="T209" i="2"/>
  <c r="T177" i="2"/>
  <c r="T145" i="2"/>
  <c r="T129" i="2"/>
  <c r="T113" i="2"/>
  <c r="T97" i="2"/>
  <c r="T81" i="2"/>
  <c r="T65" i="2"/>
  <c r="T49" i="2"/>
  <c r="T33" i="2"/>
  <c r="S289" i="2"/>
  <c r="S273" i="2"/>
  <c r="S257" i="2"/>
  <c r="S241" i="2"/>
  <c r="S225" i="2"/>
  <c r="S209" i="2"/>
  <c r="S177" i="2"/>
  <c r="S145" i="2"/>
  <c r="S129" i="2"/>
  <c r="S113" i="2"/>
  <c r="S97" i="2"/>
  <c r="S81" i="2"/>
  <c r="S65" i="2"/>
  <c r="S49" i="2"/>
  <c r="S33" i="2"/>
  <c r="Q289" i="2"/>
  <c r="Q273" i="2"/>
  <c r="Q257" i="2"/>
  <c r="Q241" i="2"/>
  <c r="Q225" i="2"/>
  <c r="Q209" i="2"/>
  <c r="Q177" i="2"/>
  <c r="Q145" i="2"/>
  <c r="Q129" i="2"/>
  <c r="Q113" i="2"/>
  <c r="Q97" i="2"/>
  <c r="Q81" i="2"/>
  <c r="Q65" i="2"/>
  <c r="Q49" i="2"/>
  <c r="Q33" i="2"/>
  <c r="O289" i="2"/>
  <c r="O273" i="2"/>
  <c r="O257" i="2"/>
  <c r="O241" i="2"/>
  <c r="O225" i="2"/>
  <c r="O209" i="2"/>
  <c r="O177" i="2"/>
  <c r="O145" i="2"/>
  <c r="O129" i="2"/>
  <c r="O113" i="2"/>
  <c r="O97" i="2"/>
  <c r="O81" i="2"/>
  <c r="O65" i="2"/>
  <c r="O49" i="2"/>
  <c r="O33" i="2"/>
  <c r="L289" i="2"/>
  <c r="L273" i="2"/>
  <c r="L257" i="2"/>
  <c r="L241" i="2"/>
  <c r="L225" i="2"/>
  <c r="L209" i="2"/>
  <c r="L177" i="2"/>
  <c r="L145" i="2"/>
  <c r="L129" i="2"/>
  <c r="L113" i="2"/>
  <c r="L97" i="2"/>
  <c r="L81" i="2"/>
  <c r="L65" i="2"/>
  <c r="L49" i="2"/>
  <c r="L33" i="2"/>
  <c r="K289" i="2"/>
  <c r="K273" i="2"/>
  <c r="K257" i="2"/>
  <c r="K241" i="2"/>
  <c r="K225" i="2"/>
  <c r="K209" i="2"/>
  <c r="K177" i="2"/>
  <c r="K145" i="2"/>
  <c r="K129" i="2"/>
  <c r="K113" i="2"/>
  <c r="K97" i="2"/>
  <c r="K81" i="2"/>
  <c r="K65" i="2"/>
  <c r="K49" i="2"/>
  <c r="K33" i="2"/>
  <c r="H289" i="2"/>
  <c r="H273" i="2"/>
  <c r="H257" i="2"/>
  <c r="H241" i="2"/>
  <c r="H225" i="2"/>
  <c r="H209" i="2"/>
  <c r="H177" i="2"/>
  <c r="H145" i="2"/>
  <c r="H129" i="2"/>
  <c r="H113" i="2"/>
  <c r="H97" i="2"/>
  <c r="H81" i="2"/>
  <c r="H65" i="2"/>
  <c r="H49" i="2"/>
  <c r="H33" i="2"/>
  <c r="E289" i="2"/>
  <c r="E273" i="2"/>
  <c r="E257" i="2"/>
  <c r="E241" i="2"/>
  <c r="E225" i="2"/>
  <c r="E209" i="2"/>
  <c r="E177" i="2"/>
  <c r="E145" i="2"/>
  <c r="E129" i="2"/>
  <c r="E113" i="2"/>
  <c r="E97" i="2"/>
  <c r="E81" i="2"/>
  <c r="E65" i="2"/>
  <c r="E49" i="2"/>
  <c r="E33" i="2"/>
  <c r="V14" i="7"/>
  <c r="V15" i="7"/>
  <c r="V15" i="9" s="1"/>
  <c r="V15" i="11" s="1"/>
  <c r="V16" i="7"/>
  <c r="V16" i="8" s="1"/>
  <c r="V16" i="9" s="1"/>
  <c r="V16" i="10" s="1"/>
  <c r="V16" i="11" s="1"/>
  <c r="V17" i="6"/>
  <c r="V17" i="8" s="1"/>
  <c r="V17" i="9" s="1"/>
  <c r="V17" i="10" s="1"/>
  <c r="V17" i="11" s="1"/>
  <c r="V18" i="6"/>
  <c r="V18" i="8" s="1"/>
  <c r="V18" i="9" s="1"/>
  <c r="V18" i="10" s="1"/>
  <c r="V18" i="11" s="1"/>
  <c r="V19" i="6"/>
  <c r="V19" i="8" s="1"/>
  <c r="V19" i="9" s="1"/>
  <c r="V19" i="10" s="1"/>
  <c r="V19" i="11" s="1"/>
  <c r="V20" i="6"/>
  <c r="V20" i="8" s="1"/>
  <c r="V20" i="9" s="1"/>
  <c r="V20" i="10" s="1"/>
  <c r="V20" i="11" s="1"/>
  <c r="V21" i="6"/>
  <c r="V21" i="7" s="1"/>
  <c r="V21" i="9" s="1"/>
  <c r="V21" i="11" s="1"/>
  <c r="V22" i="6"/>
  <c r="V22" i="7" s="1"/>
  <c r="V22" i="9" s="1"/>
  <c r="V22" i="10" s="1"/>
  <c r="V22" i="11" s="1"/>
  <c r="V23" i="6"/>
  <c r="V23" i="7" s="1"/>
  <c r="V23" i="9" s="1"/>
  <c r="V23" i="10" s="1"/>
  <c r="V23" i="11" s="1"/>
  <c r="V24" i="6"/>
  <c r="V24" i="7" s="1"/>
  <c r="V24" i="8" s="1"/>
  <c r="V24" i="9" s="1"/>
  <c r="V24" i="10" s="1"/>
  <c r="V25" i="6"/>
  <c r="V26" i="6"/>
  <c r="V26" i="7" s="1"/>
  <c r="V26" i="8" s="1"/>
  <c r="V26" i="9" s="1"/>
  <c r="V26" i="10" s="1"/>
  <c r="V26" i="11" s="1"/>
  <c r="B13" i="7"/>
  <c r="B13" i="8" s="1"/>
  <c r="B13" i="9" s="1"/>
  <c r="B12" i="6"/>
  <c r="B12" i="7" s="1"/>
  <c r="B12" i="8" s="1"/>
  <c r="B12" i="9" s="1"/>
  <c r="B13" i="6"/>
  <c r="B14" i="7"/>
  <c r="B14" i="8" s="1"/>
  <c r="B14" i="9" s="1"/>
  <c r="B15" i="7"/>
  <c r="B15" i="8" s="1"/>
  <c r="B16" i="7"/>
  <c r="B16" i="8" s="1"/>
  <c r="B16" i="9" s="1"/>
  <c r="B16" i="10" s="1"/>
  <c r="B16" i="11" s="1"/>
  <c r="B17" i="6"/>
  <c r="B17" i="8" s="1"/>
  <c r="B17" i="9" s="1"/>
  <c r="B17" i="10" s="1"/>
  <c r="B17" i="11" s="1"/>
  <c r="B18" i="6"/>
  <c r="B18" i="8" s="1"/>
  <c r="B18" i="9" s="1"/>
  <c r="B18" i="10" s="1"/>
  <c r="B18" i="11" s="1"/>
  <c r="B19" i="6"/>
  <c r="B19" i="8" s="1"/>
  <c r="B19" i="9" s="1"/>
  <c r="B19" i="10" s="1"/>
  <c r="B19" i="11" s="1"/>
  <c r="B20" i="6"/>
  <c r="B20" i="8" s="1"/>
  <c r="B20" i="9" s="1"/>
  <c r="B20" i="10" s="1"/>
  <c r="B20" i="11" s="1"/>
  <c r="B21" i="6"/>
  <c r="B21" i="7" s="1"/>
  <c r="B21" i="9" s="1"/>
  <c r="B21" i="10" s="1"/>
  <c r="B21" i="11" s="1"/>
  <c r="B22" i="6"/>
  <c r="B22" i="7" s="1"/>
  <c r="B22" i="9" s="1"/>
  <c r="B22" i="10" s="1"/>
  <c r="B22" i="11" s="1"/>
  <c r="B23" i="6"/>
  <c r="B23" i="7" s="1"/>
  <c r="B23" i="9" s="1"/>
  <c r="B23" i="10" s="1"/>
  <c r="B23" i="11" s="1"/>
  <c r="B24" i="6"/>
  <c r="B24" i="7" s="1"/>
  <c r="B24" i="8" s="1"/>
  <c r="B24" i="9" s="1"/>
  <c r="B24" i="10" s="1"/>
  <c r="B24" i="12" s="1"/>
  <c r="B277" i="2" s="1"/>
  <c r="B25" i="6"/>
  <c r="B25" i="7" s="1"/>
  <c r="B25" i="8" s="1"/>
  <c r="B25" i="9" s="1"/>
  <c r="B25" i="10" s="1"/>
  <c r="B25" i="11" s="1"/>
  <c r="B26" i="6"/>
  <c r="B26" i="7" s="1"/>
  <c r="B26" i="8" s="1"/>
  <c r="B26" i="9" s="1"/>
  <c r="B26" i="10" s="1"/>
  <c r="B26" i="11" s="1"/>
  <c r="B14" i="10"/>
  <c r="B14" i="11" s="1"/>
  <c r="B8" i="7"/>
  <c r="B9" i="7"/>
  <c r="B10" i="10"/>
  <c r="B13" i="10"/>
  <c r="B13" i="11" s="1"/>
  <c r="V9" i="8"/>
  <c r="V9" i="9" s="1"/>
  <c r="V9" i="10" s="1"/>
  <c r="V9" i="11" s="1"/>
  <c r="V10" i="8"/>
  <c r="V10" i="9" s="1"/>
  <c r="V10" i="10" s="1"/>
  <c r="V10" i="11" s="1"/>
  <c r="V25" i="7"/>
  <c r="V25" i="8" s="1"/>
  <c r="V25" i="9" s="1"/>
  <c r="V25" i="10" s="1"/>
  <c r="V25" i="11" s="1"/>
  <c r="B11" i="10"/>
  <c r="U8" i="12"/>
  <c r="X8" i="12" s="1"/>
  <c r="W8" i="12" s="1"/>
  <c r="U9" i="12"/>
  <c r="X9" i="12" s="1"/>
  <c r="W9" i="12" s="1"/>
  <c r="U10" i="12"/>
  <c r="X10" i="12" s="1"/>
  <c r="W10" i="12" s="1"/>
  <c r="U11" i="12"/>
  <c r="X11" i="12" s="1"/>
  <c r="U12" i="12"/>
  <c r="X12" i="12" s="1"/>
  <c r="W12" i="12" s="1"/>
  <c r="U13" i="12"/>
  <c r="X13" i="12" s="1"/>
  <c r="W13" i="12" s="1"/>
  <c r="U14" i="12"/>
  <c r="X14" i="12" s="1"/>
  <c r="W14" i="12" s="1"/>
  <c r="U15" i="12"/>
  <c r="X15" i="12" s="1"/>
  <c r="W15" i="12" s="1"/>
  <c r="U16" i="12"/>
  <c r="U17" i="12"/>
  <c r="X17" i="12" s="1"/>
  <c r="W17" i="12" s="1"/>
  <c r="U18" i="12"/>
  <c r="X18" i="12" s="1"/>
  <c r="W18" i="12" s="1"/>
  <c r="U19" i="12"/>
  <c r="X19" i="12" s="1"/>
  <c r="W19" i="12" s="1"/>
  <c r="U20" i="12"/>
  <c r="X20" i="12" s="1"/>
  <c r="W20" i="12" s="1"/>
  <c r="U21" i="12"/>
  <c r="X21" i="12" s="1"/>
  <c r="W21" i="12" s="1"/>
  <c r="U22" i="12"/>
  <c r="X22" i="12" s="1"/>
  <c r="U23" i="12"/>
  <c r="X23" i="12" s="1"/>
  <c r="U24" i="12"/>
  <c r="X24" i="12" s="1"/>
  <c r="U25" i="12"/>
  <c r="C129" i="2"/>
  <c r="D129" i="2"/>
  <c r="F129" i="2"/>
  <c r="G129" i="2"/>
  <c r="C145" i="2"/>
  <c r="D145" i="2"/>
  <c r="F145" i="2"/>
  <c r="G145" i="2"/>
  <c r="C177" i="2"/>
  <c r="D177" i="2"/>
  <c r="F177" i="2"/>
  <c r="G177" i="2"/>
  <c r="C209" i="2"/>
  <c r="D209" i="2"/>
  <c r="F209" i="2"/>
  <c r="G209" i="2"/>
  <c r="C225" i="2"/>
  <c r="D225" i="2"/>
  <c r="F225" i="2"/>
  <c r="G225" i="2"/>
  <c r="C241" i="2"/>
  <c r="D241" i="2"/>
  <c r="F241" i="2"/>
  <c r="G241" i="2"/>
  <c r="C257" i="2"/>
  <c r="D257" i="2"/>
  <c r="F257" i="2"/>
  <c r="G257" i="2"/>
  <c r="C273" i="2"/>
  <c r="D273" i="2"/>
  <c r="F273" i="2"/>
  <c r="G273" i="2"/>
  <c r="C289" i="2"/>
  <c r="D289" i="2"/>
  <c r="F289" i="2"/>
  <c r="G289" i="2"/>
  <c r="X16" i="12"/>
  <c r="U22" i="11"/>
  <c r="X22" i="11" s="1"/>
  <c r="U21" i="11"/>
  <c r="X21" i="11" s="1"/>
  <c r="U20" i="11"/>
  <c r="X20" i="11" s="1"/>
  <c r="U19" i="11"/>
  <c r="X19" i="11" s="1"/>
  <c r="U18" i="11"/>
  <c r="X18" i="11" s="1"/>
  <c r="U17" i="11"/>
  <c r="X17" i="11" s="1"/>
  <c r="U16" i="11"/>
  <c r="X16" i="11" s="1"/>
  <c r="U15" i="11"/>
  <c r="X15" i="11" s="1"/>
  <c r="U22" i="10"/>
  <c r="X22" i="10" s="1"/>
  <c r="U21" i="10"/>
  <c r="X21" i="10" s="1"/>
  <c r="U20" i="10"/>
  <c r="X20" i="10" s="1"/>
  <c r="U19" i="10"/>
  <c r="X19" i="10" s="1"/>
  <c r="U18" i="10"/>
  <c r="X18" i="10" s="1"/>
  <c r="U17" i="10"/>
  <c r="X17" i="10" s="1"/>
  <c r="U16" i="10"/>
  <c r="X16" i="10" s="1"/>
  <c r="U15" i="10"/>
  <c r="X15" i="10" s="1"/>
  <c r="U22" i="9"/>
  <c r="X22" i="9" s="1"/>
  <c r="U21" i="9"/>
  <c r="X21" i="9" s="1"/>
  <c r="U20" i="9"/>
  <c r="X20" i="9" s="1"/>
  <c r="U19" i="9"/>
  <c r="X19" i="9" s="1"/>
  <c r="U18" i="9"/>
  <c r="X18" i="9" s="1"/>
  <c r="U17" i="9"/>
  <c r="X17" i="9" s="1"/>
  <c r="U16" i="9"/>
  <c r="X16" i="9" s="1"/>
  <c r="U15" i="9"/>
  <c r="X15" i="9" s="1"/>
  <c r="U21" i="8"/>
  <c r="X21" i="8" s="1"/>
  <c r="U20" i="8"/>
  <c r="X20" i="8" s="1"/>
  <c r="U19" i="8"/>
  <c r="X19" i="8" s="1"/>
  <c r="U18" i="8"/>
  <c r="X18" i="8" s="1"/>
  <c r="U17" i="8"/>
  <c r="X17" i="8" s="1"/>
  <c r="U16" i="8"/>
  <c r="X16" i="8" s="1"/>
  <c r="U15" i="8"/>
  <c r="X15" i="8" s="1"/>
  <c r="U14" i="8"/>
  <c r="X14" i="8" s="1"/>
  <c r="U21" i="7"/>
  <c r="X21" i="7" s="1"/>
  <c r="U20" i="7"/>
  <c r="X20" i="7" s="1"/>
  <c r="U19" i="7"/>
  <c r="X19" i="7" s="1"/>
  <c r="U18" i="7"/>
  <c r="X18" i="7" s="1"/>
  <c r="U17" i="7"/>
  <c r="X17" i="7" s="1"/>
  <c r="U16" i="7"/>
  <c r="X16" i="7" s="1"/>
  <c r="U15" i="7"/>
  <c r="X15" i="7" s="1"/>
  <c r="U14" i="7"/>
  <c r="X14" i="7" s="1"/>
  <c r="U21" i="6"/>
  <c r="X21" i="6" s="1"/>
  <c r="U20" i="6"/>
  <c r="X20" i="6" s="1"/>
  <c r="U19" i="6"/>
  <c r="X19" i="6" s="1"/>
  <c r="U18" i="6"/>
  <c r="X18" i="6" s="1"/>
  <c r="W18" i="6" s="1"/>
  <c r="U17" i="6"/>
  <c r="X17" i="6" s="1"/>
  <c r="U16" i="6"/>
  <c r="X16" i="6" s="1"/>
  <c r="U15" i="6"/>
  <c r="X15" i="6" s="1"/>
  <c r="U14" i="6"/>
  <c r="X14" i="6" s="1"/>
  <c r="U25" i="5"/>
  <c r="U24" i="5"/>
  <c r="U23" i="5"/>
  <c r="U22" i="5"/>
  <c r="U21" i="5"/>
  <c r="U20" i="5"/>
  <c r="U18" i="5"/>
  <c r="D33" i="2"/>
  <c r="F33" i="2"/>
  <c r="G33" i="2"/>
  <c r="D49" i="2"/>
  <c r="F49" i="2"/>
  <c r="G49" i="2"/>
  <c r="D65" i="2"/>
  <c r="F65" i="2"/>
  <c r="G65" i="2"/>
  <c r="D81" i="2"/>
  <c r="F81" i="2"/>
  <c r="G81" i="2"/>
  <c r="D97" i="2"/>
  <c r="F97" i="2"/>
  <c r="G97" i="2"/>
  <c r="D113" i="2"/>
  <c r="F113" i="2"/>
  <c r="G113" i="2"/>
  <c r="C33" i="2"/>
  <c r="C49" i="2"/>
  <c r="C65" i="2"/>
  <c r="C81" i="2"/>
  <c r="C97" i="2"/>
  <c r="C113" i="2"/>
  <c r="U27" i="12"/>
  <c r="X26" i="12"/>
  <c r="X25" i="12"/>
  <c r="U7" i="12"/>
  <c r="X7" i="12" s="1"/>
  <c r="U27" i="11"/>
  <c r="U26" i="11"/>
  <c r="X26" i="11" s="1"/>
  <c r="U25" i="11"/>
  <c r="X25" i="11" s="1"/>
  <c r="U24" i="11"/>
  <c r="X24" i="11" s="1"/>
  <c r="U23" i="11"/>
  <c r="X23" i="11" s="1"/>
  <c r="U14" i="11"/>
  <c r="X14" i="11" s="1"/>
  <c r="U13" i="11"/>
  <c r="X13" i="11" s="1"/>
  <c r="U12" i="11"/>
  <c r="X12" i="11" s="1"/>
  <c r="U11" i="11"/>
  <c r="X11" i="11" s="1"/>
  <c r="U10" i="11"/>
  <c r="X10" i="11" s="1"/>
  <c r="U9" i="11"/>
  <c r="X9" i="11" s="1"/>
  <c r="U8" i="11"/>
  <c r="X8" i="11" s="1"/>
  <c r="U7" i="11"/>
  <c r="X7" i="11" s="1"/>
  <c r="U27" i="10"/>
  <c r="U26" i="10"/>
  <c r="X26" i="10" s="1"/>
  <c r="U25" i="10"/>
  <c r="X25" i="10" s="1"/>
  <c r="U24" i="10"/>
  <c r="X24" i="10" s="1"/>
  <c r="U23" i="10"/>
  <c r="X23" i="10" s="1"/>
  <c r="U14" i="10"/>
  <c r="X14" i="10" s="1"/>
  <c r="U13" i="10"/>
  <c r="X13" i="10" s="1"/>
  <c r="U12" i="10"/>
  <c r="X12" i="10" s="1"/>
  <c r="U11" i="10"/>
  <c r="X11" i="10" s="1"/>
  <c r="U10" i="10"/>
  <c r="X10" i="10" s="1"/>
  <c r="U9" i="10"/>
  <c r="X9" i="10" s="1"/>
  <c r="U8" i="10"/>
  <c r="X8" i="10" s="1"/>
  <c r="U7" i="10"/>
  <c r="X7" i="10" s="1"/>
  <c r="B15" i="9" l="1"/>
  <c r="B15" i="10" s="1"/>
  <c r="B15" i="11" s="1"/>
  <c r="B15" i="12" s="1"/>
  <c r="B133" i="2" s="1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9" i="8"/>
  <c r="B9" i="9" s="1"/>
  <c r="B9" i="10" s="1"/>
  <c r="B9" i="11" s="1"/>
  <c r="B8" i="8"/>
  <c r="B8" i="9" s="1"/>
  <c r="B8" i="10" s="1"/>
  <c r="B8" i="11" s="1"/>
  <c r="B8" i="12" s="1"/>
  <c r="B14" i="12"/>
  <c r="B117" i="2" s="1"/>
  <c r="V14" i="9"/>
  <c r="V14" i="11" s="1"/>
  <c r="W21" i="6"/>
  <c r="W21" i="7" s="1"/>
  <c r="W21" i="8" s="1"/>
  <c r="W20" i="6"/>
  <c r="W20" i="7" s="1"/>
  <c r="W20" i="8" s="1"/>
  <c r="W20" i="9" s="1"/>
  <c r="W19" i="6"/>
  <c r="W19" i="7" s="1"/>
  <c r="W19" i="8" s="1"/>
  <c r="W19" i="9" s="1"/>
  <c r="W19" i="10" s="1"/>
  <c r="W18" i="7"/>
  <c r="W18" i="8" s="1"/>
  <c r="B11" i="11"/>
  <c r="B12" i="10"/>
  <c r="B22" i="12"/>
  <c r="B245" i="2" s="1"/>
  <c r="B18" i="12"/>
  <c r="B181" i="2" s="1"/>
  <c r="B10" i="11"/>
  <c r="B25" i="12"/>
  <c r="B293" i="2" s="1"/>
  <c r="B23" i="12"/>
  <c r="B261" i="2" s="1"/>
  <c r="B19" i="12"/>
  <c r="B197" i="2" s="1"/>
  <c r="B13" i="12"/>
  <c r="B11" i="12" l="1"/>
  <c r="B69" i="2" s="1"/>
  <c r="B10" i="12"/>
  <c r="B53" i="2" s="1"/>
  <c r="B9" i="12"/>
  <c r="B37" i="2" s="1"/>
  <c r="W21" i="9"/>
  <c r="W21" i="10" s="1"/>
  <c r="W21" i="11" s="1"/>
  <c r="W18" i="9"/>
  <c r="W18" i="10" s="1"/>
  <c r="W18" i="11" s="1"/>
  <c r="Y18" i="1" s="1"/>
  <c r="B21" i="12"/>
  <c r="B229" i="2" s="1"/>
  <c r="W19" i="11"/>
  <c r="Y19" i="1" s="1"/>
  <c r="B12" i="11"/>
  <c r="B12" i="12" s="1"/>
  <c r="W20" i="10"/>
  <c r="W14" i="6"/>
  <c r="W14" i="7" s="1"/>
  <c r="W14" i="8" s="1"/>
  <c r="W15" i="6"/>
  <c r="W15" i="7" s="1"/>
  <c r="W15" i="8" s="1"/>
  <c r="W15" i="9" s="1"/>
  <c r="W15" i="10" s="1"/>
  <c r="W15" i="11" s="1"/>
  <c r="Y15" i="1" s="1"/>
  <c r="W16" i="6"/>
  <c r="W16" i="7" s="1"/>
  <c r="W16" i="8" s="1"/>
  <c r="W16" i="9" s="1"/>
  <c r="W16" i="10" s="1"/>
  <c r="W17" i="6"/>
  <c r="W17" i="7" s="1"/>
  <c r="W17" i="8" s="1"/>
  <c r="W17" i="9" s="1"/>
  <c r="Z18" i="1" l="1"/>
  <c r="AB18" i="1"/>
  <c r="AC18" i="1" s="1"/>
  <c r="Z15" i="1"/>
  <c r="AB15" i="1"/>
  <c r="AC15" i="1" s="1"/>
  <c r="Z19" i="1"/>
  <c r="AB19" i="1"/>
  <c r="AC19" i="1" s="1"/>
  <c r="Y21" i="1"/>
  <c r="W17" i="10"/>
  <c r="B85" i="2"/>
  <c r="B20" i="12"/>
  <c r="B213" i="2" s="1"/>
  <c r="W20" i="11"/>
  <c r="B16" i="12"/>
  <c r="W16" i="11"/>
  <c r="B101" i="2"/>
  <c r="B26" i="12"/>
  <c r="B309" i="2" s="1"/>
  <c r="V8" i="7"/>
  <c r="V8" i="8" s="1"/>
  <c r="V8" i="9" s="1"/>
  <c r="V8" i="10" s="1"/>
  <c r="V8" i="11" s="1"/>
  <c r="V11" i="6"/>
  <c r="V12" i="6"/>
  <c r="V13" i="6"/>
  <c r="V13" i="7" s="1"/>
  <c r="V13" i="8" s="1"/>
  <c r="V7" i="6"/>
  <c r="V7" i="8" s="1"/>
  <c r="U27" i="9"/>
  <c r="U26" i="9"/>
  <c r="X26" i="9" s="1"/>
  <c r="U25" i="9"/>
  <c r="X25" i="9" s="1"/>
  <c r="U24" i="9"/>
  <c r="X24" i="9" s="1"/>
  <c r="U23" i="9"/>
  <c r="X23" i="9" s="1"/>
  <c r="U14" i="9"/>
  <c r="X14" i="9" s="1"/>
  <c r="W14" i="9" s="1"/>
  <c r="W14" i="10" s="1"/>
  <c r="W14" i="11" s="1"/>
  <c r="Y14" i="1" s="1"/>
  <c r="U13" i="9"/>
  <c r="X13" i="9" s="1"/>
  <c r="U12" i="9"/>
  <c r="X12" i="9" s="1"/>
  <c r="U11" i="9"/>
  <c r="X11" i="9" s="1"/>
  <c r="U10" i="9"/>
  <c r="X10" i="9" s="1"/>
  <c r="U9" i="9"/>
  <c r="X9" i="9" s="1"/>
  <c r="U8" i="9"/>
  <c r="X8" i="9" s="1"/>
  <c r="U7" i="9"/>
  <c r="X7" i="9" s="1"/>
  <c r="U27" i="8"/>
  <c r="U26" i="8"/>
  <c r="X26" i="8" s="1"/>
  <c r="U25" i="8"/>
  <c r="X25" i="8" s="1"/>
  <c r="U24" i="8"/>
  <c r="X24" i="8" s="1"/>
  <c r="U23" i="8"/>
  <c r="X23" i="8" s="1"/>
  <c r="U22" i="8"/>
  <c r="X22" i="8" s="1"/>
  <c r="U13" i="8"/>
  <c r="X13" i="8" s="1"/>
  <c r="U12" i="8"/>
  <c r="X12" i="8" s="1"/>
  <c r="U11" i="8"/>
  <c r="X11" i="8" s="1"/>
  <c r="U10" i="8"/>
  <c r="X10" i="8" s="1"/>
  <c r="U9" i="8"/>
  <c r="X9" i="8" s="1"/>
  <c r="U8" i="8"/>
  <c r="X8" i="8" s="1"/>
  <c r="U7" i="8"/>
  <c r="X7" i="8" s="1"/>
  <c r="U27" i="7"/>
  <c r="U26" i="7"/>
  <c r="X26" i="7" s="1"/>
  <c r="U25" i="7"/>
  <c r="X25" i="7" s="1"/>
  <c r="U24" i="7"/>
  <c r="X24" i="7" s="1"/>
  <c r="U23" i="7"/>
  <c r="X23" i="7" s="1"/>
  <c r="U22" i="7"/>
  <c r="X22" i="7" s="1"/>
  <c r="U13" i="7"/>
  <c r="X13" i="7" s="1"/>
  <c r="U12" i="7"/>
  <c r="X12" i="7" s="1"/>
  <c r="U11" i="7"/>
  <c r="X11" i="7" s="1"/>
  <c r="U10" i="7"/>
  <c r="X10" i="7" s="1"/>
  <c r="U9" i="7"/>
  <c r="X9" i="7" s="1"/>
  <c r="U8" i="7"/>
  <c r="X8" i="7" s="1"/>
  <c r="U7" i="7"/>
  <c r="X7" i="7" s="1"/>
  <c r="U27" i="6"/>
  <c r="U26" i="6"/>
  <c r="X26" i="6" s="1"/>
  <c r="W26" i="6" s="1"/>
  <c r="U25" i="6"/>
  <c r="X25" i="6" s="1"/>
  <c r="W25" i="6" s="1"/>
  <c r="U24" i="6"/>
  <c r="X24" i="6" s="1"/>
  <c r="W24" i="6" s="1"/>
  <c r="U23" i="6"/>
  <c r="X23" i="6" s="1"/>
  <c r="W23" i="6" s="1"/>
  <c r="U22" i="6"/>
  <c r="X22" i="6" s="1"/>
  <c r="W22" i="6" s="1"/>
  <c r="U13" i="6"/>
  <c r="X13" i="6" s="1"/>
  <c r="W13" i="6" s="1"/>
  <c r="U12" i="6"/>
  <c r="X12" i="6" s="1"/>
  <c r="W12" i="6" s="1"/>
  <c r="U11" i="6"/>
  <c r="X11" i="6" s="1"/>
  <c r="W11" i="6" s="1"/>
  <c r="U10" i="6"/>
  <c r="X10" i="6" s="1"/>
  <c r="W10" i="6" s="1"/>
  <c r="U9" i="6"/>
  <c r="X9" i="6" s="1"/>
  <c r="W9" i="6" s="1"/>
  <c r="U8" i="6"/>
  <c r="X8" i="6" s="1"/>
  <c r="U7" i="6"/>
  <c r="X7" i="6" s="1"/>
  <c r="U27" i="5"/>
  <c r="U17" i="5"/>
  <c r="U16" i="5"/>
  <c r="U15" i="5"/>
  <c r="U14" i="5"/>
  <c r="U13" i="5"/>
  <c r="U12" i="5"/>
  <c r="U11" i="5"/>
  <c r="U10" i="5"/>
  <c r="U9" i="5"/>
  <c r="U8" i="5"/>
  <c r="U7" i="5"/>
  <c r="V12" i="7" l="1"/>
  <c r="V12" i="8" s="1"/>
  <c r="V12" i="9" s="1"/>
  <c r="V12" i="10" s="1"/>
  <c r="V12" i="11" s="1"/>
  <c r="V11" i="7"/>
  <c r="V11" i="9" s="1"/>
  <c r="V11" i="11" s="1"/>
  <c r="W24" i="7"/>
  <c r="W12" i="7"/>
  <c r="W12" i="8" s="1"/>
  <c r="W12" i="9" s="1"/>
  <c r="W12" i="10" s="1"/>
  <c r="W12" i="11" s="1"/>
  <c r="W26" i="7"/>
  <c r="W26" i="8" s="1"/>
  <c r="W26" i="9" s="1"/>
  <c r="Z14" i="1"/>
  <c r="AB14" i="1"/>
  <c r="AC14" i="1" s="1"/>
  <c r="Z21" i="1"/>
  <c r="AB21" i="1"/>
  <c r="AC21" i="1" s="1"/>
  <c r="V13" i="9"/>
  <c r="V13" i="10" s="1"/>
  <c r="V13" i="11" s="1"/>
  <c r="W23" i="7"/>
  <c r="W23" i="8" s="1"/>
  <c r="W23" i="9" s="1"/>
  <c r="W23" i="10" s="1"/>
  <c r="W23" i="11" s="1"/>
  <c r="Y23" i="1" s="1"/>
  <c r="W11" i="7"/>
  <c r="W11" i="8" s="1"/>
  <c r="W11" i="9" s="1"/>
  <c r="W11" i="10" s="1"/>
  <c r="W22" i="7"/>
  <c r="W22" i="8" s="1"/>
  <c r="W22" i="9" s="1"/>
  <c r="W22" i="10" s="1"/>
  <c r="W22" i="11" s="1"/>
  <c r="Y22" i="1" s="1"/>
  <c r="W24" i="8"/>
  <c r="W24" i="9" s="1"/>
  <c r="W24" i="10" s="1"/>
  <c r="W24" i="11" s="1"/>
  <c r="Y24" i="1" s="1"/>
  <c r="W10" i="7"/>
  <c r="W10" i="8" s="1"/>
  <c r="W10" i="9" s="1"/>
  <c r="W10" i="10" s="1"/>
  <c r="W9" i="7"/>
  <c r="W13" i="7"/>
  <c r="W13" i="8" s="1"/>
  <c r="W13" i="9" s="1"/>
  <c r="W13" i="10" s="1"/>
  <c r="W13" i="11" s="1"/>
  <c r="Y13" i="1" s="1"/>
  <c r="W25" i="7"/>
  <c r="W25" i="8" s="1"/>
  <c r="W25" i="9" s="1"/>
  <c r="W25" i="10" s="1"/>
  <c r="W25" i="11" s="1"/>
  <c r="Y25" i="1" s="1"/>
  <c r="B17" i="12"/>
  <c r="B165" i="2" s="1"/>
  <c r="W17" i="11"/>
  <c r="Y20" i="1"/>
  <c r="B149" i="2"/>
  <c r="Y16" i="1"/>
  <c r="V7" i="9"/>
  <c r="V7" i="11" s="1"/>
  <c r="W8" i="6"/>
  <c r="W8" i="7" s="1"/>
  <c r="B7" i="7"/>
  <c r="W7" i="6"/>
  <c r="Y27" i="1"/>
  <c r="AB13" i="1" l="1"/>
  <c r="AC13" i="1" s="1"/>
  <c r="W7" i="7"/>
  <c r="Z25" i="1"/>
  <c r="AB25" i="1"/>
  <c r="AC25" i="1" s="1"/>
  <c r="Z24" i="1"/>
  <c r="AB24" i="1"/>
  <c r="AC24" i="1" s="1"/>
  <c r="Z23" i="1"/>
  <c r="AB23" i="1"/>
  <c r="AC23" i="1" s="1"/>
  <c r="Z13" i="1"/>
  <c r="Z20" i="1"/>
  <c r="AB20" i="1"/>
  <c r="AC20" i="1" s="1"/>
  <c r="Z16" i="1"/>
  <c r="AB16" i="1"/>
  <c r="AC16" i="1" s="1"/>
  <c r="Z22" i="1"/>
  <c r="AB22" i="1"/>
  <c r="AC22" i="1" s="1"/>
  <c r="Y17" i="1"/>
  <c r="W26" i="10"/>
  <c r="W26" i="11" s="1"/>
  <c r="Y26" i="1" s="1"/>
  <c r="W10" i="11"/>
  <c r="B7" i="8"/>
  <c r="W9" i="8"/>
  <c r="W9" i="9" s="1"/>
  <c r="W9" i="10" s="1"/>
  <c r="Z26" i="1" l="1"/>
  <c r="AB26" i="1"/>
  <c r="AC26" i="1" s="1"/>
  <c r="Z17" i="1"/>
  <c r="AB17" i="1"/>
  <c r="AC17" i="1" s="1"/>
  <c r="Y10" i="1"/>
  <c r="W9" i="11"/>
  <c r="Y12" i="1"/>
  <c r="W8" i="8"/>
  <c r="W11" i="11" s="1"/>
  <c r="W11" i="16" s="1"/>
  <c r="W11" i="12" s="1"/>
  <c r="B7" i="9"/>
  <c r="B7" i="10" s="1"/>
  <c r="B7" i="11" s="1"/>
  <c r="W7" i="8"/>
  <c r="B7" i="12" l="1"/>
  <c r="B5" i="2" s="1"/>
  <c r="Z12" i="1"/>
  <c r="AB12" i="1"/>
  <c r="AC12" i="1" s="1"/>
  <c r="Z10" i="1"/>
  <c r="AB10" i="1"/>
  <c r="AC10" i="1" s="1"/>
  <c r="Y11" i="1"/>
  <c r="Y9" i="1"/>
  <c r="B21" i="2"/>
  <c r="W8" i="9"/>
  <c r="W7" i="9"/>
  <c r="W7" i="10" s="1"/>
  <c r="W7" i="11" s="1"/>
  <c r="W7" i="16" l="1"/>
  <c r="W7" i="12" s="1"/>
  <c r="Y7" i="1" s="1"/>
  <c r="Z9" i="1"/>
  <c r="AB9" i="1"/>
  <c r="AC9" i="1" s="1"/>
  <c r="Z11" i="1"/>
  <c r="AB11" i="1"/>
  <c r="AC11" i="1" s="1"/>
  <c r="W8" i="10"/>
  <c r="W8" i="11" s="1"/>
  <c r="Y8" i="1" s="1"/>
  <c r="Z7" i="1" l="1"/>
  <c r="AB7" i="1"/>
  <c r="C23" i="1"/>
  <c r="A261" i="2" s="1"/>
  <c r="C12" i="1"/>
  <c r="A85" i="2" s="1"/>
  <c r="C14" i="1"/>
  <c r="A117" i="2" s="1"/>
  <c r="C19" i="1"/>
  <c r="A197" i="2" s="1"/>
  <c r="C25" i="1"/>
  <c r="A293" i="2" s="1"/>
  <c r="C22" i="1"/>
  <c r="A245" i="2" s="1"/>
  <c r="C18" i="1"/>
  <c r="A181" i="2" s="1"/>
  <c r="C26" i="1"/>
  <c r="A309" i="2" s="1"/>
  <c r="AC7" i="1"/>
  <c r="Z8" i="1"/>
  <c r="C8" i="1"/>
  <c r="A21" i="2" s="1"/>
  <c r="AB8" i="1"/>
  <c r="AC8" i="1" s="1"/>
  <c r="C10" i="1"/>
  <c r="A53" i="2" s="1"/>
  <c r="C20" i="1"/>
  <c r="A213" i="2" s="1"/>
  <c r="C24" i="1"/>
  <c r="A277" i="2" s="1"/>
  <c r="C21" i="1"/>
  <c r="A229" i="2" s="1"/>
  <c r="C7" i="1"/>
  <c r="A5" i="2" s="1"/>
  <c r="C11" i="1"/>
  <c r="A69" i="2" s="1"/>
  <c r="C17" i="1"/>
  <c r="A165" i="2" s="1"/>
  <c r="C16" i="1"/>
  <c r="A149" i="2" s="1"/>
  <c r="C13" i="1"/>
  <c r="A101" i="2" s="1"/>
  <c r="C15" i="1"/>
  <c r="A133" i="2" s="1"/>
  <c r="C9" i="1"/>
  <c r="A37" i="2" s="1"/>
  <c r="A7" i="1" l="1"/>
  <c r="A20" i="1"/>
  <c r="A16" i="1"/>
  <c r="A11" i="1"/>
  <c r="A15" i="1"/>
  <c r="B9" i="1"/>
  <c r="A26" i="1"/>
  <c r="A25" i="1"/>
  <c r="A13" i="1"/>
  <c r="A18" i="1"/>
  <c r="D19" i="1"/>
  <c r="A9" i="1"/>
  <c r="A17" i="1"/>
  <c r="A24" i="1"/>
  <c r="A21" i="1"/>
  <c r="A19" i="1"/>
  <c r="D13" i="1"/>
  <c r="A22" i="1"/>
  <c r="A23" i="1"/>
  <c r="A14" i="1"/>
  <c r="D18" i="1"/>
  <c r="D11" i="1"/>
  <c r="D10" i="1"/>
  <c r="D17" i="1"/>
  <c r="D20" i="1"/>
  <c r="D15" i="1"/>
  <c r="D26" i="1"/>
  <c r="D12" i="1"/>
  <c r="B15" i="1"/>
  <c r="D23" i="1"/>
  <c r="D7" i="1"/>
  <c r="D9" i="1"/>
  <c r="D14" i="1"/>
  <c r="D16" i="1"/>
  <c r="D21" i="1"/>
  <c r="D25" i="1"/>
  <c r="D22" i="1"/>
  <c r="D24" i="1"/>
  <c r="D8" i="1"/>
  <c r="B17" i="1"/>
  <c r="B25" i="1"/>
  <c r="B18" i="1"/>
  <c r="B21" i="1"/>
  <c r="B11" i="1"/>
  <c r="B22" i="1"/>
  <c r="B24" i="1"/>
  <c r="B8" i="1"/>
  <c r="B12" i="1"/>
  <c r="B13" i="1"/>
  <c r="B26" i="1"/>
  <c r="B23" i="1"/>
  <c r="B19" i="1"/>
  <c r="B10" i="1"/>
  <c r="A8" i="1"/>
  <c r="A12" i="1"/>
  <c r="A10" i="1"/>
  <c r="B16" i="1"/>
  <c r="B20" i="1"/>
  <c r="B14" i="1"/>
  <c r="B7" i="1"/>
  <c r="M7" i="14" l="1"/>
  <c r="M11" i="14"/>
  <c r="M15" i="14"/>
  <c r="M19" i="14"/>
  <c r="M23" i="14"/>
  <c r="M17" i="14"/>
  <c r="M8" i="14"/>
  <c r="M12" i="14"/>
  <c r="M16" i="14"/>
  <c r="M20" i="14"/>
  <c r="M24" i="14"/>
  <c r="M13" i="14"/>
  <c r="M25" i="14"/>
  <c r="M9" i="14"/>
  <c r="M10" i="14"/>
  <c r="M14" i="14"/>
  <c r="M18" i="14"/>
  <c r="M22" i="14"/>
  <c r="M26" i="14"/>
  <c r="M21" i="14"/>
  <c r="B7" i="15"/>
  <c r="T10" i="15"/>
  <c r="D7" i="14"/>
  <c r="C7" i="14"/>
  <c r="E7" i="14"/>
  <c r="N10" i="15"/>
  <c r="J10" i="15"/>
  <c r="K10" i="15"/>
  <c r="X10" i="15"/>
  <c r="Z10" i="15"/>
  <c r="D10" i="15"/>
  <c r="R10" i="15"/>
  <c r="U10" i="15"/>
  <c r="G10" i="15"/>
  <c r="C10" i="15"/>
  <c r="Y10" i="15"/>
  <c r="V10" i="15"/>
  <c r="L10" i="15"/>
  <c r="E10" i="15"/>
  <c r="M10" i="15"/>
  <c r="I10" i="15"/>
  <c r="F10" i="15"/>
  <c r="AA10" i="15"/>
  <c r="P10" i="15"/>
  <c r="O10" i="15"/>
  <c r="B10" i="15"/>
  <c r="W10" i="15"/>
  <c r="S10" i="15"/>
  <c r="Q10" i="15"/>
  <c r="H10" i="15"/>
  <c r="B26" i="15"/>
  <c r="D9" i="15"/>
  <c r="R7" i="15"/>
  <c r="V8" i="15"/>
  <c r="H11" i="15"/>
  <c r="B8" i="15"/>
  <c r="S9" i="15"/>
  <c r="I7" i="15"/>
  <c r="K9" i="15"/>
  <c r="W11" i="15"/>
  <c r="J9" i="15"/>
  <c r="F11" i="15"/>
  <c r="P7" i="15"/>
  <c r="Y8" i="15"/>
  <c r="N7" i="15"/>
  <c r="U11" i="15"/>
  <c r="G9" i="15"/>
  <c r="S11" i="15"/>
  <c r="M8" i="15"/>
  <c r="U7" i="15"/>
  <c r="U9" i="15"/>
  <c r="D8" i="15"/>
  <c r="R9" i="15"/>
  <c r="N11" i="15"/>
  <c r="S8" i="15"/>
  <c r="N8" i="15"/>
  <c r="AA7" i="15"/>
  <c r="Q9" i="15"/>
  <c r="K7" i="15"/>
  <c r="W8" i="15"/>
  <c r="I11" i="15"/>
  <c r="E8" i="15"/>
  <c r="L8" i="15"/>
  <c r="Z11" i="15"/>
  <c r="N26" i="15"/>
  <c r="D7" i="15"/>
  <c r="I8" i="15"/>
  <c r="K8" i="15"/>
  <c r="S7" i="15"/>
  <c r="H9" i="15"/>
  <c r="T11" i="15"/>
  <c r="U8" i="15"/>
  <c r="G11" i="15"/>
  <c r="X8" i="15"/>
  <c r="S12" i="15"/>
  <c r="C12" i="15"/>
  <c r="K12" i="15"/>
  <c r="G12" i="15"/>
  <c r="M13" i="15"/>
  <c r="S14" i="15"/>
  <c r="Y15" i="15"/>
  <c r="E17" i="15"/>
  <c r="K18" i="15"/>
  <c r="Q19" i="15"/>
  <c r="W20" i="15"/>
  <c r="C22" i="15"/>
  <c r="M23" i="15"/>
  <c r="C25" i="15"/>
  <c r="T26" i="15"/>
  <c r="Y12" i="15"/>
  <c r="E14" i="15"/>
  <c r="K15" i="15"/>
  <c r="Q16" i="15"/>
  <c r="W17" i="15"/>
  <c r="C19" i="15"/>
  <c r="I20" i="15"/>
  <c r="O21" i="15"/>
  <c r="U22" i="15"/>
  <c r="K24" i="15"/>
  <c r="AA25" i="15"/>
  <c r="Q13" i="15"/>
  <c r="E15" i="15"/>
  <c r="S16" i="15"/>
  <c r="G18" i="15"/>
  <c r="C20" i="15"/>
  <c r="Q21" i="15"/>
  <c r="G23" i="15"/>
  <c r="S25" i="15"/>
  <c r="M12" i="15"/>
  <c r="I14" i="15"/>
  <c r="W15" i="15"/>
  <c r="K17" i="15"/>
  <c r="G19" i="15"/>
  <c r="U20" i="15"/>
  <c r="I22" i="15"/>
  <c r="P24" i="15"/>
  <c r="Q26" i="15"/>
  <c r="L12" i="15"/>
  <c r="F13" i="15"/>
  <c r="Z13" i="15"/>
  <c r="X14" i="15"/>
  <c r="R15" i="15"/>
  <c r="L16" i="15"/>
  <c r="J17" i="15"/>
  <c r="D18" i="15"/>
  <c r="X18" i="15"/>
  <c r="Z19" i="15"/>
  <c r="F21" i="15"/>
  <c r="L22" i="15"/>
  <c r="Y23" i="15"/>
  <c r="O25" i="15"/>
  <c r="X11" i="15"/>
  <c r="D13" i="15"/>
  <c r="J14" i="15"/>
  <c r="P15" i="15"/>
  <c r="V16" i="15"/>
  <c r="B18" i="15"/>
  <c r="H19" i="15"/>
  <c r="N20" i="15"/>
  <c r="T21" i="15"/>
  <c r="AA22" i="15"/>
  <c r="Q24" i="15"/>
  <c r="H26" i="15"/>
  <c r="L23" i="15"/>
  <c r="R24" i="15"/>
  <c r="X25" i="15"/>
  <c r="C8" i="14"/>
  <c r="G8" i="14"/>
  <c r="K8" i="14"/>
  <c r="O8" i="14"/>
  <c r="S8" i="14"/>
  <c r="W8" i="14"/>
  <c r="AA8" i="14"/>
  <c r="E9" i="14"/>
  <c r="I9" i="14"/>
  <c r="Q9" i="14"/>
  <c r="U9" i="14"/>
  <c r="Y9" i="14"/>
  <c r="C10" i="14"/>
  <c r="G10" i="14"/>
  <c r="K10" i="14"/>
  <c r="O10" i="14"/>
  <c r="S10" i="14"/>
  <c r="W10" i="14"/>
  <c r="AA10" i="14"/>
  <c r="E11" i="14"/>
  <c r="I11" i="14"/>
  <c r="Q11" i="14"/>
  <c r="U11" i="14"/>
  <c r="Y11" i="14"/>
  <c r="C12" i="14"/>
  <c r="G12" i="14"/>
  <c r="K12" i="14"/>
  <c r="O12" i="14"/>
  <c r="S12" i="14"/>
  <c r="W12" i="14"/>
  <c r="AA12" i="14"/>
  <c r="E13" i="14"/>
  <c r="I13" i="14"/>
  <c r="Q13" i="14"/>
  <c r="U13" i="14"/>
  <c r="Y13" i="14"/>
  <c r="C14" i="14"/>
  <c r="G14" i="14"/>
  <c r="K14" i="14"/>
  <c r="O14" i="14"/>
  <c r="S14" i="14"/>
  <c r="E8" i="14"/>
  <c r="I8" i="14"/>
  <c r="Q8" i="14"/>
  <c r="U8" i="14"/>
  <c r="Y8" i="14"/>
  <c r="C9" i="14"/>
  <c r="G9" i="14"/>
  <c r="K9" i="14"/>
  <c r="O9" i="14"/>
  <c r="S9" i="14"/>
  <c r="W9" i="14"/>
  <c r="AA9" i="14"/>
  <c r="E10" i="14"/>
  <c r="I10" i="14"/>
  <c r="Q10" i="14"/>
  <c r="U10" i="14"/>
  <c r="Y10" i="14"/>
  <c r="C11" i="14"/>
  <c r="G11" i="14"/>
  <c r="K11" i="14"/>
  <c r="O11" i="14"/>
  <c r="S11" i="14"/>
  <c r="W11" i="14"/>
  <c r="AA11" i="14"/>
  <c r="E12" i="14"/>
  <c r="I12" i="14"/>
  <c r="Q12" i="14"/>
  <c r="U12" i="14"/>
  <c r="Y12" i="14"/>
  <c r="C13" i="14"/>
  <c r="G13" i="14"/>
  <c r="K13" i="14"/>
  <c r="O13" i="14"/>
  <c r="S13" i="14"/>
  <c r="W13" i="14"/>
  <c r="AA13" i="14"/>
  <c r="E14" i="14"/>
  <c r="I14" i="14"/>
  <c r="Q14" i="14"/>
  <c r="U14" i="14"/>
  <c r="Y14" i="14"/>
  <c r="C15" i="14"/>
  <c r="G15" i="14"/>
  <c r="K15" i="14"/>
  <c r="O15" i="14"/>
  <c r="S15" i="14"/>
  <c r="W15" i="14"/>
  <c r="AA15" i="14"/>
  <c r="E16" i="14"/>
  <c r="I16" i="14"/>
  <c r="Q16" i="14"/>
  <c r="U16" i="14"/>
  <c r="Y16" i="14"/>
  <c r="C17" i="14"/>
  <c r="G17" i="14"/>
  <c r="K17" i="14"/>
  <c r="O17" i="14"/>
  <c r="S17" i="14"/>
  <c r="W17" i="14"/>
  <c r="AA17" i="14"/>
  <c r="E18" i="14"/>
  <c r="I18" i="14"/>
  <c r="Q18" i="14"/>
  <c r="U18" i="14"/>
  <c r="Y18" i="14"/>
  <c r="C19" i="14"/>
  <c r="G19" i="14"/>
  <c r="K19" i="14"/>
  <c r="O19" i="14"/>
  <c r="S19" i="14"/>
  <c r="W19" i="14"/>
  <c r="AA19" i="14"/>
  <c r="E20" i="14"/>
  <c r="I20" i="14"/>
  <c r="Q20" i="14"/>
  <c r="U20" i="14"/>
  <c r="Y20" i="14"/>
  <c r="C21" i="14"/>
  <c r="D8" i="14"/>
  <c r="L8" i="14"/>
  <c r="T8" i="14"/>
  <c r="AB8" i="14"/>
  <c r="J9" i="14"/>
  <c r="R9" i="14"/>
  <c r="Z9" i="14"/>
  <c r="H10" i="14"/>
  <c r="P10" i="14"/>
  <c r="X10" i="14"/>
  <c r="F11" i="14"/>
  <c r="N11" i="14"/>
  <c r="V11" i="14"/>
  <c r="D12" i="14"/>
  <c r="L12" i="14"/>
  <c r="T12" i="14"/>
  <c r="AB12" i="14"/>
  <c r="J13" i="14"/>
  <c r="R13" i="14"/>
  <c r="Z13" i="14"/>
  <c r="H14" i="14"/>
  <c r="P14" i="14"/>
  <c r="W14" i="14"/>
  <c r="AB14" i="14"/>
  <c r="H15" i="14"/>
  <c r="R15" i="14"/>
  <c r="X15" i="14"/>
  <c r="C16" i="14"/>
  <c r="H16" i="14"/>
  <c r="N16" i="14"/>
  <c r="S16" i="14"/>
  <c r="X16" i="14"/>
  <c r="D17" i="14"/>
  <c r="I17" i="14"/>
  <c r="N17" i="14"/>
  <c r="T17" i="14"/>
  <c r="Y17" i="14"/>
  <c r="D18" i="14"/>
  <c r="J18" i="14"/>
  <c r="O18" i="14"/>
  <c r="T18" i="14"/>
  <c r="Z18" i="14"/>
  <c r="E19" i="14"/>
  <c r="J19" i="14"/>
  <c r="P19" i="14"/>
  <c r="U19" i="14"/>
  <c r="Z19" i="14"/>
  <c r="F20" i="14"/>
  <c r="K20" i="14"/>
  <c r="P20" i="14"/>
  <c r="V20" i="14"/>
  <c r="AA20" i="14"/>
  <c r="F21" i="14"/>
  <c r="J21" i="14"/>
  <c r="N21" i="14"/>
  <c r="R21" i="14"/>
  <c r="V21" i="14"/>
  <c r="Z21" i="14"/>
  <c r="D22" i="14"/>
  <c r="H22" i="14"/>
  <c r="L22" i="14"/>
  <c r="P22" i="14"/>
  <c r="T22" i="14"/>
  <c r="X22" i="14"/>
  <c r="AB22" i="14"/>
  <c r="F23" i="14"/>
  <c r="J23" i="14"/>
  <c r="N23" i="14"/>
  <c r="R23" i="14"/>
  <c r="V23" i="14"/>
  <c r="Z23" i="14"/>
  <c r="D24" i="14"/>
  <c r="H24" i="14"/>
  <c r="L24" i="14"/>
  <c r="P24" i="14"/>
  <c r="T24" i="14"/>
  <c r="X24" i="14"/>
  <c r="AB24" i="14"/>
  <c r="F25" i="14"/>
  <c r="J25" i="14"/>
  <c r="N25" i="14"/>
  <c r="R25" i="14"/>
  <c r="V25" i="14"/>
  <c r="Z25" i="14"/>
  <c r="H8" i="14"/>
  <c r="P8" i="14"/>
  <c r="X8" i="14"/>
  <c r="F9" i="14"/>
  <c r="N9" i="14"/>
  <c r="V9" i="14"/>
  <c r="D10" i="14"/>
  <c r="L10" i="14"/>
  <c r="T10" i="14"/>
  <c r="AB10" i="14"/>
  <c r="J11" i="14"/>
  <c r="R11" i="14"/>
  <c r="Z11" i="14"/>
  <c r="H12" i="14"/>
  <c r="P12" i="14"/>
  <c r="X12" i="14"/>
  <c r="F13" i="14"/>
  <c r="N13" i="14"/>
  <c r="V13" i="14"/>
  <c r="D14" i="14"/>
  <c r="L14" i="14"/>
  <c r="T14" i="14"/>
  <c r="Z14" i="14"/>
  <c r="E15" i="14"/>
  <c r="J15" i="14"/>
  <c r="P15" i="14"/>
  <c r="U15" i="14"/>
  <c r="Z15" i="14"/>
  <c r="F16" i="14"/>
  <c r="K16" i="14"/>
  <c r="P16" i="14"/>
  <c r="V16" i="14"/>
  <c r="AA16" i="14"/>
  <c r="F17" i="14"/>
  <c r="L17" i="14"/>
  <c r="Q17" i="14"/>
  <c r="V17" i="14"/>
  <c r="AB17" i="14"/>
  <c r="G18" i="14"/>
  <c r="L18" i="14"/>
  <c r="R18" i="14"/>
  <c r="W18" i="14"/>
  <c r="AB18" i="14"/>
  <c r="H19" i="14"/>
  <c r="R19" i="14"/>
  <c r="X19" i="14"/>
  <c r="C20" i="14"/>
  <c r="H20" i="14"/>
  <c r="N20" i="14"/>
  <c r="S20" i="14"/>
  <c r="X20" i="14"/>
  <c r="D21" i="14"/>
  <c r="H21" i="14"/>
  <c r="L21" i="14"/>
  <c r="P21" i="14"/>
  <c r="T21" i="14"/>
  <c r="X21" i="14"/>
  <c r="AB21" i="14"/>
  <c r="F22" i="14"/>
  <c r="J22" i="14"/>
  <c r="N22" i="14"/>
  <c r="R22" i="14"/>
  <c r="V22" i="14"/>
  <c r="Z22" i="14"/>
  <c r="D23" i="14"/>
  <c r="H23" i="14"/>
  <c r="L23" i="14"/>
  <c r="P23" i="14"/>
  <c r="T23" i="14"/>
  <c r="X23" i="14"/>
  <c r="AB23" i="14"/>
  <c r="F24" i="14"/>
  <c r="J24" i="14"/>
  <c r="N24" i="14"/>
  <c r="R24" i="14"/>
  <c r="V24" i="14"/>
  <c r="Z24" i="14"/>
  <c r="D25" i="14"/>
  <c r="H25" i="14"/>
  <c r="L25" i="14"/>
  <c r="P25" i="14"/>
  <c r="T25" i="14"/>
  <c r="X25" i="14"/>
  <c r="AB25" i="14"/>
  <c r="F26" i="14"/>
  <c r="J26" i="14"/>
  <c r="N26" i="14"/>
  <c r="R26" i="14"/>
  <c r="V26" i="14"/>
  <c r="Z26" i="14"/>
  <c r="AA7" i="14"/>
  <c r="W7" i="14"/>
  <c r="S7" i="14"/>
  <c r="O7" i="14"/>
  <c r="K7" i="14"/>
  <c r="G7" i="14"/>
  <c r="F8" i="14"/>
  <c r="V8" i="14"/>
  <c r="L9" i="14"/>
  <c r="AB9" i="14"/>
  <c r="R10" i="14"/>
  <c r="H11" i="14"/>
  <c r="X11" i="14"/>
  <c r="N12" i="14"/>
  <c r="D13" i="14"/>
  <c r="T13" i="14"/>
  <c r="J14" i="14"/>
  <c r="X14" i="14"/>
  <c r="I15" i="14"/>
  <c r="T15" i="14"/>
  <c r="D16" i="14"/>
  <c r="O16" i="14"/>
  <c r="Z16" i="14"/>
  <c r="J17" i="14"/>
  <c r="U17" i="14"/>
  <c r="F18" i="14"/>
  <c r="P18" i="14"/>
  <c r="AA18" i="14"/>
  <c r="L19" i="14"/>
  <c r="V19" i="14"/>
  <c r="G20" i="14"/>
  <c r="R20" i="14"/>
  <c r="AB20" i="14"/>
  <c r="K21" i="14"/>
  <c r="S21" i="14"/>
  <c r="AA21" i="14"/>
  <c r="I22" i="14"/>
  <c r="Q22" i="14"/>
  <c r="Y22" i="14"/>
  <c r="G23" i="14"/>
  <c r="O23" i="14"/>
  <c r="W23" i="14"/>
  <c r="E24" i="14"/>
  <c r="U24" i="14"/>
  <c r="C25" i="14"/>
  <c r="K25" i="14"/>
  <c r="S25" i="14"/>
  <c r="AA25" i="14"/>
  <c r="G26" i="14"/>
  <c r="L26" i="14"/>
  <c r="Q26" i="14"/>
  <c r="W26" i="14"/>
  <c r="AB26" i="14"/>
  <c r="X7" i="14"/>
  <c r="R7" i="14"/>
  <c r="H7" i="14"/>
  <c r="N8" i="14"/>
  <c r="D9" i="14"/>
  <c r="T9" i="14"/>
  <c r="J10" i="14"/>
  <c r="Z10" i="14"/>
  <c r="P11" i="14"/>
  <c r="F12" i="14"/>
  <c r="V12" i="14"/>
  <c r="L13" i="14"/>
  <c r="AB13" i="14"/>
  <c r="R14" i="14"/>
  <c r="D15" i="14"/>
  <c r="N15" i="14"/>
  <c r="Y15" i="14"/>
  <c r="J16" i="14"/>
  <c r="T16" i="14"/>
  <c r="E17" i="14"/>
  <c r="P17" i="14"/>
  <c r="Z17" i="14"/>
  <c r="K18" i="14"/>
  <c r="V18" i="14"/>
  <c r="F19" i="14"/>
  <c r="Q19" i="14"/>
  <c r="AB19" i="14"/>
  <c r="L20" i="14"/>
  <c r="W20" i="14"/>
  <c r="G21" i="14"/>
  <c r="O21" i="14"/>
  <c r="W21" i="14"/>
  <c r="E22" i="14"/>
  <c r="U22" i="14"/>
  <c r="C23" i="14"/>
  <c r="K23" i="14"/>
  <c r="S23" i="14"/>
  <c r="AA23" i="14"/>
  <c r="I24" i="14"/>
  <c r="Q24" i="14"/>
  <c r="Y24" i="14"/>
  <c r="G25" i="14"/>
  <c r="O25" i="14"/>
  <c r="W25" i="14"/>
  <c r="D26" i="14"/>
  <c r="I26" i="14"/>
  <c r="O26" i="14"/>
  <c r="T26" i="14"/>
  <c r="Y26" i="14"/>
  <c r="Z7" i="14"/>
  <c r="U7" i="14"/>
  <c r="P7" i="14"/>
  <c r="J7" i="14"/>
  <c r="J8" i="14"/>
  <c r="P9" i="14"/>
  <c r="V10" i="14"/>
  <c r="AB11" i="14"/>
  <c r="H13" i="14"/>
  <c r="N14" i="14"/>
  <c r="L15" i="14"/>
  <c r="G16" i="14"/>
  <c r="AB16" i="14"/>
  <c r="X17" i="14"/>
  <c r="S18" i="14"/>
  <c r="N19" i="14"/>
  <c r="J20" i="14"/>
  <c r="E21" i="14"/>
  <c r="U21" i="14"/>
  <c r="K22" i="14"/>
  <c r="AA22" i="14"/>
  <c r="Q23" i="14"/>
  <c r="G24" i="14"/>
  <c r="W24" i="14"/>
  <c r="C26" i="14"/>
  <c r="X26" i="14"/>
  <c r="V7" i="14"/>
  <c r="L7" i="14"/>
  <c r="R8" i="14"/>
  <c r="X9" i="14"/>
  <c r="D11" i="14"/>
  <c r="J12" i="14"/>
  <c r="P13" i="14"/>
  <c r="V14" i="14"/>
  <c r="Q15" i="14"/>
  <c r="L16" i="14"/>
  <c r="H17" i="14"/>
  <c r="C18" i="14"/>
  <c r="X18" i="14"/>
  <c r="T19" i="14"/>
  <c r="O20" i="14"/>
  <c r="I21" i="14"/>
  <c r="Y21" i="14"/>
  <c r="O22" i="14"/>
  <c r="E23" i="14"/>
  <c r="U23" i="14"/>
  <c r="K24" i="14"/>
  <c r="AA24" i="14"/>
  <c r="Q25" i="14"/>
  <c r="E26" i="14"/>
  <c r="P26" i="14"/>
  <c r="AA26" i="14"/>
  <c r="T7" i="14"/>
  <c r="I7" i="14"/>
  <c r="Z8" i="14"/>
  <c r="F10" i="14"/>
  <c r="L11" i="14"/>
  <c r="R12" i="14"/>
  <c r="X13" i="14"/>
  <c r="AA14" i="14"/>
  <c r="V15" i="14"/>
  <c r="R16" i="14"/>
  <c r="H18" i="14"/>
  <c r="D19" i="14"/>
  <c r="Y19" i="14"/>
  <c r="T20" i="14"/>
  <c r="C22" i="14"/>
  <c r="S22" i="14"/>
  <c r="I23" i="14"/>
  <c r="Y23" i="14"/>
  <c r="O24" i="14"/>
  <c r="E25" i="14"/>
  <c r="U25" i="14"/>
  <c r="H26" i="14"/>
  <c r="S26" i="14"/>
  <c r="AB7" i="14"/>
  <c r="Q7" i="14"/>
  <c r="F7" i="14"/>
  <c r="H9" i="14"/>
  <c r="N10" i="14"/>
  <c r="T11" i="14"/>
  <c r="Z12" i="14"/>
  <c r="F14" i="14"/>
  <c r="F15" i="14"/>
  <c r="AB15" i="14"/>
  <c r="W16" i="14"/>
  <c r="R17" i="14"/>
  <c r="N18" i="14"/>
  <c r="I19" i="14"/>
  <c r="D20" i="14"/>
  <c r="Z20" i="14"/>
  <c r="Q21" i="14"/>
  <c r="G22" i="14"/>
  <c r="W22" i="14"/>
  <c r="C24" i="14"/>
  <c r="S24" i="14"/>
  <c r="I25" i="14"/>
  <c r="Y25" i="14"/>
  <c r="K26" i="14"/>
  <c r="U26" i="14"/>
  <c r="Y7" i="14"/>
  <c r="N7" i="14"/>
  <c r="H7" i="15"/>
  <c r="O9" i="15"/>
  <c r="J7" i="15"/>
  <c r="T9" i="15"/>
  <c r="L7" i="15"/>
  <c r="P11" i="15"/>
  <c r="V7" i="15"/>
  <c r="F8" i="15"/>
  <c r="AA8" i="15"/>
  <c r="W9" i="15"/>
  <c r="M11" i="15"/>
  <c r="O12" i="15"/>
  <c r="U13" i="15"/>
  <c r="AA14" i="15"/>
  <c r="G16" i="15"/>
  <c r="M17" i="15"/>
  <c r="S18" i="15"/>
  <c r="Y19" i="15"/>
  <c r="E21" i="15"/>
  <c r="K22" i="15"/>
  <c r="W23" i="15"/>
  <c r="N25" i="15"/>
  <c r="G7" i="15"/>
  <c r="W7" i="15"/>
  <c r="R8" i="15"/>
  <c r="M9" i="15"/>
  <c r="D11" i="15"/>
  <c r="AA11" i="15"/>
  <c r="G13" i="15"/>
  <c r="M14" i="15"/>
  <c r="S15" i="15"/>
  <c r="Y16" i="15"/>
  <c r="E18" i="15"/>
  <c r="K19" i="15"/>
  <c r="Q20" i="15"/>
  <c r="W21" i="15"/>
  <c r="E23" i="15"/>
  <c r="U24" i="15"/>
  <c r="L26" i="15"/>
  <c r="Y13" i="15"/>
  <c r="M15" i="15"/>
  <c r="AA16" i="15"/>
  <c r="W18" i="15"/>
  <c r="K20" i="15"/>
  <c r="Y21" i="15"/>
  <c r="C24" i="15"/>
  <c r="D26" i="15"/>
  <c r="M7" i="15"/>
  <c r="O8" i="15"/>
  <c r="P9" i="15"/>
  <c r="L11" i="15"/>
  <c r="C13" i="15"/>
  <c r="Q14" i="15"/>
  <c r="E16" i="15"/>
  <c r="AA17" i="15"/>
  <c r="O19" i="15"/>
  <c r="C21" i="15"/>
  <c r="Y22" i="15"/>
  <c r="AA24" i="15"/>
  <c r="C7" i="15"/>
  <c r="T8" i="15"/>
  <c r="N9" i="15"/>
  <c r="V11" i="15"/>
  <c r="P12" i="15"/>
  <c r="J13" i="15"/>
  <c r="H14" i="15"/>
  <c r="B15" i="15"/>
  <c r="V15" i="15"/>
  <c r="T16" i="15"/>
  <c r="N17" i="15"/>
  <c r="H18" i="15"/>
  <c r="F19" i="15"/>
  <c r="D20" i="15"/>
  <c r="J21" i="15"/>
  <c r="P22" i="15"/>
  <c r="D24" i="15"/>
  <c r="U25" i="15"/>
  <c r="B12" i="15"/>
  <c r="H13" i="15"/>
  <c r="N14" i="15"/>
  <c r="T15" i="15"/>
  <c r="Z16" i="15"/>
  <c r="F18" i="15"/>
  <c r="L19" i="15"/>
  <c r="R20" i="15"/>
  <c r="X21" i="15"/>
  <c r="F23" i="15"/>
  <c r="W24" i="15"/>
  <c r="M26" i="15"/>
  <c r="P23" i="15"/>
  <c r="V24" i="15"/>
  <c r="W12" i="15"/>
  <c r="C14" i="15"/>
  <c r="I15" i="15"/>
  <c r="O16" i="15"/>
  <c r="U17" i="15"/>
  <c r="AA18" i="15"/>
  <c r="G20" i="15"/>
  <c r="M21" i="15"/>
  <c r="S22" i="15"/>
  <c r="H24" i="15"/>
  <c r="Y25" i="15"/>
  <c r="I12" i="15"/>
  <c r="O13" i="15"/>
  <c r="U14" i="15"/>
  <c r="AA15" i="15"/>
  <c r="G17" i="15"/>
  <c r="M18" i="15"/>
  <c r="S19" i="15"/>
  <c r="Y20" i="15"/>
  <c r="E22" i="15"/>
  <c r="O23" i="15"/>
  <c r="F25" i="15"/>
  <c r="W26" i="15"/>
  <c r="G14" i="15"/>
  <c r="U15" i="15"/>
  <c r="Q17" i="15"/>
  <c r="E19" i="15"/>
  <c r="S20" i="15"/>
  <c r="O22" i="15"/>
  <c r="M24" i="15"/>
  <c r="O26" i="15"/>
  <c r="K13" i="15"/>
  <c r="Y14" i="15"/>
  <c r="U16" i="15"/>
  <c r="I18" i="15"/>
  <c r="W19" i="15"/>
  <c r="S21" i="15"/>
  <c r="J23" i="15"/>
  <c r="K25" i="15"/>
  <c r="T12" i="15"/>
  <c r="R13" i="15"/>
  <c r="L14" i="15"/>
  <c r="F15" i="15"/>
  <c r="D16" i="15"/>
  <c r="X16" i="15"/>
  <c r="R17" i="15"/>
  <c r="P18" i="15"/>
  <c r="J19" i="15"/>
  <c r="P20" i="15"/>
  <c r="V21" i="15"/>
  <c r="C23" i="15"/>
  <c r="T24" i="15"/>
  <c r="K26" i="15"/>
  <c r="N12" i="15"/>
  <c r="T13" i="15"/>
  <c r="Z14" i="15"/>
  <c r="F16" i="15"/>
  <c r="L17" i="15"/>
  <c r="R18" i="15"/>
  <c r="X19" i="15"/>
  <c r="D21" i="15"/>
  <c r="J22" i="15"/>
  <c r="V23" i="15"/>
  <c r="M25" i="15"/>
  <c r="B24" i="15"/>
  <c r="H25" i="15"/>
  <c r="Z26" i="15"/>
  <c r="J26" i="15"/>
  <c r="T25" i="15"/>
  <c r="D25" i="15"/>
  <c r="N24" i="15"/>
  <c r="X23" i="15"/>
  <c r="H23" i="15"/>
  <c r="X26" i="15"/>
  <c r="C26" i="15"/>
  <c r="G25" i="15"/>
  <c r="L24" i="15"/>
  <c r="Q23" i="15"/>
  <c r="V22" i="15"/>
  <c r="F22" i="15"/>
  <c r="P21" i="15"/>
  <c r="Z20" i="15"/>
  <c r="J20" i="15"/>
  <c r="T19" i="15"/>
  <c r="D19" i="15"/>
  <c r="N18" i="15"/>
  <c r="X17" i="15"/>
  <c r="H17" i="15"/>
  <c r="R16" i="15"/>
  <c r="B16" i="15"/>
  <c r="L15" i="15"/>
  <c r="V14" i="15"/>
  <c r="F14" i="15"/>
  <c r="P13" i="15"/>
  <c r="Z12" i="15"/>
  <c r="J12" i="15"/>
  <c r="AA26" i="15"/>
  <c r="E26" i="15"/>
  <c r="J25" i="15"/>
  <c r="O24" i="15"/>
  <c r="S23" i="15"/>
  <c r="X22" i="15"/>
  <c r="H22" i="15"/>
  <c r="R21" i="15"/>
  <c r="B21" i="15"/>
  <c r="L20" i="15"/>
  <c r="V19" i="15"/>
  <c r="V26" i="15"/>
  <c r="F26" i="15"/>
  <c r="P25" i="15"/>
  <c r="Z24" i="15"/>
  <c r="J24" i="15"/>
  <c r="T23" i="15"/>
  <c r="D23" i="15"/>
  <c r="S26" i="15"/>
  <c r="W25" i="15"/>
  <c r="B25" i="15"/>
  <c r="G24" i="15"/>
  <c r="K23" i="15"/>
  <c r="R22" i="15"/>
  <c r="B22" i="15"/>
  <c r="L21" i="15"/>
  <c r="V20" i="15"/>
  <c r="F20" i="15"/>
  <c r="P19" i="15"/>
  <c r="Z18" i="15"/>
  <c r="J18" i="15"/>
  <c r="T17" i="15"/>
  <c r="D17" i="15"/>
  <c r="N16" i="15"/>
  <c r="X15" i="15"/>
  <c r="H15" i="15"/>
  <c r="R14" i="15"/>
  <c r="B14" i="15"/>
  <c r="L13" i="15"/>
  <c r="V12" i="15"/>
  <c r="F12" i="15"/>
  <c r="U26" i="15"/>
  <c r="Z25" i="15"/>
  <c r="E25" i="15"/>
  <c r="I24" i="15"/>
  <c r="N23" i="15"/>
  <c r="T22" i="15"/>
  <c r="D22" i="15"/>
  <c r="N21" i="15"/>
  <c r="X20" i="15"/>
  <c r="H20" i="15"/>
  <c r="R19" i="15"/>
  <c r="B19" i="15"/>
  <c r="L18" i="15"/>
  <c r="V17" i="15"/>
  <c r="F17" i="15"/>
  <c r="P16" i="15"/>
  <c r="Z15" i="15"/>
  <c r="J15" i="15"/>
  <c r="T14" i="15"/>
  <c r="D14" i="15"/>
  <c r="N13" i="15"/>
  <c r="X12" i="15"/>
  <c r="H12" i="15"/>
  <c r="R11" i="15"/>
  <c r="B11" i="15"/>
  <c r="V9" i="15"/>
  <c r="F9" i="15"/>
  <c r="P8" i="15"/>
  <c r="Z7" i="15"/>
  <c r="V25" i="15"/>
  <c r="E24" i="15"/>
  <c r="Q22" i="15"/>
  <c r="K21" i="15"/>
  <c r="E20" i="15"/>
  <c r="Y18" i="15"/>
  <c r="S17" i="15"/>
  <c r="M16" i="15"/>
  <c r="G15" i="15"/>
  <c r="AA13" i="15"/>
  <c r="U12" i="15"/>
  <c r="Q11" i="15"/>
  <c r="AA9" i="15"/>
  <c r="E9" i="15"/>
  <c r="J8" i="15"/>
  <c r="Q7" i="15"/>
  <c r="Y26" i="15"/>
  <c r="I25" i="15"/>
  <c r="R23" i="15"/>
  <c r="G22" i="15"/>
  <c r="AA20" i="15"/>
  <c r="U19" i="15"/>
  <c r="O18" i="15"/>
  <c r="I17" i="15"/>
  <c r="C16" i="15"/>
  <c r="W14" i="15"/>
  <c r="T7" i="15"/>
  <c r="X7" i="15"/>
  <c r="E11" i="15"/>
  <c r="C8" i="15"/>
  <c r="K11" i="15"/>
  <c r="Y9" i="15"/>
  <c r="F7" i="15"/>
  <c r="I9" i="15"/>
  <c r="AA12" i="15"/>
  <c r="Q8" i="15"/>
  <c r="L9" i="15"/>
  <c r="C11" i="15"/>
  <c r="Y11" i="15"/>
  <c r="E13" i="15"/>
  <c r="K14" i="15"/>
  <c r="Q15" i="15"/>
  <c r="W16" i="15"/>
  <c r="C18" i="15"/>
  <c r="I19" i="15"/>
  <c r="O20" i="15"/>
  <c r="U21" i="15"/>
  <c r="B23" i="15"/>
  <c r="S24" i="15"/>
  <c r="I26" i="15"/>
  <c r="O7" i="15"/>
  <c r="G8" i="15"/>
  <c r="C9" i="15"/>
  <c r="X9" i="15"/>
  <c r="O11" i="15"/>
  <c r="Q12" i="15"/>
  <c r="W13" i="15"/>
  <c r="C15" i="15"/>
  <c r="I16" i="15"/>
  <c r="O17" i="15"/>
  <c r="U18" i="15"/>
  <c r="AA19" i="15"/>
  <c r="G21" i="15"/>
  <c r="M22" i="15"/>
  <c r="Z23" i="15"/>
  <c r="Q25" i="15"/>
  <c r="I13" i="15"/>
  <c r="O14" i="15"/>
  <c r="K16" i="15"/>
  <c r="Y17" i="15"/>
  <c r="M19" i="15"/>
  <c r="I21" i="15"/>
  <c r="W22" i="15"/>
  <c r="X24" i="15"/>
  <c r="E7" i="15"/>
  <c r="Y7" i="15"/>
  <c r="Z8" i="15"/>
  <c r="E12" i="15"/>
  <c r="S13" i="15"/>
  <c r="O15" i="15"/>
  <c r="C17" i="15"/>
  <c r="Q18" i="15"/>
  <c r="M20" i="15"/>
  <c r="AA21" i="15"/>
  <c r="U23" i="15"/>
  <c r="G26" i="15"/>
  <c r="H8" i="15"/>
  <c r="B9" i="15"/>
  <c r="Z9" i="15"/>
  <c r="J11" i="15"/>
  <c r="D12" i="15"/>
  <c r="B13" i="15"/>
  <c r="V13" i="15"/>
  <c r="P14" i="15"/>
  <c r="N15" i="15"/>
  <c r="H16" i="15"/>
  <c r="B17" i="15"/>
  <c r="Z17" i="15"/>
  <c r="T18" i="15"/>
  <c r="N19" i="15"/>
  <c r="T20" i="15"/>
  <c r="Z21" i="15"/>
  <c r="I23" i="15"/>
  <c r="Y24" i="15"/>
  <c r="P26" i="15"/>
  <c r="R12" i="15"/>
  <c r="X13" i="15"/>
  <c r="D15" i="15"/>
  <c r="J16" i="15"/>
  <c r="P17" i="15"/>
  <c r="V18" i="15"/>
  <c r="B20" i="15"/>
  <c r="H21" i="15"/>
  <c r="N22" i="15"/>
  <c r="AA23" i="15"/>
  <c r="R25" i="15"/>
  <c r="Z22" i="15"/>
  <c r="F24" i="15"/>
  <c r="L25" i="15"/>
  <c r="R26" i="15"/>
  <c r="E4" i="14" l="1"/>
</calcChain>
</file>

<file path=xl/sharedStrings.xml><?xml version="1.0" encoding="utf-8"?>
<sst xmlns="http://schemas.openxmlformats.org/spreadsheetml/2006/main" count="388" uniqueCount="47">
  <si>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</si>
  <si>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</si>
  <si>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</si>
  <si>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</si>
  <si>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</si>
  <si>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</si>
  <si>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</si>
  <si>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</si>
  <si>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1. krog</t>
  </si>
  <si>
    <t>2. krog</t>
  </si>
  <si>
    <t>3. krog</t>
  </si>
  <si>
    <t>4. krog</t>
  </si>
  <si>
    <t>5. krog</t>
  </si>
  <si>
    <t>6. krog</t>
  </si>
  <si>
    <t>7. krog</t>
  </si>
  <si>
    <t>8. krog</t>
  </si>
  <si>
    <t xml:space="preserve"> </t>
  </si>
  <si>
    <t>Counter</t>
  </si>
  <si>
    <t>Rounds</t>
  </si>
  <si>
    <t>Score</t>
  </si>
  <si>
    <t>4th Round</t>
  </si>
  <si>
    <t>8th Round</t>
  </si>
  <si>
    <t>RB</t>
  </si>
  <si>
    <t>RN</t>
  </si>
  <si>
    <t xml:space="preserve">RANK </t>
  </si>
  <si>
    <t>GROSS</t>
  </si>
  <si>
    <t>PEHTINA LIGA 2019 - Golf Senza Confini Trbiž</t>
  </si>
  <si>
    <t>Milojka Bernik</t>
  </si>
  <si>
    <t>Nada Šmit</t>
  </si>
  <si>
    <t>Zdenka Ramuš</t>
  </si>
  <si>
    <t>Milena Sedovnik</t>
  </si>
  <si>
    <t>Mirjana Benedik</t>
  </si>
  <si>
    <t>Romana Kranjc</t>
  </si>
  <si>
    <t>Duška Kolčan</t>
  </si>
  <si>
    <t>Anka Peršin</t>
  </si>
  <si>
    <t>Andreja Rostohar</t>
  </si>
  <si>
    <t>Boža Čuk</t>
  </si>
  <si>
    <t>Terglav Breda</t>
  </si>
  <si>
    <t>Novak Sonja</t>
  </si>
  <si>
    <t>Pesjak Nada</t>
  </si>
  <si>
    <t>Plemelj Milena</t>
  </si>
  <si>
    <t>Ravnikar Marina</t>
  </si>
  <si>
    <t>Burja Cvetka</t>
  </si>
  <si>
    <t>Lazar Majda</t>
  </si>
  <si>
    <t>Benedik Danica</t>
  </si>
  <si>
    <t>9. krog</t>
  </si>
  <si>
    <t>10. krog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</si>
</sst>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2"/>
      <color theme="0"/>
      <name val="Calibri"/>
      <family val="2"/>
      <charset val="238"/>
      <scheme val="minor"/>
    </font>
    <font>
      <b/>
      <sz val="11"/>
      <name val="Arial CE"/>
      <charset val="238"/>
    </font>
    <font>
      <sz val="12"/>
      <color theme="0"/>
      <name val="Cambria"/>
      <family val="1"/>
      <charset val="238"/>
      <scheme val="major"/>
    </font>
    <font>
      <sz val="22"/>
      <color theme="1"/>
      <name val="Comic Sans MS"/>
      <family val="4"/>
      <charset val="238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0"/>
      <name val="Arial CE"/>
      <charset val="238"/>
    </font>
    <font>
      <sz val="22"/>
      <color rgb="FF7030A0"/>
      <name val="Comic Sans MS"/>
      <family val="4"/>
      <charset val="238"/>
    </font>
    <font>
      <b/>
      <sz val="11"/>
      <color rgb="FF7030A0"/>
      <name val="Arial CE"/>
      <charset val="238"/>
    </font>
    <font>
      <sz val="16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CCFF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0"/>
      <color rgb="FF574123"/>
      <name val="Tahoma"/>
      <family val="2"/>
      <charset val="238"/>
    </font>
    <font>
      <b/>
      <sz val="13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12" fillId="0" borderId="0" xfId="0" applyFont="1" applyBorder="1"/>
    <xf numFmtId="0" fontId="12" fillId="0" borderId="0" xfId="0" applyFont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0" applyFont="1" applyBorder="1" applyAlignment="1"/>
    <xf numFmtId="0" fontId="0" fillId="0" borderId="1" xfId="0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3" borderId="1" xfId="0" applyFill="1" applyBorder="1" applyProtection="1">
      <protection hidden="1"/>
    </xf>
    <xf numFmtId="0" fontId="0" fillId="3" borderId="6" xfId="0" applyFill="1" applyBorder="1" applyProtection="1">
      <protection hidden="1"/>
    </xf>
    <xf numFmtId="0" fontId="0" fillId="3" borderId="1" xfId="0" applyFill="1" applyBorder="1" applyAlignment="1" applyProtection="1">
      <alignment horizontal="center"/>
      <protection hidden="1"/>
    </xf>
    <xf numFmtId="164" fontId="0" fillId="3" borderId="1" xfId="0" applyNumberForma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4" borderId="0" xfId="0" applyFill="1"/>
    <xf numFmtId="0" fontId="4" fillId="3" borderId="3" xfId="0" applyFont="1" applyFill="1" applyBorder="1" applyAlignment="1">
      <alignment horizontal="center"/>
    </xf>
    <xf numFmtId="0" fontId="0" fillId="3" borderId="1" xfId="0" applyFill="1" applyBorder="1" applyProtection="1">
      <protection locked="0" hidden="1"/>
    </xf>
    <xf numFmtId="0" fontId="5" fillId="4" borderId="2" xfId="0" applyFont="1" applyFill="1" applyBorder="1" applyAlignment="1">
      <alignment horizontal="right"/>
    </xf>
    <xf numFmtId="0" fontId="15" fillId="3" borderId="4" xfId="0" applyFont="1" applyFill="1" applyBorder="1" applyAlignment="1" applyProtection="1">
      <alignment horizontal="left"/>
      <protection hidden="1"/>
    </xf>
    <xf numFmtId="0" fontId="0" fillId="3" borderId="1" xfId="0" applyFill="1" applyBorder="1" applyAlignment="1" applyProtection="1">
      <alignment horizontal="center"/>
      <protection locked="0" hidden="1"/>
    </xf>
    <xf numFmtId="0" fontId="17" fillId="3" borderId="4" xfId="0" applyFont="1" applyFill="1" applyBorder="1" applyAlignment="1" applyProtection="1">
      <alignment horizontal="left"/>
      <protection hidden="1"/>
    </xf>
    <xf numFmtId="0" fontId="17" fillId="3" borderId="4" xfId="0" applyFont="1" applyFill="1" applyBorder="1" applyAlignment="1" applyProtection="1">
      <alignment horizontal="left"/>
      <protection locked="0"/>
    </xf>
    <xf numFmtId="0" fontId="17" fillId="3" borderId="4" xfId="0" applyFont="1" applyFill="1" applyBorder="1" applyAlignment="1" applyProtection="1">
      <alignment horizontal="left"/>
      <protection locked="0" hidden="1"/>
    </xf>
    <xf numFmtId="0" fontId="18" fillId="3" borderId="0" xfId="0" applyFont="1" applyFill="1" applyBorder="1"/>
    <xf numFmtId="0" fontId="19" fillId="0" borderId="0" xfId="0" applyFont="1"/>
    <xf numFmtId="0" fontId="7" fillId="3" borderId="4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164" fontId="21" fillId="3" borderId="1" xfId="0" applyNumberFormat="1" applyFont="1" applyFill="1" applyBorder="1" applyAlignment="1" applyProtection="1">
      <alignment horizontal="center"/>
      <protection hidden="1"/>
    </xf>
    <xf numFmtId="0" fontId="21" fillId="3" borderId="1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 hidden="1"/>
    </xf>
    <xf numFmtId="0" fontId="0" fillId="0" borderId="6" xfId="0" applyBorder="1" applyAlignment="1" applyProtection="1">
      <alignment horizontal="center"/>
      <protection locked="0" hidden="1"/>
    </xf>
    <xf numFmtId="0" fontId="0" fillId="3" borderId="1" xfId="0" applyFill="1" applyBorder="1" applyAlignment="1" applyProtection="1">
      <alignment horizontal="center"/>
    </xf>
    <xf numFmtId="0" fontId="0" fillId="0" borderId="0" xfId="0" applyBorder="1" applyProtection="1">
      <protection hidden="1"/>
    </xf>
    <xf numFmtId="0" fontId="20" fillId="4" borderId="2" xfId="0" applyFont="1" applyFill="1" applyBorder="1" applyAlignment="1" applyProtection="1">
      <alignment horizontal="center" wrapText="1"/>
      <protection hidden="1"/>
    </xf>
    <xf numFmtId="0" fontId="25" fillId="4" borderId="4" xfId="0" applyFont="1" applyFill="1" applyBorder="1" applyAlignment="1" applyProtection="1">
      <alignment horizontal="center"/>
      <protection hidden="1"/>
    </xf>
    <xf numFmtId="0" fontId="27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14" fontId="10" fillId="3" borderId="0" xfId="0" applyNumberFormat="1" applyFont="1" applyFill="1" applyBorder="1"/>
    <xf numFmtId="14" fontId="18" fillId="3" borderId="0" xfId="0" applyNumberFormat="1" applyFont="1" applyFill="1" applyBorder="1"/>
    <xf numFmtId="16" fontId="18" fillId="3" borderId="0" xfId="0" applyNumberFormat="1" applyFont="1" applyFill="1" applyBorder="1"/>
    <xf numFmtId="0" fontId="29" fillId="0" borderId="0" xfId="0" applyFont="1" applyBorder="1"/>
    <xf numFmtId="0" fontId="29" fillId="0" borderId="0" xfId="0" applyFont="1"/>
    <xf numFmtId="0" fontId="2" fillId="0" borderId="0" xfId="0" applyFont="1" applyBorder="1" applyAlignment="1" applyProtection="1">
      <alignment horizontal="center"/>
      <protection hidden="1"/>
    </xf>
    <xf numFmtId="0" fontId="20" fillId="4" borderId="3" xfId="0" applyFont="1" applyFill="1" applyBorder="1" applyAlignment="1" applyProtection="1">
      <alignment horizontal="center" vertical="center" wrapText="1"/>
      <protection hidden="1"/>
    </xf>
    <xf numFmtId="0" fontId="20" fillId="4" borderId="1" xfId="0" applyFont="1" applyFill="1" applyBorder="1" applyAlignment="1" applyProtection="1">
      <alignment horizontal="center" vertical="center" wrapText="1"/>
      <protection hidden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 applyProtection="1">
      <alignment horizontal="right"/>
      <protection hidden="1"/>
    </xf>
    <xf numFmtId="0" fontId="5" fillId="4" borderId="8" xfId="0" applyFont="1" applyFill="1" applyBorder="1" applyAlignment="1" applyProtection="1">
      <alignment horizontal="right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3" fillId="4" borderId="5" xfId="0" applyFont="1" applyFill="1" applyBorder="1" applyAlignment="1" applyProtection="1">
      <alignment horizontal="center" vertical="center"/>
      <protection hidden="1"/>
    </xf>
    <xf numFmtId="0" fontId="23" fillId="4" borderId="3" xfId="0" applyFont="1" applyFill="1" applyBorder="1" applyAlignment="1" applyProtection="1">
      <alignment horizontal="center" vertical="center"/>
      <protection hidden="1"/>
    </xf>
    <xf numFmtId="0" fontId="22" fillId="4" borderId="5" xfId="0" applyFont="1" applyFill="1" applyBorder="1" applyAlignment="1" applyProtection="1">
      <alignment horizontal="center" vertical="center"/>
      <protection hidden="1"/>
    </xf>
    <xf numFmtId="0" fontId="22" fillId="4" borderId="3" xfId="0" applyFont="1" applyFill="1" applyBorder="1" applyAlignment="1" applyProtection="1">
      <alignment horizontal="center" vertical="center"/>
      <protection hidden="1"/>
    </xf>
    <xf numFmtId="0" fontId="23" fillId="4" borderId="1" xfId="0" applyFont="1" applyFill="1" applyBorder="1" applyAlignment="1" applyProtection="1">
      <alignment horizontal="center" vertical="center"/>
      <protection hidden="1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6" fillId="4" borderId="0" xfId="0" applyFont="1" applyFill="1" applyBorder="1" applyAlignment="1" applyProtection="1">
      <alignment horizontal="center"/>
      <protection hidden="1"/>
    </xf>
    <xf numFmtId="0" fontId="26" fillId="4" borderId="2" xfId="0" applyFont="1" applyFill="1" applyBorder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10" xfId="0" applyFont="1" applyFill="1" applyBorder="1" applyAlignment="1" applyProtection="1">
      <alignment horizontal="center" vertical="center"/>
      <protection hidden="1"/>
    </xf>
    <xf numFmtId="0" fontId="2" fillId="3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165" fontId="13" fillId="0" borderId="0" xfId="1" applyNumberFormat="1" applyFont="1" applyAlignment="1" applyProtection="1">
      <alignment horizontal="center" vertical="center"/>
      <protection hidden="1"/>
    </xf>
    <xf numFmtId="0" fontId="30" fillId="0" borderId="0" xfId="0" applyFont="1" applyBorder="1"/>
    <xf numFmtId="0" fontId="30" fillId="0" borderId="0" xfId="0" applyFont="1"/>
    <xf numFmtId="0" fontId="7" fillId="3" borderId="0" xfId="0" applyFont="1" applyFill="1" applyBorder="1" applyAlignment="1">
      <alignment horizontal="left"/>
    </xf>
    <xf numFmtId="0" fontId="16" fillId="0" borderId="15" xfId="0" applyFont="1" applyBorder="1" applyAlignment="1" applyProtection="1">
      <alignment horizontal="center"/>
      <protection hidden="1"/>
    </xf>
    <xf numFmtId="0" fontId="16" fillId="0" borderId="16" xfId="0" applyFont="1" applyBorder="1" applyAlignment="1" applyProtection="1">
      <alignment horizontal="center"/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0" fontId="1" fillId="4" borderId="3" xfId="0" applyFont="1" applyFill="1" applyBorder="1" applyAlignment="1" applyProtection="1">
      <alignment horizontal="center" wrapText="1"/>
      <protection hidden="1"/>
    </xf>
    <xf numFmtId="0" fontId="1" fillId="4" borderId="2" xfId="0" applyFont="1" applyFill="1" applyBorder="1" applyAlignment="1" applyProtection="1">
      <alignment horizontal="center" wrapText="1"/>
      <protection hidden="1"/>
    </xf>
    <xf numFmtId="0" fontId="6" fillId="4" borderId="2" xfId="0" applyFont="1" applyFill="1" applyBorder="1" applyAlignment="1" applyProtection="1">
      <alignment horizontal="center" vertical="center"/>
      <protection hidden="1"/>
    </xf>
    <xf numFmtId="0" fontId="22" fillId="4" borderId="3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 wrapText="1"/>
      <protection hidden="1"/>
    </xf>
    <xf numFmtId="0" fontId="22" fillId="4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Protection="1">
      <protection hidden="1"/>
    </xf>
    <xf numFmtId="0" fontId="14" fillId="0" borderId="0" xfId="0" applyFont="1" applyBorder="1" applyProtection="1">
      <protection hidden="1"/>
    </xf>
    <xf numFmtId="0" fontId="24" fillId="3" borderId="1" xfId="0" applyFont="1" applyFill="1" applyBorder="1" applyProtection="1">
      <protection hidden="1"/>
    </xf>
    <xf numFmtId="0" fontId="27" fillId="4" borderId="4" xfId="0" applyFont="1" applyFill="1" applyBorder="1" applyAlignment="1" applyProtection="1">
      <alignment horizontal="center"/>
      <protection hidden="1"/>
    </xf>
    <xf numFmtId="0" fontId="28" fillId="3" borderId="4" xfId="0" applyFont="1" applyFill="1" applyBorder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5777"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33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rgb="FFFF66FF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rgb="FFFFCCFF"/>
      </font>
    </dxf>
    <dxf>
      <font>
        <color theme="0"/>
      </font>
    </dxf>
    <dxf>
      <font>
        <color theme="6" tint="0.59996337778862885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rgb="FFFFCCFF"/>
      </font>
    </dxf>
    <dxf>
      <font>
        <color theme="0"/>
      </font>
    </dxf>
    <dxf>
      <font>
        <color rgb="FFFFCCFF"/>
      </font>
    </dxf>
    <dxf>
      <font>
        <color rgb="FFFFCCFF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b/>
        <i val="0"/>
      </font>
    </dxf>
    <dxf>
      <font>
        <color rgb="FFFFCCFF"/>
      </font>
    </dxf>
    <dxf>
      <font>
        <color rgb="FFFFCCFF"/>
      </font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rgb="FFFFCCFF"/>
      </font>
    </dxf>
    <dxf>
      <font>
        <color theme="0"/>
      </font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theme="3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CCFF"/>
      </font>
    </dxf>
    <dxf>
      <font>
        <color rgb="FFFFCCFF"/>
      </font>
    </dxf>
    <dxf>
      <font>
        <color rgb="FFFFCCFF"/>
      </font>
    </dxf>
  </dxfs>
  <tableStyles count="0" defaultTableStyle="TableStyleMedium2" defaultPivotStyle="PivotStyleLight16"/>
  <colors>
    <mruColors>
      <color rgb="FFFF0000"/>
      <color rgb="FFFF99FF"/>
      <color rgb="FFFF66FF"/>
      <color rgb="FFFF6699"/>
      <color rgb="FFFFFF66"/>
      <color rgb="FFFF33CC"/>
      <color rgb="FFFF3399"/>
      <color rgb="FFFF0066"/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AI27"/>
  <sheetViews>
    <sheetView tabSelected="1" zoomScale="90" zoomScaleNormal="90" workbookViewId="0">
      <selection activeCell="F2" sqref="F2:W2"/>
    </sheetView>
  </sheetViews>
  <sheetFormatPr defaultRowHeight="15" x14ac:dyDescent="0.25"/>
  <cols>
    <col min="1" max="1" width="2.7109375" customWidth="1"/>
    <col min="2" max="2" width="6" hidden="1" customWidth="1"/>
    <col min="3" max="3" width="8" customWidth="1"/>
    <col min="4" max="4" width="25.140625" customWidth="1"/>
    <col min="5" max="5" width="9" customWidth="1"/>
    <col min="6" max="23" width="6.7109375" customWidth="1"/>
    <col min="24" max="24" width="7.7109375" customWidth="1"/>
    <col min="25" max="25" width="7.7109375" hidden="1" customWidth="1"/>
    <col min="26" max="26" width="7.7109375" customWidth="1"/>
    <col min="27" max="27" width="8.7109375" customWidth="1"/>
    <col min="28" max="28" width="0" hidden="1" customWidth="1"/>
  </cols>
  <sheetData>
    <row r="1" spans="2:35" ht="15.75" thickBot="1" x14ac:dyDescent="0.3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33.75" thickBot="1" x14ac:dyDescent="0.65">
      <c r="C2" s="2"/>
      <c r="D2" s="2"/>
      <c r="E2" s="2"/>
      <c r="F2" s="98" t="str">
        <f>score!G2</f>
        <v>PEHTINA LIGA 2019 - Golf Senza Confini Trbiž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10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x14ac:dyDescent="0.25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2"/>
      <c r="AC3" s="2"/>
      <c r="AD3" s="2"/>
      <c r="AE3" s="2"/>
      <c r="AF3" s="2"/>
      <c r="AG3" s="2"/>
      <c r="AH3" s="2"/>
      <c r="AI3" s="2"/>
    </row>
    <row r="4" spans="2:35" ht="21.75" customHeight="1" x14ac:dyDescent="0.3">
      <c r="C4" s="41"/>
      <c r="D4" s="41"/>
      <c r="E4" s="54">
        <f>SUM(E7:E26)</f>
        <v>89</v>
      </c>
      <c r="F4" s="71" t="s">
        <v>6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41"/>
      <c r="Y4" s="41"/>
      <c r="Z4" s="41"/>
      <c r="AA4" s="41"/>
      <c r="AB4" s="2"/>
      <c r="AC4" s="2"/>
      <c r="AD4" s="2"/>
      <c r="AE4" s="2"/>
      <c r="AF4" s="2"/>
      <c r="AG4" s="2"/>
      <c r="AH4" s="2"/>
      <c r="AI4" s="2"/>
    </row>
    <row r="5" spans="2:35" ht="15.75" customHeight="1" x14ac:dyDescent="0.25">
      <c r="C5" s="42" t="s">
        <v>24</v>
      </c>
      <c r="D5" s="72" t="s">
        <v>0</v>
      </c>
      <c r="E5" s="73" t="s">
        <v>18</v>
      </c>
      <c r="F5" s="61">
        <v>1</v>
      </c>
      <c r="G5" s="61">
        <v>2</v>
      </c>
      <c r="H5" s="61">
        <v>3</v>
      </c>
      <c r="I5" s="61">
        <v>4</v>
      </c>
      <c r="J5" s="61">
        <v>5</v>
      </c>
      <c r="K5" s="61">
        <v>6</v>
      </c>
      <c r="L5" s="61">
        <v>7</v>
      </c>
      <c r="M5" s="61">
        <v>8</v>
      </c>
      <c r="N5" s="61">
        <v>9</v>
      </c>
      <c r="O5" s="61">
        <v>10</v>
      </c>
      <c r="P5" s="61">
        <v>11</v>
      </c>
      <c r="Q5" s="61">
        <v>12</v>
      </c>
      <c r="R5" s="61">
        <v>13</v>
      </c>
      <c r="S5" s="61">
        <v>14</v>
      </c>
      <c r="T5" s="61">
        <v>15</v>
      </c>
      <c r="U5" s="61">
        <v>16</v>
      </c>
      <c r="V5" s="61">
        <v>17</v>
      </c>
      <c r="W5" s="61">
        <v>18</v>
      </c>
      <c r="X5" s="63" t="s">
        <v>1</v>
      </c>
      <c r="Y5" s="65" t="s">
        <v>1</v>
      </c>
      <c r="Z5" s="64" t="s">
        <v>2</v>
      </c>
      <c r="AA5" s="55" t="s">
        <v>3</v>
      </c>
      <c r="AB5" s="57" t="s">
        <v>3</v>
      </c>
    </row>
    <row r="6" spans="2:35" ht="15.75" customHeight="1" x14ac:dyDescent="0.25">
      <c r="C6" s="42" t="s">
        <v>25</v>
      </c>
      <c r="D6" s="72"/>
      <c r="E6" s="74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4"/>
      <c r="Y6" s="66"/>
      <c r="Z6" s="67"/>
      <c r="AA6" s="56"/>
      <c r="AB6" s="58"/>
    </row>
    <row r="7" spans="2:35" ht="17.25" x14ac:dyDescent="0.3">
      <c r="B7" s="2">
        <v>1</v>
      </c>
      <c r="C7" s="43">
        <f>VLOOKUP($B7,score!$B$7:$AC$26,3,FALSE)</f>
        <v>1</v>
      </c>
      <c r="D7" s="44" t="str">
        <f>VLOOKUP($B7,score!$B$7:$AC$26,4,FALSE)</f>
        <v>Andreja Rostohar</v>
      </c>
      <c r="E7" s="23">
        <f>VLOOKUP($B7,score!$B$7:$AC$26,5,0)</f>
        <v>6</v>
      </c>
      <c r="F7" s="38">
        <f>VLOOKUP($B7,score!$B$7:$AC$26,6,0)</f>
        <v>5</v>
      </c>
      <c r="G7" s="38">
        <f>VLOOKUP($B7,score!$B$7:$AC$26,7,0)</f>
        <v>4</v>
      </c>
      <c r="H7" s="38">
        <f>VLOOKUP($B7,score!$B$7:$AC$26,8,0)</f>
        <v>3</v>
      </c>
      <c r="I7" s="38">
        <f>VLOOKUP($B7,score!$B$7:$AC$26,9,0)</f>
        <v>4</v>
      </c>
      <c r="J7" s="38">
        <f>VLOOKUP($B7,score!$B$7:$AC$26,10,0)</f>
        <v>4</v>
      </c>
      <c r="K7" s="38">
        <f>VLOOKUP($B7,score!$B$7:$AC$26,11,0)</f>
        <v>4</v>
      </c>
      <c r="L7" s="38">
        <f>VLOOKUP($B7,score!$B$7:$AC$26,12,0)</f>
        <v>6</v>
      </c>
      <c r="M7" s="38">
        <f>VLOOKUP($B7,score!$B$7:$AC$26,13,0)</f>
        <v>4</v>
      </c>
      <c r="N7" s="38">
        <f>VLOOKUP($B7,score!$B$7:$AC$26,14,0)</f>
        <v>4</v>
      </c>
      <c r="O7" s="38">
        <f>VLOOKUP($B7,score!$B$7:$AC$26,15,0)</f>
        <v>3</v>
      </c>
      <c r="P7" s="38">
        <f>VLOOKUP($B7,score!$B$7:$AC$26,16,0)</f>
        <v>3</v>
      </c>
      <c r="Q7" s="38">
        <f>VLOOKUP($B7,score!$B$7:$AC$26,17,0)</f>
        <v>6</v>
      </c>
      <c r="R7" s="38">
        <f>VLOOKUP($B7,score!$B$7:$AC$26,18,0)</f>
        <v>4</v>
      </c>
      <c r="S7" s="38">
        <f>VLOOKUP($B7,score!$B$7:$AC$26,19,0)</f>
        <v>6</v>
      </c>
      <c r="T7" s="38">
        <f>VLOOKUP($B7,score!$B$7:$AC$26,20,0)</f>
        <v>2</v>
      </c>
      <c r="U7" s="38">
        <f>VLOOKUP($B7,score!$B$7:$AC$26,21,0)</f>
        <v>3</v>
      </c>
      <c r="V7" s="38">
        <f>VLOOKUP($B7,score!$B$7:$AC$26,22,0)</f>
        <v>5</v>
      </c>
      <c r="W7" s="38">
        <f>VLOOKUP($B7,score!$B$7:$AC$26,23,0)</f>
        <v>3</v>
      </c>
      <c r="X7" s="16">
        <f>VLOOKUP($B7,score!$B$7:$AC$26,24,0)</f>
        <v>73</v>
      </c>
      <c r="Y7" s="16">
        <f>VLOOKUP($B7,score!$B$7:$AC$26,25,0)</f>
        <v>73.000001499999996</v>
      </c>
      <c r="Z7" s="16">
        <f>VLOOKUP($B7,score!$B$7:$AC$26,26,0)</f>
        <v>14.6</v>
      </c>
      <c r="AA7" s="35">
        <f>VLOOKUP($B7,score!$B$7:$AC$26,27,0)</f>
        <v>65.7</v>
      </c>
      <c r="AB7" s="16">
        <f>VLOOKUP($B7,score!$B$7:$AC$26,28,0)</f>
        <v>65.700001499999999</v>
      </c>
    </row>
    <row r="8" spans="2:35" ht="17.25" x14ac:dyDescent="0.3">
      <c r="B8" s="2">
        <v>2</v>
      </c>
      <c r="C8" s="43">
        <f>VLOOKUP($B8,score!$B$7:$AC$26,3,FALSE)</f>
        <v>2</v>
      </c>
      <c r="D8" s="44" t="str">
        <f>VLOOKUP($B8,score!$B$7:$AC$26,4,FALSE)</f>
        <v>Anka Peršin</v>
      </c>
      <c r="E8" s="23">
        <f>VLOOKUP($B8,score!$B$7:$AC$26,5,0)</f>
        <v>8</v>
      </c>
      <c r="F8" s="38">
        <f>VLOOKUP($B8,score!$B$7:$AC$26,6,0)</f>
        <v>4</v>
      </c>
      <c r="G8" s="38">
        <f>VLOOKUP($B8,score!$B$7:$AC$26,7,0)</f>
        <v>4</v>
      </c>
      <c r="H8" s="38">
        <f>VLOOKUP($B8,score!$B$7:$AC$26,8,0)</f>
        <v>3</v>
      </c>
      <c r="I8" s="38">
        <f>VLOOKUP($B8,score!$B$7:$AC$26,9,0)</f>
        <v>3</v>
      </c>
      <c r="J8" s="38">
        <f>VLOOKUP($B8,score!$B$7:$AC$26,10,0)</f>
        <v>4</v>
      </c>
      <c r="K8" s="38">
        <f>VLOOKUP($B8,score!$B$7:$AC$26,11,0)</f>
        <v>4</v>
      </c>
      <c r="L8" s="38">
        <f>VLOOKUP($B8,score!$B$7:$AC$26,12,0)</f>
        <v>6</v>
      </c>
      <c r="M8" s="38">
        <f>VLOOKUP($B8,score!$B$7:$AC$26,13,0)</f>
        <v>4</v>
      </c>
      <c r="N8" s="38">
        <f>VLOOKUP($B8,score!$B$7:$AC$26,14,0)</f>
        <v>3</v>
      </c>
      <c r="O8" s="38">
        <f>VLOOKUP($B8,score!$B$7:$AC$26,15,0)</f>
        <v>3</v>
      </c>
      <c r="P8" s="38">
        <f>VLOOKUP($B8,score!$B$7:$AC$26,16,0)</f>
        <v>5</v>
      </c>
      <c r="Q8" s="38">
        <f>VLOOKUP($B8,score!$B$7:$AC$26,17,0)</f>
        <v>5</v>
      </c>
      <c r="R8" s="38">
        <f>VLOOKUP($B8,score!$B$7:$AC$26,18,0)</f>
        <v>4</v>
      </c>
      <c r="S8" s="38">
        <f>VLOOKUP($B8,score!$B$7:$AC$26,19,0)</f>
        <v>6</v>
      </c>
      <c r="T8" s="38">
        <f>VLOOKUP($B8,score!$B$7:$AC$26,20,0)</f>
        <v>3</v>
      </c>
      <c r="U8" s="38">
        <f>VLOOKUP($B8,score!$B$7:$AC$26,21,0)</f>
        <v>3</v>
      </c>
      <c r="V8" s="38">
        <f>VLOOKUP($B8,score!$B$7:$AC$26,22,0)</f>
        <v>4</v>
      </c>
      <c r="W8" s="38">
        <f>VLOOKUP($B8,score!$B$7:$AC$26,23,0)</f>
        <v>5</v>
      </c>
      <c r="X8" s="16">
        <f>VLOOKUP($B8,score!$B$7:$AC$26,24,0)</f>
        <v>73</v>
      </c>
      <c r="Y8" s="16">
        <f>VLOOKUP($B8,score!$B$7:$AC$26,25,0)</f>
        <v>73.000001400000002</v>
      </c>
      <c r="Z8" s="16">
        <f>VLOOKUP($B8,score!$B$7:$AC$26,26,0)</f>
        <v>13.6</v>
      </c>
      <c r="AA8" s="35">
        <f>VLOOKUP($B8,score!$B$7:$AC$26,27,0)</f>
        <v>66.2</v>
      </c>
      <c r="AB8" s="16">
        <f>VLOOKUP($B8,score!$B$7:$AC$26,28,0)</f>
        <v>66.200001400000005</v>
      </c>
    </row>
    <row r="9" spans="2:35" ht="17.25" x14ac:dyDescent="0.3">
      <c r="B9" s="2">
        <v>3</v>
      </c>
      <c r="C9" s="43">
        <f>VLOOKUP($B9,score!$B$7:$AC$26,3,FALSE)</f>
        <v>3</v>
      </c>
      <c r="D9" s="44" t="str">
        <f>VLOOKUP($B9,score!$B$7:$AC$26,4,FALSE)</f>
        <v>Plemelj Milena</v>
      </c>
      <c r="E9" s="23">
        <f>VLOOKUP($B9,score!$B$7:$AC$26,5,0)</f>
        <v>5</v>
      </c>
      <c r="F9" s="38">
        <f>VLOOKUP($B9,score!$B$7:$AC$26,6,0)</f>
        <v>4</v>
      </c>
      <c r="G9" s="38">
        <f>VLOOKUP($B9,score!$B$7:$AC$26,7,0)</f>
        <v>4</v>
      </c>
      <c r="H9" s="38">
        <f>VLOOKUP($B9,score!$B$7:$AC$26,8,0)</f>
        <v>3</v>
      </c>
      <c r="I9" s="38">
        <f>VLOOKUP($B9,score!$B$7:$AC$26,9,0)</f>
        <v>4</v>
      </c>
      <c r="J9" s="38">
        <f>VLOOKUP($B9,score!$B$7:$AC$26,10,0)</f>
        <v>4</v>
      </c>
      <c r="K9" s="38">
        <f>VLOOKUP($B9,score!$B$7:$AC$26,11,0)</f>
        <v>4</v>
      </c>
      <c r="L9" s="38">
        <f>VLOOKUP($B9,score!$B$7:$AC$26,12,0)</f>
        <v>6</v>
      </c>
      <c r="M9" s="38">
        <f>VLOOKUP($B9,score!$B$7:$AC$26,13,0)</f>
        <v>5</v>
      </c>
      <c r="N9" s="38">
        <f>VLOOKUP($B9,score!$B$7:$AC$26,14,0)</f>
        <v>4</v>
      </c>
      <c r="O9" s="38">
        <f>VLOOKUP($B9,score!$B$7:$AC$26,15,0)</f>
        <v>3</v>
      </c>
      <c r="P9" s="38">
        <f>VLOOKUP($B9,score!$B$7:$AC$26,16,0)</f>
        <v>4</v>
      </c>
      <c r="Q9" s="38">
        <f>VLOOKUP($B9,score!$B$7:$AC$26,17,0)</f>
        <v>5</v>
      </c>
      <c r="R9" s="38">
        <f>VLOOKUP($B9,score!$B$7:$AC$26,18,0)</f>
        <v>5</v>
      </c>
      <c r="S9" s="38">
        <f>VLOOKUP($B9,score!$B$7:$AC$26,19,0)</f>
        <v>7</v>
      </c>
      <c r="T9" s="38">
        <f>VLOOKUP($B9,score!$B$7:$AC$26,20,0)</f>
        <v>3</v>
      </c>
      <c r="U9" s="38">
        <f>VLOOKUP($B9,score!$B$7:$AC$26,21,0)</f>
        <v>2</v>
      </c>
      <c r="V9" s="38">
        <f>VLOOKUP($B9,score!$B$7:$AC$26,22,0)</f>
        <v>6</v>
      </c>
      <c r="W9" s="38">
        <f>VLOOKUP($B9,score!$B$7:$AC$26,23,0)</f>
        <v>4</v>
      </c>
      <c r="X9" s="16">
        <f>VLOOKUP($B9,score!$B$7:$AC$26,24,0)</f>
        <v>77</v>
      </c>
      <c r="Y9" s="16">
        <f>VLOOKUP($B9,score!$B$7:$AC$26,25,0)</f>
        <v>77.000001999999995</v>
      </c>
      <c r="Z9" s="16">
        <f>VLOOKUP($B9,score!$B$7:$AC$26,26,0)</f>
        <v>20.6</v>
      </c>
      <c r="AA9" s="35">
        <f>VLOOKUP($B9,score!$B$7:$AC$26,27,0)</f>
        <v>66.7</v>
      </c>
      <c r="AB9" s="16">
        <f>VLOOKUP($B9,score!$B$7:$AC$26,28,0)</f>
        <v>66.700001999999998</v>
      </c>
    </row>
    <row r="10" spans="2:35" ht="17.25" x14ac:dyDescent="0.3">
      <c r="B10" s="2">
        <v>4</v>
      </c>
      <c r="C10" s="43">
        <f>VLOOKUP($B10,score!$B$7:$AC$26,3,FALSE)</f>
        <v>4</v>
      </c>
      <c r="D10" s="45" t="str">
        <f>VLOOKUP($B10,score!$B$7:$AC$26,4,FALSE)</f>
        <v>Ravnikar Marina</v>
      </c>
      <c r="E10" s="23">
        <f>VLOOKUP($B10,score!$B$7:$AC$26,5,0)</f>
        <v>6</v>
      </c>
      <c r="F10" s="38">
        <f>VLOOKUP($B10,score!$B$7:$AC$26,6,0)</f>
        <v>4</v>
      </c>
      <c r="G10" s="38">
        <f>VLOOKUP($B10,score!$B$7:$AC$26,7,0)</f>
        <v>5</v>
      </c>
      <c r="H10" s="38">
        <f>VLOOKUP($B10,score!$B$7:$AC$26,8,0)</f>
        <v>3</v>
      </c>
      <c r="I10" s="38">
        <f>VLOOKUP($B10,score!$B$7:$AC$26,9,0)</f>
        <v>3</v>
      </c>
      <c r="J10" s="38">
        <f>VLOOKUP($B10,score!$B$7:$AC$26,10,0)</f>
        <v>5</v>
      </c>
      <c r="K10" s="38">
        <f>VLOOKUP($B10,score!$B$7:$AC$26,11,0)</f>
        <v>4</v>
      </c>
      <c r="L10" s="38">
        <f>VLOOKUP($B10,score!$B$7:$AC$26,12,0)</f>
        <v>6</v>
      </c>
      <c r="M10" s="38">
        <f>VLOOKUP($B10,score!$B$7:$AC$26,13,0)</f>
        <v>4</v>
      </c>
      <c r="N10" s="38">
        <f>VLOOKUP($B10,score!$B$7:$AC$26,14,0)</f>
        <v>4</v>
      </c>
      <c r="O10" s="38">
        <f>VLOOKUP($B10,score!$B$7:$AC$26,15,0)</f>
        <v>3</v>
      </c>
      <c r="P10" s="38">
        <f>VLOOKUP($B10,score!$B$7:$AC$26,16,0)</f>
        <v>5</v>
      </c>
      <c r="Q10" s="38">
        <f>VLOOKUP($B10,score!$B$7:$AC$26,17,0)</f>
        <v>5</v>
      </c>
      <c r="R10" s="38">
        <f>VLOOKUP($B10,score!$B$7:$AC$26,18,0)</f>
        <v>4</v>
      </c>
      <c r="S10" s="38">
        <f>VLOOKUP($B10,score!$B$7:$AC$26,19,0)</f>
        <v>5</v>
      </c>
      <c r="T10" s="38">
        <f>VLOOKUP($B10,score!$B$7:$AC$26,20,0)</f>
        <v>3</v>
      </c>
      <c r="U10" s="38">
        <f>VLOOKUP($B10,score!$B$7:$AC$26,21,0)</f>
        <v>2</v>
      </c>
      <c r="V10" s="38">
        <f>VLOOKUP($B10,score!$B$7:$AC$26,22,0)</f>
        <v>6</v>
      </c>
      <c r="W10" s="38">
        <f>VLOOKUP($B10,score!$B$7:$AC$26,23,0)</f>
        <v>5</v>
      </c>
      <c r="X10" s="16">
        <f>VLOOKUP($B10,score!$B$7:$AC$26,24,0)</f>
        <v>76</v>
      </c>
      <c r="Y10" s="16">
        <f>VLOOKUP($B10,score!$B$7:$AC$26,25,0)</f>
        <v>76.000002100000003</v>
      </c>
      <c r="Z10" s="16">
        <f>VLOOKUP($B10,score!$B$7:$AC$26,26,0)</f>
        <v>17.3</v>
      </c>
      <c r="AA10" s="35">
        <f>VLOOKUP($B10,score!$B$7:$AC$26,27,0)</f>
        <v>67.349999999999994</v>
      </c>
      <c r="AB10" s="16">
        <f>VLOOKUP($B10,score!$B$7:$AC$26,28,0)</f>
        <v>67.350002099999998</v>
      </c>
    </row>
    <row r="11" spans="2:35" ht="17.25" x14ac:dyDescent="0.3">
      <c r="B11" s="2">
        <v>5</v>
      </c>
      <c r="C11" s="43">
        <f>VLOOKUP($B11,score!$B$7:$AC$26,3,FALSE)</f>
        <v>5</v>
      </c>
      <c r="D11" s="45" t="str">
        <f>VLOOKUP($B11,score!$B$7:$AC$26,4,FALSE)</f>
        <v>Zdenka Ramuš</v>
      </c>
      <c r="E11" s="23">
        <f>VLOOKUP($B11,score!$B$7:$AC$26,5,0)</f>
        <v>7</v>
      </c>
      <c r="F11" s="38">
        <f>VLOOKUP($B11,score!$B$7:$AC$26,6,0)</f>
        <v>5</v>
      </c>
      <c r="G11" s="38">
        <f>VLOOKUP($B11,score!$B$7:$AC$26,7,0)</f>
        <v>5</v>
      </c>
      <c r="H11" s="38">
        <f>VLOOKUP($B11,score!$B$7:$AC$26,8,0)</f>
        <v>3</v>
      </c>
      <c r="I11" s="38">
        <f>VLOOKUP($B11,score!$B$7:$AC$26,9,0)</f>
        <v>3</v>
      </c>
      <c r="J11" s="38">
        <f>VLOOKUP($B11,score!$B$7:$AC$26,10,0)</f>
        <v>5</v>
      </c>
      <c r="K11" s="38">
        <f>VLOOKUP($B11,score!$B$7:$AC$26,11,0)</f>
        <v>4</v>
      </c>
      <c r="L11" s="38">
        <f>VLOOKUP($B11,score!$B$7:$AC$26,12,0)</f>
        <v>7</v>
      </c>
      <c r="M11" s="38">
        <f>VLOOKUP($B11,score!$B$7:$AC$26,13,0)</f>
        <v>5</v>
      </c>
      <c r="N11" s="38">
        <f>VLOOKUP($B11,score!$B$7:$AC$26,14,0)</f>
        <v>4</v>
      </c>
      <c r="O11" s="38">
        <f>VLOOKUP($B11,score!$B$7:$AC$26,15,0)</f>
        <v>4</v>
      </c>
      <c r="P11" s="38">
        <f>VLOOKUP($B11,score!$B$7:$AC$26,16,0)</f>
        <v>5</v>
      </c>
      <c r="Q11" s="38">
        <f>VLOOKUP($B11,score!$B$7:$AC$26,17,0)</f>
        <v>6</v>
      </c>
      <c r="R11" s="38">
        <f>VLOOKUP($B11,score!$B$7:$AC$26,18,0)</f>
        <v>5</v>
      </c>
      <c r="S11" s="38">
        <f>VLOOKUP($B11,score!$B$7:$AC$26,19,0)</f>
        <v>5</v>
      </c>
      <c r="T11" s="38">
        <f>VLOOKUP($B11,score!$B$7:$AC$26,20,0)</f>
        <v>2</v>
      </c>
      <c r="U11" s="38">
        <f>VLOOKUP($B11,score!$B$7:$AC$26,21,0)</f>
        <v>2</v>
      </c>
      <c r="V11" s="38">
        <f>VLOOKUP($B11,score!$B$7:$AC$26,22,0)</f>
        <v>6</v>
      </c>
      <c r="W11" s="38">
        <f>VLOOKUP($B11,score!$B$7:$AC$26,23,0)</f>
        <v>5</v>
      </c>
      <c r="X11" s="16">
        <f>VLOOKUP($B11,score!$B$7:$AC$26,24,0)</f>
        <v>81</v>
      </c>
      <c r="Y11" s="16">
        <f>VLOOKUP($B11,score!$B$7:$AC$26,25,0)</f>
        <v>81.000000900000003</v>
      </c>
      <c r="Z11" s="16">
        <f>VLOOKUP($B11,score!$B$7:$AC$26,26,0)</f>
        <v>25.3</v>
      </c>
      <c r="AA11" s="35">
        <f>VLOOKUP($B11,score!$B$7:$AC$26,27,0)</f>
        <v>68.349999999999994</v>
      </c>
      <c r="AB11" s="16">
        <f>VLOOKUP($B11,score!$B$7:$AC$26,28,0)</f>
        <v>68.350000899999998</v>
      </c>
    </row>
    <row r="12" spans="2:35" ht="17.25" x14ac:dyDescent="0.3">
      <c r="B12" s="2">
        <v>6</v>
      </c>
      <c r="C12" s="43">
        <f>VLOOKUP($B12,score!$B$7:$AC$26,3,FALSE)</f>
        <v>6</v>
      </c>
      <c r="D12" s="45" t="str">
        <f>VLOOKUP($B12,score!$B$7:$AC$26,4,FALSE)</f>
        <v>Burja Cvetka</v>
      </c>
      <c r="E12" s="23">
        <f>VLOOKUP($B12,score!$B$7:$AC$26,5,0)</f>
        <v>5</v>
      </c>
      <c r="F12" s="38">
        <f>VLOOKUP($B12,score!$B$7:$AC$26,6,0)</f>
        <v>4</v>
      </c>
      <c r="G12" s="38">
        <f>VLOOKUP($B12,score!$B$7:$AC$26,7,0)</f>
        <v>5</v>
      </c>
      <c r="H12" s="38">
        <f>VLOOKUP($B12,score!$B$7:$AC$26,8,0)</f>
        <v>3</v>
      </c>
      <c r="I12" s="38">
        <f>VLOOKUP($B12,score!$B$7:$AC$26,9,0)</f>
        <v>3</v>
      </c>
      <c r="J12" s="38">
        <f>VLOOKUP($B12,score!$B$7:$AC$26,10,0)</f>
        <v>5</v>
      </c>
      <c r="K12" s="38">
        <f>VLOOKUP($B12,score!$B$7:$AC$26,11,0)</f>
        <v>6</v>
      </c>
      <c r="L12" s="38">
        <f>VLOOKUP($B12,score!$B$7:$AC$26,12,0)</f>
        <v>7</v>
      </c>
      <c r="M12" s="38">
        <f>VLOOKUP($B12,score!$B$7:$AC$26,13,0)</f>
        <v>5</v>
      </c>
      <c r="N12" s="38">
        <f>VLOOKUP($B12,score!$B$7:$AC$26,14,0)</f>
        <v>4</v>
      </c>
      <c r="O12" s="38">
        <f>VLOOKUP($B12,score!$B$7:$AC$26,15,0)</f>
        <v>4</v>
      </c>
      <c r="P12" s="38">
        <f>VLOOKUP($B12,score!$B$7:$AC$26,16,0)</f>
        <v>5</v>
      </c>
      <c r="Q12" s="38">
        <f>VLOOKUP($B12,score!$B$7:$AC$26,17,0)</f>
        <v>6</v>
      </c>
      <c r="R12" s="38">
        <f>VLOOKUP($B12,score!$B$7:$AC$26,18,0)</f>
        <v>4</v>
      </c>
      <c r="S12" s="38">
        <f>VLOOKUP($B12,score!$B$7:$AC$26,19,0)</f>
        <v>5</v>
      </c>
      <c r="T12" s="38">
        <f>VLOOKUP($B12,score!$B$7:$AC$26,20,0)</f>
        <v>3</v>
      </c>
      <c r="U12" s="38">
        <f>VLOOKUP($B12,score!$B$7:$AC$26,21,0)</f>
        <v>3</v>
      </c>
      <c r="V12" s="38">
        <f>VLOOKUP($B12,score!$B$7:$AC$26,22,0)</f>
        <v>5</v>
      </c>
      <c r="W12" s="38">
        <f>VLOOKUP($B12,score!$B$7:$AC$26,23,0)</f>
        <v>5</v>
      </c>
      <c r="X12" s="16">
        <f>VLOOKUP($B12,score!$B$7:$AC$26,24,0)</f>
        <v>82</v>
      </c>
      <c r="Y12" s="16">
        <f>VLOOKUP($B12,score!$B$7:$AC$26,25,0)</f>
        <v>82.000002199999997</v>
      </c>
      <c r="Z12" s="16">
        <f>VLOOKUP($B12,score!$B$7:$AC$26,26,0)</f>
        <v>25.9</v>
      </c>
      <c r="AA12" s="35">
        <f>VLOOKUP($B12,score!$B$7:$AC$26,27,0)</f>
        <v>69.05</v>
      </c>
      <c r="AB12" s="16">
        <f>VLOOKUP($B12,score!$B$7:$AC$26,28,0)</f>
        <v>69.050002199999994</v>
      </c>
    </row>
    <row r="13" spans="2:35" ht="17.25" x14ac:dyDescent="0.3">
      <c r="B13" s="2">
        <v>7</v>
      </c>
      <c r="C13" s="43">
        <f>VLOOKUP($B13,score!$B$7:$AC$26,3,FALSE)</f>
        <v>7</v>
      </c>
      <c r="D13" s="45" t="str">
        <f>VLOOKUP($B13,score!$B$7:$AC$26,4,FALSE)</f>
        <v>Nada Šmit</v>
      </c>
      <c r="E13" s="23">
        <f>VLOOKUP($B13,score!$B$7:$AC$26,5,0)</f>
        <v>7</v>
      </c>
      <c r="F13" s="38">
        <f>VLOOKUP($B13,score!$B$7:$AC$26,6,0)</f>
        <v>5</v>
      </c>
      <c r="G13" s="38">
        <f>VLOOKUP($B13,score!$B$7:$AC$26,7,0)</f>
        <v>5</v>
      </c>
      <c r="H13" s="38">
        <f>VLOOKUP($B13,score!$B$7:$AC$26,8,0)</f>
        <v>2</v>
      </c>
      <c r="I13" s="38">
        <f>VLOOKUP($B13,score!$B$7:$AC$26,9,0)</f>
        <v>3</v>
      </c>
      <c r="J13" s="38">
        <f>VLOOKUP($B13,score!$B$7:$AC$26,10,0)</f>
        <v>5</v>
      </c>
      <c r="K13" s="38">
        <f>VLOOKUP($B13,score!$B$7:$AC$26,11,0)</f>
        <v>5</v>
      </c>
      <c r="L13" s="38">
        <f>VLOOKUP($B13,score!$B$7:$AC$26,12,0)</f>
        <v>8</v>
      </c>
      <c r="M13" s="38">
        <f>VLOOKUP($B13,score!$B$7:$AC$26,13,0)</f>
        <v>5</v>
      </c>
      <c r="N13" s="38">
        <f>VLOOKUP($B13,score!$B$7:$AC$26,14,0)</f>
        <v>5</v>
      </c>
      <c r="O13" s="38">
        <f>VLOOKUP($B13,score!$B$7:$AC$26,15,0)</f>
        <v>4</v>
      </c>
      <c r="P13" s="38">
        <f>VLOOKUP($B13,score!$B$7:$AC$26,16,0)</f>
        <v>6</v>
      </c>
      <c r="Q13" s="38">
        <f>VLOOKUP($B13,score!$B$7:$AC$26,17,0)</f>
        <v>6</v>
      </c>
      <c r="R13" s="38">
        <f>VLOOKUP($B13,score!$B$7:$AC$26,18,0)</f>
        <v>6</v>
      </c>
      <c r="S13" s="38">
        <f>VLOOKUP($B13,score!$B$7:$AC$26,19,0)</f>
        <v>6</v>
      </c>
      <c r="T13" s="38">
        <f>VLOOKUP($B13,score!$B$7:$AC$26,20,0)</f>
        <v>4</v>
      </c>
      <c r="U13" s="38">
        <f>VLOOKUP($B13,score!$B$7:$AC$26,21,0)</f>
        <v>2</v>
      </c>
      <c r="V13" s="38">
        <f>VLOOKUP($B13,score!$B$7:$AC$26,22,0)</f>
        <v>6</v>
      </c>
      <c r="W13" s="38">
        <f>VLOOKUP($B13,score!$B$7:$AC$26,23,0)</f>
        <v>5</v>
      </c>
      <c r="X13" s="16">
        <f>VLOOKUP($B13,score!$B$7:$AC$26,24,0)</f>
        <v>88</v>
      </c>
      <c r="Y13" s="16">
        <f>VLOOKUP($B13,score!$B$7:$AC$26,25,0)</f>
        <v>88.000000799999995</v>
      </c>
      <c r="Z13" s="16">
        <f>VLOOKUP($B13,score!$B$7:$AC$26,26,0)</f>
        <v>35</v>
      </c>
      <c r="AA13" s="35">
        <f>VLOOKUP($B13,score!$B$7:$AC$26,27,0)</f>
        <v>70.5</v>
      </c>
      <c r="AB13" s="16">
        <f>VLOOKUP($B13,score!$B$7:$AC$26,28,0)</f>
        <v>70.500000799999995</v>
      </c>
    </row>
    <row r="14" spans="2:35" ht="17.25" x14ac:dyDescent="0.3">
      <c r="B14" s="2">
        <v>8</v>
      </c>
      <c r="C14" s="43">
        <f>VLOOKUP($B14,score!$B$7:$AC$26,3,FALSE)</f>
        <v>8</v>
      </c>
      <c r="D14" s="45" t="str">
        <f>VLOOKUP($B14,score!$B$7:$AC$26,4,FALSE)</f>
        <v>Mirjana Benedik</v>
      </c>
      <c r="E14" s="23">
        <f>VLOOKUP($B14,score!$B$7:$AC$26,5,0)</f>
        <v>4</v>
      </c>
      <c r="F14" s="38">
        <f>VLOOKUP($B14,score!$B$7:$AC$26,6,0)</f>
        <v>5</v>
      </c>
      <c r="G14" s="38">
        <f>VLOOKUP($B14,score!$B$7:$AC$26,7,0)</f>
        <v>5</v>
      </c>
      <c r="H14" s="38">
        <f>VLOOKUP($B14,score!$B$7:$AC$26,8,0)</f>
        <v>3</v>
      </c>
      <c r="I14" s="38">
        <f>VLOOKUP($B14,score!$B$7:$AC$26,9,0)</f>
        <v>3</v>
      </c>
      <c r="J14" s="38">
        <f>VLOOKUP($B14,score!$B$7:$AC$26,10,0)</f>
        <v>4</v>
      </c>
      <c r="K14" s="38">
        <f>VLOOKUP($B14,score!$B$7:$AC$26,11,0)</f>
        <v>4</v>
      </c>
      <c r="L14" s="38">
        <f>VLOOKUP($B14,score!$B$7:$AC$26,12,0)</f>
        <v>6</v>
      </c>
      <c r="M14" s="38">
        <f>VLOOKUP($B14,score!$B$7:$AC$26,13,0)</f>
        <v>3</v>
      </c>
      <c r="N14" s="38">
        <f>VLOOKUP($B14,score!$B$7:$AC$26,14,0)</f>
        <v>4</v>
      </c>
      <c r="O14" s="38">
        <f>VLOOKUP($B14,score!$B$7:$AC$26,15,0)</f>
        <v>4</v>
      </c>
      <c r="P14" s="38">
        <f>VLOOKUP($B14,score!$B$7:$AC$26,16,0)</f>
        <v>4</v>
      </c>
      <c r="Q14" s="38">
        <f>VLOOKUP($B14,score!$B$7:$AC$26,17,0)</f>
        <v>5</v>
      </c>
      <c r="R14" s="38">
        <f>VLOOKUP($B14,score!$B$7:$AC$26,18,0)</f>
        <v>4</v>
      </c>
      <c r="S14" s="38">
        <f>VLOOKUP($B14,score!$B$7:$AC$26,19,0)</f>
        <v>7</v>
      </c>
      <c r="T14" s="38">
        <f>VLOOKUP($B14,score!$B$7:$AC$26,20,0)</f>
        <v>3</v>
      </c>
      <c r="U14" s="38">
        <f>VLOOKUP($B14,score!$B$7:$AC$26,21,0)</f>
        <v>3</v>
      </c>
      <c r="V14" s="38">
        <f>VLOOKUP($B14,score!$B$7:$AC$26,22,0)</f>
        <v>5</v>
      </c>
      <c r="W14" s="38">
        <f>VLOOKUP($B14,score!$B$7:$AC$26,23,0)</f>
        <v>4</v>
      </c>
      <c r="X14" s="16">
        <f>VLOOKUP($B14,score!$B$7:$AC$26,24,0)</f>
        <v>76</v>
      </c>
      <c r="Y14" s="16">
        <f>VLOOKUP($B14,score!$B$7:$AC$26,25,0)</f>
        <v>76.000001100000006</v>
      </c>
      <c r="Z14" s="16">
        <f>VLOOKUP($B14,score!$B$7:$AC$26,26,0)</f>
        <v>10.8</v>
      </c>
      <c r="AA14" s="35">
        <f>VLOOKUP($B14,score!$B$7:$AC$26,27,0)</f>
        <v>70.599999999999994</v>
      </c>
      <c r="AB14" s="16">
        <f>VLOOKUP($B14,score!$B$7:$AC$26,28,0)</f>
        <v>70.6000011</v>
      </c>
    </row>
    <row r="15" spans="2:35" ht="17.25" x14ac:dyDescent="0.3">
      <c r="B15" s="2">
        <v>9</v>
      </c>
      <c r="C15" s="43">
        <f>VLOOKUP($B15,score!$B$7:$AC$26,3,FALSE)</f>
        <v>9</v>
      </c>
      <c r="D15" s="45" t="str">
        <f>VLOOKUP($B15,score!$B$7:$AC$26,4,FALSE)</f>
        <v>Romana Kranjc</v>
      </c>
      <c r="E15" s="23">
        <f>VLOOKUP($B15,score!$B$7:$AC$26,5,0)</f>
        <v>6</v>
      </c>
      <c r="F15" s="38">
        <f>VLOOKUP($B15,score!$B$7:$AC$26,6,0)</f>
        <v>5</v>
      </c>
      <c r="G15" s="38">
        <f>VLOOKUP($B15,score!$B$7:$AC$26,7,0)</f>
        <v>5</v>
      </c>
      <c r="H15" s="38">
        <f>VLOOKUP($B15,score!$B$7:$AC$26,8,0)</f>
        <v>3</v>
      </c>
      <c r="I15" s="38">
        <f>VLOOKUP($B15,score!$B$7:$AC$26,9,0)</f>
        <v>3</v>
      </c>
      <c r="J15" s="38">
        <f>VLOOKUP($B15,score!$B$7:$AC$26,10,0)</f>
        <v>5</v>
      </c>
      <c r="K15" s="38">
        <f>VLOOKUP($B15,score!$B$7:$AC$26,11,0)</f>
        <v>5</v>
      </c>
      <c r="L15" s="38">
        <f>VLOOKUP($B15,score!$B$7:$AC$26,12,0)</f>
        <v>6</v>
      </c>
      <c r="M15" s="38">
        <f>VLOOKUP($B15,score!$B$7:$AC$26,13,0)</f>
        <v>5</v>
      </c>
      <c r="N15" s="38">
        <f>VLOOKUP($B15,score!$B$7:$AC$26,14,0)</f>
        <v>4</v>
      </c>
      <c r="O15" s="38">
        <f>VLOOKUP($B15,score!$B$7:$AC$26,15,0)</f>
        <v>4</v>
      </c>
      <c r="P15" s="38">
        <f>VLOOKUP($B15,score!$B$7:$AC$26,16,0)</f>
        <v>5</v>
      </c>
      <c r="Q15" s="38">
        <f>VLOOKUP($B15,score!$B$7:$AC$26,17,0)</f>
        <v>5</v>
      </c>
      <c r="R15" s="38">
        <f>VLOOKUP($B15,score!$B$7:$AC$26,18,0)</f>
        <v>5</v>
      </c>
      <c r="S15" s="38">
        <f>VLOOKUP($B15,score!$B$7:$AC$26,19,0)</f>
        <v>7</v>
      </c>
      <c r="T15" s="38">
        <f>VLOOKUP($B15,score!$B$7:$AC$26,20,0)</f>
        <v>2</v>
      </c>
      <c r="U15" s="38">
        <f>VLOOKUP($B15,score!$B$7:$AC$26,21,0)</f>
        <v>3</v>
      </c>
      <c r="V15" s="38">
        <f>VLOOKUP($B15,score!$B$7:$AC$26,22,0)</f>
        <v>6</v>
      </c>
      <c r="W15" s="38">
        <f>VLOOKUP($B15,score!$B$7:$AC$26,23,0)</f>
        <v>4</v>
      </c>
      <c r="X15" s="16">
        <f>VLOOKUP($B15,score!$B$7:$AC$26,24,0)</f>
        <v>82</v>
      </c>
      <c r="Y15" s="16">
        <f>VLOOKUP($B15,score!$B$7:$AC$26,25,0)</f>
        <v>82.0000012</v>
      </c>
      <c r="Z15" s="16">
        <f>VLOOKUP($B15,score!$B$7:$AC$26,26,0)</f>
        <v>22.2</v>
      </c>
      <c r="AA15" s="35">
        <f>VLOOKUP($B15,score!$B$7:$AC$26,27,0)</f>
        <v>70.900000000000006</v>
      </c>
      <c r="AB15" s="16">
        <f>VLOOKUP($B15,score!$B$7:$AC$26,28,0)</f>
        <v>70.900001200000005</v>
      </c>
    </row>
    <row r="16" spans="2:35" ht="17.25" x14ac:dyDescent="0.3">
      <c r="B16" s="2">
        <v>10</v>
      </c>
      <c r="C16" s="43">
        <f>VLOOKUP($B16,score!$B$7:$AC$26,3,FALSE)</f>
        <v>10</v>
      </c>
      <c r="D16" s="45" t="str">
        <f>VLOOKUP($B16,score!$B$7:$AC$26,4,FALSE)</f>
        <v>Duška Kolčan</v>
      </c>
      <c r="E16" s="23">
        <f>VLOOKUP($B16,score!$B$7:$AC$26,5,0)</f>
        <v>6</v>
      </c>
      <c r="F16" s="38">
        <f>VLOOKUP($B16,score!$B$7:$AC$26,6,0)</f>
        <v>6</v>
      </c>
      <c r="G16" s="38">
        <f>VLOOKUP($B16,score!$B$7:$AC$26,7,0)</f>
        <v>4</v>
      </c>
      <c r="H16" s="38">
        <f>VLOOKUP($B16,score!$B$7:$AC$26,8,0)</f>
        <v>3</v>
      </c>
      <c r="I16" s="38">
        <f>VLOOKUP($B16,score!$B$7:$AC$26,9,0)</f>
        <v>3</v>
      </c>
      <c r="J16" s="38">
        <f>VLOOKUP($B16,score!$B$7:$AC$26,10,0)</f>
        <v>5</v>
      </c>
      <c r="K16" s="38">
        <f>VLOOKUP($B16,score!$B$7:$AC$26,11,0)</f>
        <v>5</v>
      </c>
      <c r="L16" s="38">
        <f>VLOOKUP($B16,score!$B$7:$AC$26,12,0)</f>
        <v>7</v>
      </c>
      <c r="M16" s="38">
        <f>VLOOKUP($B16,score!$B$7:$AC$26,13,0)</f>
        <v>4</v>
      </c>
      <c r="N16" s="38">
        <f>VLOOKUP($B16,score!$B$7:$AC$26,14,0)</f>
        <v>4</v>
      </c>
      <c r="O16" s="38">
        <f>VLOOKUP($B16,score!$B$7:$AC$26,15,0)</f>
        <v>3</v>
      </c>
      <c r="P16" s="38">
        <f>VLOOKUP($B16,score!$B$7:$AC$26,16,0)</f>
        <v>5</v>
      </c>
      <c r="Q16" s="38">
        <f>VLOOKUP($B16,score!$B$7:$AC$26,17,0)</f>
        <v>6</v>
      </c>
      <c r="R16" s="38">
        <f>VLOOKUP($B16,score!$B$7:$AC$26,18,0)</f>
        <v>5</v>
      </c>
      <c r="S16" s="38">
        <f>VLOOKUP($B16,score!$B$7:$AC$26,19,0)</f>
        <v>5</v>
      </c>
      <c r="T16" s="38">
        <f>VLOOKUP($B16,score!$B$7:$AC$26,20,0)</f>
        <v>4</v>
      </c>
      <c r="U16" s="38">
        <f>VLOOKUP($B16,score!$B$7:$AC$26,21,0)</f>
        <v>3</v>
      </c>
      <c r="V16" s="38">
        <f>VLOOKUP($B16,score!$B$7:$AC$26,22,0)</f>
        <v>6</v>
      </c>
      <c r="W16" s="38">
        <f>VLOOKUP($B16,score!$B$7:$AC$26,23,0)</f>
        <v>6</v>
      </c>
      <c r="X16" s="16">
        <f>VLOOKUP($B16,score!$B$7:$AC$26,24,0)</f>
        <v>84</v>
      </c>
      <c r="Y16" s="16">
        <f>VLOOKUP($B16,score!$B$7:$AC$26,25,0)</f>
        <v>84.000001299999994</v>
      </c>
      <c r="Z16" s="16">
        <f>VLOOKUP($B16,score!$B$7:$AC$26,26,0)</f>
        <v>25.8</v>
      </c>
      <c r="AA16" s="35">
        <f>VLOOKUP($B16,score!$B$7:$AC$26,27,0)</f>
        <v>71.099999999999994</v>
      </c>
      <c r="AB16" s="16">
        <f>VLOOKUP($B16,score!$B$7:$AC$26,28,0)</f>
        <v>71.100001299999988</v>
      </c>
    </row>
    <row r="17" spans="2:28" ht="17.25" x14ac:dyDescent="0.3">
      <c r="B17" s="2">
        <v>11</v>
      </c>
      <c r="C17" s="43">
        <f>VLOOKUP($B17,score!$B$7:$AC$26,3,FALSE)</f>
        <v>11</v>
      </c>
      <c r="D17" s="45" t="str">
        <f>VLOOKUP($B17,score!$B$7:$AC$26,4,FALSE)</f>
        <v>Terglav Breda</v>
      </c>
      <c r="E17" s="23">
        <f>VLOOKUP($B17,score!$B$7:$AC$26,5,0)</f>
        <v>6</v>
      </c>
      <c r="F17" s="38">
        <f>VLOOKUP($B17,score!$B$7:$AC$26,6,0)</f>
        <v>5</v>
      </c>
      <c r="G17" s="38">
        <f>VLOOKUP($B17,score!$B$7:$AC$26,7,0)</f>
        <v>5</v>
      </c>
      <c r="H17" s="38">
        <f>VLOOKUP($B17,score!$B$7:$AC$26,8,0)</f>
        <v>4</v>
      </c>
      <c r="I17" s="38">
        <f>VLOOKUP($B17,score!$B$7:$AC$26,9,0)</f>
        <v>3</v>
      </c>
      <c r="J17" s="38">
        <f>VLOOKUP($B17,score!$B$7:$AC$26,10,0)</f>
        <v>5</v>
      </c>
      <c r="K17" s="38">
        <f>VLOOKUP($B17,score!$B$7:$AC$26,11,0)</f>
        <v>4</v>
      </c>
      <c r="L17" s="38">
        <f>VLOOKUP($B17,score!$B$7:$AC$26,12,0)</f>
        <v>8</v>
      </c>
      <c r="M17" s="38">
        <f>VLOOKUP($B17,score!$B$7:$AC$26,13,0)</f>
        <v>5</v>
      </c>
      <c r="N17" s="38">
        <f>VLOOKUP($B17,score!$B$7:$AC$26,14,0)</f>
        <v>4</v>
      </c>
      <c r="O17" s="38">
        <f>VLOOKUP($B17,score!$B$7:$AC$26,15,0)</f>
        <v>3</v>
      </c>
      <c r="P17" s="38">
        <f>VLOOKUP($B17,score!$B$7:$AC$26,16,0)</f>
        <v>6</v>
      </c>
      <c r="Q17" s="38">
        <f>VLOOKUP($B17,score!$B$7:$AC$26,17,0)</f>
        <v>7</v>
      </c>
      <c r="R17" s="38">
        <f>VLOOKUP($B17,score!$B$7:$AC$26,18,0)</f>
        <v>5</v>
      </c>
      <c r="S17" s="38">
        <f>VLOOKUP($B17,score!$B$7:$AC$26,19,0)</f>
        <v>7</v>
      </c>
      <c r="T17" s="38">
        <f>VLOOKUP($B17,score!$B$7:$AC$26,20,0)</f>
        <v>4</v>
      </c>
      <c r="U17" s="38">
        <f>VLOOKUP($B17,score!$B$7:$AC$26,21,0)</f>
        <v>4</v>
      </c>
      <c r="V17" s="38">
        <f>VLOOKUP($B17,score!$B$7:$AC$26,22,0)</f>
        <v>6</v>
      </c>
      <c r="W17" s="38">
        <f>VLOOKUP($B17,score!$B$7:$AC$26,23,0)</f>
        <v>5</v>
      </c>
      <c r="X17" s="16">
        <f>VLOOKUP($B17,score!$B$7:$AC$26,24,0)</f>
        <v>90</v>
      </c>
      <c r="Y17" s="16">
        <f>VLOOKUP($B17,score!$B$7:$AC$26,25,0)</f>
        <v>90.000001699999999</v>
      </c>
      <c r="Z17" s="16">
        <f>VLOOKUP($B17,score!$B$7:$AC$26,26,0)</f>
        <v>37</v>
      </c>
      <c r="AA17" s="35">
        <f>VLOOKUP($B17,score!$B$7:$AC$26,27,0)</f>
        <v>71.5</v>
      </c>
      <c r="AB17" s="16">
        <f>VLOOKUP($B17,score!$B$7:$AC$26,28,0)</f>
        <v>71.500001699999999</v>
      </c>
    </row>
    <row r="18" spans="2:28" ht="17.25" x14ac:dyDescent="0.3">
      <c r="B18" s="2">
        <v>12</v>
      </c>
      <c r="C18" s="43">
        <f>VLOOKUP($B18,score!$B$7:$AC$26,3,FALSE)</f>
        <v>12</v>
      </c>
      <c r="D18" s="45" t="str">
        <f>VLOOKUP($B18,score!$B$7:$AC$26,4,FALSE)</f>
        <v>Milojka Bernik</v>
      </c>
      <c r="E18" s="23">
        <f>VLOOKUP($B18,score!$B$7:$AC$26,5,0)</f>
        <v>5</v>
      </c>
      <c r="F18" s="38">
        <f>VLOOKUP($B18,score!$B$7:$AC$26,6,0)</f>
        <v>5</v>
      </c>
      <c r="G18" s="38">
        <f>VLOOKUP($B18,score!$B$7:$AC$26,7,0)</f>
        <v>4</v>
      </c>
      <c r="H18" s="38">
        <f>VLOOKUP($B18,score!$B$7:$AC$26,8,0)</f>
        <v>2</v>
      </c>
      <c r="I18" s="38">
        <f>VLOOKUP($B18,score!$B$7:$AC$26,9,0)</f>
        <v>3</v>
      </c>
      <c r="J18" s="38">
        <f>VLOOKUP($B18,score!$B$7:$AC$26,10,0)</f>
        <v>5</v>
      </c>
      <c r="K18" s="38">
        <f>VLOOKUP($B18,score!$B$7:$AC$26,11,0)</f>
        <v>4</v>
      </c>
      <c r="L18" s="38">
        <f>VLOOKUP($B18,score!$B$7:$AC$26,12,0)</f>
        <v>6</v>
      </c>
      <c r="M18" s="38">
        <f>VLOOKUP($B18,score!$B$7:$AC$26,13,0)</f>
        <v>5</v>
      </c>
      <c r="N18" s="38">
        <f>VLOOKUP($B18,score!$B$7:$AC$26,14,0)</f>
        <v>4</v>
      </c>
      <c r="O18" s="38">
        <f>VLOOKUP($B18,score!$B$7:$AC$26,15,0)</f>
        <v>3</v>
      </c>
      <c r="P18" s="38">
        <f>VLOOKUP($B18,score!$B$7:$AC$26,16,0)</f>
        <v>6</v>
      </c>
      <c r="Q18" s="38">
        <f>VLOOKUP($B18,score!$B$7:$AC$26,17,0)</f>
        <v>5</v>
      </c>
      <c r="R18" s="38">
        <f>VLOOKUP($B18,score!$B$7:$AC$26,18,0)</f>
        <v>5</v>
      </c>
      <c r="S18" s="38">
        <f>VLOOKUP($B18,score!$B$7:$AC$26,19,0)</f>
        <v>7</v>
      </c>
      <c r="T18" s="38">
        <f>VLOOKUP($B18,score!$B$7:$AC$26,20,0)</f>
        <v>3</v>
      </c>
      <c r="U18" s="38">
        <f>VLOOKUP($B18,score!$B$7:$AC$26,21,0)</f>
        <v>3</v>
      </c>
      <c r="V18" s="38">
        <f>VLOOKUP($B18,score!$B$7:$AC$26,22,0)</f>
        <v>6</v>
      </c>
      <c r="W18" s="38">
        <f>VLOOKUP($B18,score!$B$7:$AC$26,23,0)</f>
        <v>5</v>
      </c>
      <c r="X18" s="16">
        <f>VLOOKUP($B18,score!$B$7:$AC$26,24,0)</f>
        <v>81</v>
      </c>
      <c r="Y18" s="16">
        <f>VLOOKUP($B18,score!$B$7:$AC$26,25,0)</f>
        <v>81.000000700000001</v>
      </c>
      <c r="Z18" s="16">
        <f>VLOOKUP($B18,score!$B$7:$AC$26,26,0)</f>
        <v>17.600000000000001</v>
      </c>
      <c r="AA18" s="35">
        <f>VLOOKUP($B18,score!$B$7:$AC$26,27,0)</f>
        <v>72.2</v>
      </c>
      <c r="AB18" s="16">
        <f>VLOOKUP($B18,score!$B$7:$AC$26,28,0)</f>
        <v>72.200000700000004</v>
      </c>
    </row>
    <row r="19" spans="2:28" ht="15" customHeight="1" x14ac:dyDescent="0.3">
      <c r="B19" s="2">
        <v>13</v>
      </c>
      <c r="C19" s="43">
        <f>VLOOKUP($B19,score!$B$7:$AC$26,3,FALSE)</f>
        <v>13</v>
      </c>
      <c r="D19" s="45" t="str">
        <f>VLOOKUP($B19,score!$B$7:$AC$26,4,FALSE)</f>
        <v>Milena Sedovnik</v>
      </c>
      <c r="E19" s="23">
        <f>VLOOKUP($B19,score!$B$7:$AC$26,5,0)</f>
        <v>6</v>
      </c>
      <c r="F19" s="38">
        <f>VLOOKUP($B19,score!$B$7:$AC$26,6,0)</f>
        <v>4</v>
      </c>
      <c r="G19" s="38">
        <f>VLOOKUP($B19,score!$B$7:$AC$26,7,0)</f>
        <v>6</v>
      </c>
      <c r="H19" s="38">
        <f>VLOOKUP($B19,score!$B$7:$AC$26,8,0)</f>
        <v>4</v>
      </c>
      <c r="I19" s="38">
        <f>VLOOKUP($B19,score!$B$7:$AC$26,9,0)</f>
        <v>3</v>
      </c>
      <c r="J19" s="38">
        <f>VLOOKUP($B19,score!$B$7:$AC$26,10,0)</f>
        <v>5</v>
      </c>
      <c r="K19" s="38">
        <f>VLOOKUP($B19,score!$B$7:$AC$26,11,0)</f>
        <v>5</v>
      </c>
      <c r="L19" s="38">
        <f>VLOOKUP($B19,score!$B$7:$AC$26,12,0)</f>
        <v>7</v>
      </c>
      <c r="M19" s="38">
        <f>VLOOKUP($B19,score!$B$7:$AC$26,13,0)</f>
        <v>5</v>
      </c>
      <c r="N19" s="38">
        <f>VLOOKUP($B19,score!$B$7:$AC$26,14,0)</f>
        <v>5</v>
      </c>
      <c r="O19" s="38">
        <f>VLOOKUP($B19,score!$B$7:$AC$26,15,0)</f>
        <v>4</v>
      </c>
      <c r="P19" s="38">
        <f>VLOOKUP($B19,score!$B$7:$AC$26,16,0)</f>
        <v>6</v>
      </c>
      <c r="Q19" s="38">
        <f>VLOOKUP($B19,score!$B$7:$AC$26,17,0)</f>
        <v>6</v>
      </c>
      <c r="R19" s="38">
        <f>VLOOKUP($B19,score!$B$7:$AC$26,18,0)</f>
        <v>4</v>
      </c>
      <c r="S19" s="38">
        <f>VLOOKUP($B19,score!$B$7:$AC$26,19,0)</f>
        <v>7</v>
      </c>
      <c r="T19" s="38">
        <f>VLOOKUP($B19,score!$B$7:$AC$26,20,0)</f>
        <v>3</v>
      </c>
      <c r="U19" s="38">
        <f>VLOOKUP($B19,score!$B$7:$AC$26,21,0)</f>
        <v>2</v>
      </c>
      <c r="V19" s="38">
        <f>VLOOKUP($B19,score!$B$7:$AC$26,22,0)</f>
        <v>6</v>
      </c>
      <c r="W19" s="38">
        <f>VLOOKUP($B19,score!$B$7:$AC$26,23,0)</f>
        <v>5</v>
      </c>
      <c r="X19" s="16">
        <f>VLOOKUP($B19,score!$B$7:$AC$26,24,0)</f>
        <v>87</v>
      </c>
      <c r="Y19" s="16">
        <f>VLOOKUP($B19,score!$B$7:$AC$26,25,0)</f>
        <v>87.000000999999997</v>
      </c>
      <c r="Z19" s="16">
        <f>VLOOKUP($B19,score!$B$7:$AC$26,26,0)</f>
        <v>25.4</v>
      </c>
      <c r="AA19" s="35">
        <f>VLOOKUP($B19,score!$B$7:$AC$26,27,0)</f>
        <v>74.3</v>
      </c>
      <c r="AB19" s="16">
        <f>VLOOKUP($B19,score!$B$7:$AC$26,28,0)</f>
        <v>74.300000999999995</v>
      </c>
    </row>
    <row r="20" spans="2:28" ht="17.25" x14ac:dyDescent="0.3">
      <c r="B20" s="2">
        <v>14</v>
      </c>
      <c r="C20" s="43">
        <f>VLOOKUP($B20,score!$B$7:$AC$26,3,FALSE)</f>
        <v>14</v>
      </c>
      <c r="D20" s="45" t="str">
        <f>VLOOKUP($B20,score!$B$7:$AC$26,4,FALSE)</f>
        <v>Lazar Majda</v>
      </c>
      <c r="E20" s="23">
        <f>VLOOKUP($B20,score!$B$7:$AC$26,5,0)</f>
        <v>2</v>
      </c>
      <c r="F20" s="38">
        <f>VLOOKUP($B20,score!$B$7:$AC$26,6,0)</f>
        <v>7</v>
      </c>
      <c r="G20" s="38">
        <f>VLOOKUP($B20,score!$B$7:$AC$26,7,0)</f>
        <v>5</v>
      </c>
      <c r="H20" s="38">
        <f>VLOOKUP($B20,score!$B$7:$AC$26,8,0)</f>
        <v>4</v>
      </c>
      <c r="I20" s="38">
        <f>VLOOKUP($B20,score!$B$7:$AC$26,9,0)</f>
        <v>4</v>
      </c>
      <c r="J20" s="38">
        <f>VLOOKUP($B20,score!$B$7:$AC$26,10,0)</f>
        <v>5</v>
      </c>
      <c r="K20" s="38">
        <f>VLOOKUP($B20,score!$B$7:$AC$26,11,0)</f>
        <v>6</v>
      </c>
      <c r="L20" s="38">
        <f>VLOOKUP($B20,score!$B$7:$AC$26,12,0)</f>
        <v>7</v>
      </c>
      <c r="M20" s="38">
        <f>VLOOKUP($B20,score!$B$7:$AC$26,13,0)</f>
        <v>4</v>
      </c>
      <c r="N20" s="38">
        <f>VLOOKUP($B20,score!$B$7:$AC$26,14,0)</f>
        <v>4</v>
      </c>
      <c r="O20" s="38">
        <f>VLOOKUP($B20,score!$B$7:$AC$26,15,0)</f>
        <v>4</v>
      </c>
      <c r="P20" s="38">
        <f>VLOOKUP($B20,score!$B$7:$AC$26,16,0)</f>
        <v>6</v>
      </c>
      <c r="Q20" s="38">
        <f>VLOOKUP($B20,score!$B$7:$AC$26,17,0)</f>
        <v>6</v>
      </c>
      <c r="R20" s="38">
        <f>VLOOKUP($B20,score!$B$7:$AC$26,18,0)</f>
        <v>5</v>
      </c>
      <c r="S20" s="38">
        <f>VLOOKUP($B20,score!$B$7:$AC$26,19,0)</f>
        <v>8</v>
      </c>
      <c r="T20" s="38">
        <f>VLOOKUP($B20,score!$B$7:$AC$26,20,0)</f>
        <v>4</v>
      </c>
      <c r="U20" s="38">
        <f>VLOOKUP($B20,score!$B$7:$AC$26,21,0)</f>
        <v>3</v>
      </c>
      <c r="V20" s="38">
        <f>VLOOKUP($B20,score!$B$7:$AC$26,22,0)</f>
        <v>5</v>
      </c>
      <c r="W20" s="38">
        <f>VLOOKUP($B20,score!$B$7:$AC$26,23,0)</f>
        <v>5</v>
      </c>
      <c r="X20" s="16">
        <f>VLOOKUP($B20,score!$B$7:$AC$26,24,0)</f>
        <v>92</v>
      </c>
      <c r="Y20" s="16">
        <f>VLOOKUP($B20,score!$B$7:$AC$26,25,0)</f>
        <v>92.000002300000006</v>
      </c>
      <c r="Z20" s="16">
        <f>VLOOKUP($B20,score!$B$7:$AC$26,26,0)</f>
        <v>26.3</v>
      </c>
      <c r="AA20" s="35">
        <f>VLOOKUP($B20,score!$B$7:$AC$26,27,0)</f>
        <v>78.849999999999994</v>
      </c>
      <c r="AB20" s="16">
        <f>VLOOKUP($B20,score!$B$7:$AC$26,28,0)</f>
        <v>78.8500023</v>
      </c>
    </row>
    <row r="21" spans="2:28" ht="17.25" x14ac:dyDescent="0.3">
      <c r="B21" s="2">
        <v>15</v>
      </c>
      <c r="C21" s="43">
        <f>VLOOKUP($B21,score!$B$7:$AC$26,3,FALSE)</f>
        <v>15</v>
      </c>
      <c r="D21" s="45" t="str">
        <f>VLOOKUP($B21,score!$B$7:$AC$26,4,FALSE)</f>
        <v>Novak Sonja</v>
      </c>
      <c r="E21" s="23">
        <f>VLOOKUP($B21,score!$B$7:$AC$26,5,0)</f>
        <v>2</v>
      </c>
      <c r="F21" s="38">
        <f>VLOOKUP($B21,score!$B$7:$AC$26,6,0)</f>
        <v>6</v>
      </c>
      <c r="G21" s="38">
        <f>VLOOKUP($B21,score!$B$7:$AC$26,7,0)</f>
        <v>8</v>
      </c>
      <c r="H21" s="38">
        <f>VLOOKUP($B21,score!$B$7:$AC$26,8,0)</f>
        <v>3</v>
      </c>
      <c r="I21" s="38">
        <f>VLOOKUP($B21,score!$B$7:$AC$26,9,0)</f>
        <v>4</v>
      </c>
      <c r="J21" s="38">
        <f>VLOOKUP($B21,score!$B$7:$AC$26,10,0)</f>
        <v>5</v>
      </c>
      <c r="K21" s="38">
        <f>VLOOKUP($B21,score!$B$7:$AC$26,11,0)</f>
        <v>5</v>
      </c>
      <c r="L21" s="38">
        <f>VLOOKUP($B21,score!$B$7:$AC$26,12,0)</f>
        <v>8</v>
      </c>
      <c r="M21" s="38">
        <f>VLOOKUP($B21,score!$B$7:$AC$26,13,0)</f>
        <v>5</v>
      </c>
      <c r="N21" s="38">
        <f>VLOOKUP($B21,score!$B$7:$AC$26,14,0)</f>
        <v>4</v>
      </c>
      <c r="O21" s="38">
        <f>VLOOKUP($B21,score!$B$7:$AC$26,15,0)</f>
        <v>4</v>
      </c>
      <c r="P21" s="38">
        <f>VLOOKUP($B21,score!$B$7:$AC$26,16,0)</f>
        <v>5</v>
      </c>
      <c r="Q21" s="38">
        <f>VLOOKUP($B21,score!$B$7:$AC$26,17,0)</f>
        <v>7</v>
      </c>
      <c r="R21" s="38">
        <f>VLOOKUP($B21,score!$B$7:$AC$26,18,0)</f>
        <v>8</v>
      </c>
      <c r="S21" s="38">
        <f>VLOOKUP($B21,score!$B$7:$AC$26,19,0)</f>
        <v>5</v>
      </c>
      <c r="T21" s="38">
        <f>VLOOKUP($B21,score!$B$7:$AC$26,20,0)</f>
        <v>3</v>
      </c>
      <c r="U21" s="38">
        <f>VLOOKUP($B21,score!$B$7:$AC$26,21,0)</f>
        <v>3</v>
      </c>
      <c r="V21" s="38">
        <f>VLOOKUP($B21,score!$B$7:$AC$26,22,0)</f>
        <v>6</v>
      </c>
      <c r="W21" s="38">
        <f>VLOOKUP($B21,score!$B$7:$AC$26,23,0)</f>
        <v>6</v>
      </c>
      <c r="X21" s="16">
        <f>VLOOKUP($B21,score!$B$7:$AC$26,24,0)</f>
        <v>95</v>
      </c>
      <c r="Y21" s="16">
        <f>VLOOKUP($B21,score!$B$7:$AC$26,25,0)</f>
        <v>95.000001800000007</v>
      </c>
      <c r="Z21" s="16">
        <f>VLOOKUP($B21,score!$B$7:$AC$26,26,0)</f>
        <v>27.5</v>
      </c>
      <c r="AA21" s="35">
        <f>VLOOKUP($B21,score!$B$7:$AC$26,27,0)</f>
        <v>81.25</v>
      </c>
      <c r="AB21" s="16">
        <f>VLOOKUP($B21,score!$B$7:$AC$26,28,0)</f>
        <v>81.250001800000007</v>
      </c>
    </row>
    <row r="22" spans="2:28" ht="17.25" x14ac:dyDescent="0.3">
      <c r="B22" s="2">
        <v>16</v>
      </c>
      <c r="C22" s="43">
        <f>VLOOKUP($B22,score!$B$7:$AC$26,3,FALSE)</f>
        <v>16</v>
      </c>
      <c r="D22" s="45" t="str">
        <f>VLOOKUP($B22,score!$B$7:$AC$26,4,FALSE)</f>
        <v>Boža Čuk</v>
      </c>
      <c r="E22" s="23">
        <f>VLOOKUP($B22,score!$B$7:$AC$26,5,0)</f>
        <v>4</v>
      </c>
      <c r="F22" s="38">
        <f>VLOOKUP($B22,score!$B$7:$AC$26,6,0)</f>
        <v>5</v>
      </c>
      <c r="G22" s="38">
        <f>VLOOKUP($B22,score!$B$7:$AC$26,7,0)</f>
        <v>5</v>
      </c>
      <c r="H22" s="38">
        <f>VLOOKUP($B22,score!$B$7:$AC$26,8,0)</f>
        <v>4</v>
      </c>
      <c r="I22" s="38">
        <f>VLOOKUP($B22,score!$B$7:$AC$26,9,0)</f>
        <v>4</v>
      </c>
      <c r="J22" s="38">
        <f>VLOOKUP($B22,score!$B$7:$AC$26,10,0)</f>
        <v>6</v>
      </c>
      <c r="K22" s="38">
        <f>VLOOKUP($B22,score!$B$7:$AC$26,11,0)</f>
        <v>5</v>
      </c>
      <c r="L22" s="38">
        <f>VLOOKUP($B22,score!$B$7:$AC$26,12,0)</f>
        <v>7</v>
      </c>
      <c r="M22" s="38">
        <f>VLOOKUP($B22,score!$B$7:$AC$26,13,0)</f>
        <v>6</v>
      </c>
      <c r="N22" s="38">
        <f>VLOOKUP($B22,score!$B$7:$AC$26,14,0)</f>
        <v>6</v>
      </c>
      <c r="O22" s="38">
        <f>VLOOKUP($B22,score!$B$7:$AC$26,15,0)</f>
        <v>4</v>
      </c>
      <c r="P22" s="38">
        <f>VLOOKUP($B22,score!$B$7:$AC$26,16,0)</f>
        <v>5</v>
      </c>
      <c r="Q22" s="38">
        <f>VLOOKUP($B22,score!$B$7:$AC$26,17,0)</f>
        <v>6</v>
      </c>
      <c r="R22" s="38">
        <f>VLOOKUP($B22,score!$B$7:$AC$26,18,0)</f>
        <v>6</v>
      </c>
      <c r="S22" s="38">
        <f>VLOOKUP($B22,score!$B$7:$AC$26,19,0)</f>
        <v>8</v>
      </c>
      <c r="T22" s="38">
        <f>VLOOKUP($B22,score!$B$7:$AC$26,20,0)</f>
        <v>3</v>
      </c>
      <c r="U22" s="38">
        <f>VLOOKUP($B22,score!$B$7:$AC$26,21,0)</f>
        <v>3</v>
      </c>
      <c r="V22" s="38">
        <f>VLOOKUP($B22,score!$B$7:$AC$26,22,0)</f>
        <v>8</v>
      </c>
      <c r="W22" s="38">
        <f>VLOOKUP($B22,score!$B$7:$AC$26,23,0)</f>
        <v>5</v>
      </c>
      <c r="X22" s="16">
        <f>VLOOKUP($B22,score!$B$7:$AC$26,24,0)</f>
        <v>96</v>
      </c>
      <c r="Y22" s="16">
        <f>VLOOKUP($B22,score!$B$7:$AC$26,25,0)</f>
        <v>96.000001600000004</v>
      </c>
      <c r="Z22" s="16">
        <f>VLOOKUP($B22,score!$B$7:$AC$26,26,0)</f>
        <v>28.1</v>
      </c>
      <c r="AA22" s="35">
        <f>VLOOKUP($B22,score!$B$7:$AC$26,27,0)</f>
        <v>81.95</v>
      </c>
      <c r="AB22" s="16">
        <f>VLOOKUP($B22,score!$B$7:$AC$26,28,0)</f>
        <v>81.950001600000007</v>
      </c>
    </row>
    <row r="23" spans="2:28" ht="17.25" x14ac:dyDescent="0.3">
      <c r="B23" s="2">
        <v>17</v>
      </c>
      <c r="C23" s="43">
        <f>VLOOKUP($B23,score!$B$7:$AC$26,3,FALSE)</f>
        <v>17</v>
      </c>
      <c r="D23" s="45" t="str">
        <f>VLOOKUP($B23,score!$B$7:$AC$26,4,FALSE)</f>
        <v>Pesjak Nada</v>
      </c>
      <c r="E23" s="23">
        <f>VLOOKUP($B23,score!$B$7:$AC$26,5,0)</f>
        <v>3</v>
      </c>
      <c r="F23" s="38">
        <f>VLOOKUP($B23,score!$B$7:$AC$26,6,0)</f>
        <v>6</v>
      </c>
      <c r="G23" s="38">
        <f>VLOOKUP($B23,score!$B$7:$AC$26,7,0)</f>
        <v>5</v>
      </c>
      <c r="H23" s="38">
        <f>VLOOKUP($B23,score!$B$7:$AC$26,8,0)</f>
        <v>4</v>
      </c>
      <c r="I23" s="38">
        <f>VLOOKUP($B23,score!$B$7:$AC$26,9,0)</f>
        <v>3</v>
      </c>
      <c r="J23" s="38">
        <f>VLOOKUP($B23,score!$B$7:$AC$26,10,0)</f>
        <v>5</v>
      </c>
      <c r="K23" s="38">
        <f>VLOOKUP($B23,score!$B$7:$AC$26,11,0)</f>
        <v>7</v>
      </c>
      <c r="L23" s="38">
        <f>VLOOKUP($B23,score!$B$7:$AC$26,12,0)</f>
        <v>6</v>
      </c>
      <c r="M23" s="38">
        <f>VLOOKUP($B23,score!$B$7:$AC$26,13,0)</f>
        <v>6</v>
      </c>
      <c r="N23" s="38">
        <f>VLOOKUP($B23,score!$B$7:$AC$26,14,0)</f>
        <v>5</v>
      </c>
      <c r="O23" s="38">
        <f>VLOOKUP($B23,score!$B$7:$AC$26,15,0)</f>
        <v>4</v>
      </c>
      <c r="P23" s="38">
        <f>VLOOKUP($B23,score!$B$7:$AC$26,16,0)</f>
        <v>6</v>
      </c>
      <c r="Q23" s="38">
        <f>VLOOKUP($B23,score!$B$7:$AC$26,17,0)</f>
        <v>8</v>
      </c>
      <c r="R23" s="38">
        <f>VLOOKUP($B23,score!$B$7:$AC$26,18,0)</f>
        <v>5</v>
      </c>
      <c r="S23" s="38">
        <f>VLOOKUP($B23,score!$B$7:$AC$26,19,0)</f>
        <v>9</v>
      </c>
      <c r="T23" s="38">
        <f>VLOOKUP($B23,score!$B$7:$AC$26,20,0)</f>
        <v>4</v>
      </c>
      <c r="U23" s="38">
        <f>VLOOKUP($B23,score!$B$7:$AC$26,21,0)</f>
        <v>3</v>
      </c>
      <c r="V23" s="38">
        <f>VLOOKUP($B23,score!$B$7:$AC$26,22,0)</f>
        <v>6</v>
      </c>
      <c r="W23" s="38">
        <f>VLOOKUP($B23,score!$B$7:$AC$26,23,0)</f>
        <v>8</v>
      </c>
      <c r="X23" s="16">
        <f>VLOOKUP($B23,score!$B$7:$AC$26,24,0)</f>
        <v>100</v>
      </c>
      <c r="Y23" s="16">
        <f>VLOOKUP($B23,score!$B$7:$AC$26,25,0)</f>
        <v>100.0000019</v>
      </c>
      <c r="Z23" s="16">
        <f>VLOOKUP($B23,score!$B$7:$AC$26,26,0)</f>
        <v>24.8</v>
      </c>
      <c r="AA23" s="35">
        <f>VLOOKUP($B23,score!$B$7:$AC$26,27,0)</f>
        <v>87.6</v>
      </c>
      <c r="AB23" s="16">
        <f>VLOOKUP($B23,score!$B$7:$AC$26,28,0)</f>
        <v>87.600001899999995</v>
      </c>
    </row>
    <row r="24" spans="2:28" ht="17.25" x14ac:dyDescent="0.3">
      <c r="B24" s="2">
        <v>18</v>
      </c>
      <c r="C24" s="43">
        <f>VLOOKUP($B24,score!$B$7:$AC$26,3,FALSE)</f>
        <v>18</v>
      </c>
      <c r="D24" s="45" t="str">
        <f>VLOOKUP($B24,score!$B$7:$AC$26,4,FALSE)</f>
        <v>Benedik Danica</v>
      </c>
      <c r="E24" s="23">
        <f>VLOOKUP($B24,score!$B$7:$AC$26,5,0)</f>
        <v>1</v>
      </c>
      <c r="F24" s="38">
        <f>VLOOKUP($B24,score!$B$7:$AC$26,6,0)</f>
        <v>7</v>
      </c>
      <c r="G24" s="38">
        <f>VLOOKUP($B24,score!$B$7:$AC$26,7,0)</f>
        <v>5</v>
      </c>
      <c r="H24" s="38">
        <f>VLOOKUP($B24,score!$B$7:$AC$26,8,0)</f>
        <v>11</v>
      </c>
      <c r="I24" s="38">
        <f>VLOOKUP($B24,score!$B$7:$AC$26,9,0)</f>
        <v>4</v>
      </c>
      <c r="J24" s="38">
        <f>VLOOKUP($B24,score!$B$7:$AC$26,10,0)</f>
        <v>5</v>
      </c>
      <c r="K24" s="38">
        <f>VLOOKUP($B24,score!$B$7:$AC$26,11,0)</f>
        <v>5</v>
      </c>
      <c r="L24" s="38">
        <f>VLOOKUP($B24,score!$B$7:$AC$26,12,0)</f>
        <v>8</v>
      </c>
      <c r="M24" s="38">
        <f>VLOOKUP($B24,score!$B$7:$AC$26,13,0)</f>
        <v>7</v>
      </c>
      <c r="N24" s="38">
        <f>VLOOKUP($B24,score!$B$7:$AC$26,14,0)</f>
        <v>4</v>
      </c>
      <c r="O24" s="38">
        <f>VLOOKUP($B24,score!$B$7:$AC$26,15,0)</f>
        <v>5</v>
      </c>
      <c r="P24" s="38">
        <f>VLOOKUP($B24,score!$B$7:$AC$26,16,0)</f>
        <v>7</v>
      </c>
      <c r="Q24" s="38">
        <f>VLOOKUP($B24,score!$B$7:$AC$26,17,0)</f>
        <v>8</v>
      </c>
      <c r="R24" s="38">
        <f>VLOOKUP($B24,score!$B$7:$AC$26,18,0)</f>
        <v>6</v>
      </c>
      <c r="S24" s="38">
        <f>VLOOKUP($B24,score!$B$7:$AC$26,19,0)</f>
        <v>9</v>
      </c>
      <c r="T24" s="38">
        <f>VLOOKUP($B24,score!$B$7:$AC$26,20,0)</f>
        <v>4</v>
      </c>
      <c r="U24" s="38">
        <f>VLOOKUP($B24,score!$B$7:$AC$26,21,0)</f>
        <v>3</v>
      </c>
      <c r="V24" s="38">
        <f>VLOOKUP($B24,score!$B$7:$AC$26,22,0)</f>
        <v>6</v>
      </c>
      <c r="W24" s="38">
        <f>VLOOKUP($B24,score!$B$7:$AC$26,23,0)</f>
        <v>7</v>
      </c>
      <c r="X24" s="16">
        <f>VLOOKUP($B24,score!$B$7:$AC$26,24,0)</f>
        <v>111</v>
      </c>
      <c r="Y24" s="16">
        <f>VLOOKUP($B24,score!$B$7:$AC$26,25,0)</f>
        <v>111.0000024</v>
      </c>
      <c r="Z24" s="16">
        <f>VLOOKUP($B24,score!$B$7:$AC$26,26,0)</f>
        <v>26.5</v>
      </c>
      <c r="AA24" s="35">
        <f>VLOOKUP($B24,score!$B$7:$AC$26,27,0)</f>
        <v>97.75</v>
      </c>
      <c r="AB24" s="16">
        <f>VLOOKUP($B24,score!$B$7:$AC$26,28,0)</f>
        <v>97.7500024</v>
      </c>
    </row>
    <row r="25" spans="2:28" ht="17.25" x14ac:dyDescent="0.3">
      <c r="B25" s="2">
        <v>19</v>
      </c>
      <c r="C25" s="43">
        <f>VLOOKUP($B25,score!$B$7:$AC$26,3,FALSE)</f>
        <v>19</v>
      </c>
      <c r="D25" s="45">
        <f>VLOOKUP($B25,score!$B$7:$AC$26,4,FALSE)</f>
        <v>0</v>
      </c>
      <c r="E25" s="23">
        <f>VLOOKUP($B25,score!$B$7:$AC$26,5,0)</f>
        <v>0</v>
      </c>
      <c r="F25" s="38">
        <f>VLOOKUP($B25,score!$B$7:$AC$26,6,0)</f>
        <v>0</v>
      </c>
      <c r="G25" s="38">
        <f>VLOOKUP($B25,score!$B$7:$AC$26,7,0)</f>
        <v>0</v>
      </c>
      <c r="H25" s="38">
        <f>VLOOKUP($B25,score!$B$7:$AC$26,8,0)</f>
        <v>0</v>
      </c>
      <c r="I25" s="38">
        <f>VLOOKUP($B25,score!$B$7:$AC$26,9,0)</f>
        <v>0</v>
      </c>
      <c r="J25" s="38">
        <f>VLOOKUP($B25,score!$B$7:$AC$26,10,0)</f>
        <v>0</v>
      </c>
      <c r="K25" s="38">
        <f>VLOOKUP($B25,score!$B$7:$AC$26,11,0)</f>
        <v>0</v>
      </c>
      <c r="L25" s="38">
        <f>VLOOKUP($B25,score!$B$7:$AC$26,12,0)</f>
        <v>0</v>
      </c>
      <c r="M25" s="38">
        <f>VLOOKUP($B25,score!$B$7:$AC$26,13,0)</f>
        <v>0</v>
      </c>
      <c r="N25" s="38">
        <f>VLOOKUP($B25,score!$B$7:$AC$26,14,0)</f>
        <v>0</v>
      </c>
      <c r="O25" s="38">
        <f>VLOOKUP($B25,score!$B$7:$AC$26,15,0)</f>
        <v>0</v>
      </c>
      <c r="P25" s="38">
        <f>VLOOKUP($B25,score!$B$7:$AC$26,16,0)</f>
        <v>0</v>
      </c>
      <c r="Q25" s="38">
        <f>VLOOKUP($B25,score!$B$7:$AC$26,17,0)</f>
        <v>0</v>
      </c>
      <c r="R25" s="38">
        <f>VLOOKUP($B25,score!$B$7:$AC$26,18,0)</f>
        <v>0</v>
      </c>
      <c r="S25" s="38">
        <f>VLOOKUP($B25,score!$B$7:$AC$26,19,0)</f>
        <v>0</v>
      </c>
      <c r="T25" s="38">
        <f>VLOOKUP($B25,score!$B$7:$AC$26,20,0)</f>
        <v>0</v>
      </c>
      <c r="U25" s="38">
        <f>VLOOKUP($B25,score!$B$7:$AC$26,21,0)</f>
        <v>0</v>
      </c>
      <c r="V25" s="38">
        <f>VLOOKUP($B25,score!$B$7:$AC$26,22,0)</f>
        <v>0</v>
      </c>
      <c r="W25" s="38">
        <f>VLOOKUP($B25,score!$B$7:$AC$26,23,0)</f>
        <v>0</v>
      </c>
      <c r="X25" s="16">
        <f>VLOOKUP($B25,score!$B$7:$AC$26,24,0)</f>
        <v>200</v>
      </c>
      <c r="Y25" s="16">
        <f>VLOOKUP($B25,score!$B$7:$AC$26,25,0)</f>
        <v>200.00000249999999</v>
      </c>
      <c r="Z25" s="16">
        <f>VLOOKUP($B25,score!$B$7:$AC$26,26,0)</f>
        <v>0</v>
      </c>
      <c r="AA25" s="35">
        <f>VLOOKUP($B25,score!$B$7:$AC$26,27,0)</f>
        <v>200</v>
      </c>
      <c r="AB25" s="16">
        <f>VLOOKUP($B25,score!$B$7:$AC$26,28,0)</f>
        <v>200.00000249999999</v>
      </c>
    </row>
    <row r="26" spans="2:28" ht="18" thickBot="1" x14ac:dyDescent="0.35">
      <c r="B26" s="2">
        <v>20</v>
      </c>
      <c r="C26" s="43">
        <f>VLOOKUP($B26,score!$B$7:$AC$26,3,FALSE)</f>
        <v>19</v>
      </c>
      <c r="D26" s="45">
        <f>VLOOKUP($B26,score!$B$7:$AC$26,4,FALSE)</f>
        <v>0</v>
      </c>
      <c r="E26" s="23">
        <f>VLOOKUP($B26,score!$B$7:$AC$26,5,0)</f>
        <v>0</v>
      </c>
      <c r="F26" s="39">
        <f>VLOOKUP($B26,score!$B$7:$AC$26,6,0)</f>
        <v>0</v>
      </c>
      <c r="G26" s="39">
        <f>VLOOKUP($B26,score!$B$7:$AC$26,7,0)</f>
        <v>0</v>
      </c>
      <c r="H26" s="39">
        <f>VLOOKUP($B26,score!$B$7:$AC$26,8,0)</f>
        <v>0</v>
      </c>
      <c r="I26" s="39">
        <f>VLOOKUP($B26,score!$B$7:$AC$26,9,0)</f>
        <v>0</v>
      </c>
      <c r="J26" s="39">
        <f>VLOOKUP($B26,score!$B$7:$AC$26,10,0)</f>
        <v>0</v>
      </c>
      <c r="K26" s="39">
        <f>VLOOKUP($B26,score!$B$7:$AC$26,11,0)</f>
        <v>0</v>
      </c>
      <c r="L26" s="39">
        <f>VLOOKUP($B26,score!$B$7:$AC$26,12,0)</f>
        <v>0</v>
      </c>
      <c r="M26" s="39">
        <f>VLOOKUP($B26,score!$B$7:$AC$26,13,0)</f>
        <v>0</v>
      </c>
      <c r="N26" s="39">
        <f>VLOOKUP($B26,score!$B$7:$AC$26,14,0)</f>
        <v>0</v>
      </c>
      <c r="O26" s="39">
        <f>VLOOKUP($B26,score!$B$7:$AC$26,15,0)</f>
        <v>0</v>
      </c>
      <c r="P26" s="39">
        <f>VLOOKUP($B26,score!$B$7:$AC$26,16,0)</f>
        <v>0</v>
      </c>
      <c r="Q26" s="39">
        <f>VLOOKUP($B26,score!$B$7:$AC$26,17,0)</f>
        <v>0</v>
      </c>
      <c r="R26" s="39">
        <f>VLOOKUP($B26,score!$B$7:$AC$26,18,0)</f>
        <v>0</v>
      </c>
      <c r="S26" s="39">
        <f>VLOOKUP($B26,score!$B$7:$AC$26,19,0)</f>
        <v>0</v>
      </c>
      <c r="T26" s="39">
        <f>VLOOKUP($B26,score!$B$7:$AC$26,20,0)</f>
        <v>0</v>
      </c>
      <c r="U26" s="39">
        <f>VLOOKUP($B26,score!$B$7:$AC$26,21,0)</f>
        <v>0</v>
      </c>
      <c r="V26" s="39">
        <f>VLOOKUP($B26,score!$B$7:$AC$26,22,0)</f>
        <v>0</v>
      </c>
      <c r="W26" s="39">
        <f>VLOOKUP($B26,score!$B$7:$AC$26,23,0)</f>
        <v>0</v>
      </c>
      <c r="X26" s="16">
        <f>VLOOKUP($B26,score!$B$7:$AC$26,24,0)</f>
        <v>200</v>
      </c>
      <c r="Y26" s="16">
        <f>VLOOKUP($B26,score!$B$7:$AC$26,25,0)</f>
        <v>200.00000259999999</v>
      </c>
      <c r="Z26" s="16">
        <f>VLOOKUP($B26,score!$B$7:$AC$26,26,0)</f>
        <v>0</v>
      </c>
      <c r="AA26" s="35">
        <f>VLOOKUP($B26,score!$B$7:$AC$26,27,0)</f>
        <v>200</v>
      </c>
      <c r="AB26" s="16">
        <f>VLOOKUP($B26,score!$B$7:$AC$26,28,0)</f>
        <v>200.00000259999999</v>
      </c>
    </row>
    <row r="27" spans="2:28" ht="15.75" x14ac:dyDescent="0.25">
      <c r="C27" s="46"/>
      <c r="D27" s="59" t="s">
        <v>7</v>
      </c>
      <c r="E27" s="60"/>
      <c r="F27" s="47">
        <f>score!G$27</f>
        <v>4</v>
      </c>
      <c r="G27" s="47">
        <f>score!H$27</f>
        <v>4</v>
      </c>
      <c r="H27" s="47">
        <f>score!I$27</f>
        <v>3</v>
      </c>
      <c r="I27" s="47">
        <f>score!J$27</f>
        <v>3</v>
      </c>
      <c r="J27" s="47">
        <f>score!K$27</f>
        <v>4</v>
      </c>
      <c r="K27" s="47">
        <f>score!L$27</f>
        <v>4</v>
      </c>
      <c r="L27" s="47">
        <f>score!M$27</f>
        <v>5</v>
      </c>
      <c r="M27" s="47">
        <f>score!N$27</f>
        <v>4</v>
      </c>
      <c r="N27" s="47">
        <f>score!O$27</f>
        <v>4</v>
      </c>
      <c r="O27" s="47">
        <f>score!P$27</f>
        <v>3</v>
      </c>
      <c r="P27" s="47">
        <f>score!Q$27</f>
        <v>4</v>
      </c>
      <c r="Q27" s="47">
        <f>score!R$27</f>
        <v>5</v>
      </c>
      <c r="R27" s="47">
        <f>score!S$27</f>
        <v>4</v>
      </c>
      <c r="S27" s="47">
        <f>score!T$27</f>
        <v>5</v>
      </c>
      <c r="T27" s="47">
        <f>score!U$27</f>
        <v>3</v>
      </c>
      <c r="U27" s="47">
        <f>score!V$27</f>
        <v>3</v>
      </c>
      <c r="V27" s="47">
        <f>score!W$27</f>
        <v>4</v>
      </c>
      <c r="W27" s="47">
        <f>score!X$27</f>
        <v>4</v>
      </c>
      <c r="X27" s="48">
        <f t="shared" ref="X27" si="0">SUM(F27:W27)</f>
        <v>70</v>
      </c>
      <c r="Y27" s="46"/>
      <c r="Z27" s="46"/>
      <c r="AA27" s="46"/>
    </row>
  </sheetData>
  <sheetProtection algorithmName="SHA-512" hashValue="3t7P5GeLxWWbt5e0+GSMSSZ66RRdw/iGH7A8pZHIYklKrz+LfCxV6Fc3vLI6SdWyW8J74f3PanHRxNqoJBzO5Q==" saltValue="YKFfptaaubLAD1V6A9nkOQ==" spinCount="100000" sheet="1" objects="1" scenarios="1"/>
  <mergeCells count="28">
    <mergeCell ref="F2:W2"/>
    <mergeCell ref="F4:W4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N5:N6"/>
    <mergeCell ref="AA5:AA6"/>
    <mergeCell ref="AB5:AB6"/>
    <mergeCell ref="D27:E27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</mergeCells>
  <conditionalFormatting sqref="E7:E26 X7:AB26">
    <cfRule type="cellIs" dxfId="5776" priority="178" operator="equal">
      <formula>0</formula>
    </cfRule>
  </conditionalFormatting>
  <conditionalFormatting sqref="E33">
    <cfRule type="dataBar" priority="1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{126CCC00-C301-4A2E-BEB4-16A596B984EF}</x14:id>
        </ext>
      </extLst>
    </cfRule>
  </conditionalFormatting>
  <conditionalFormatting sqref="E7:E26">
    <cfRule type="dataBar" priority="180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{87C26D2D-1269-416B-BFC0-2AD31042D3E6}</x14:id>
        </ext>
      </extLst>
    </cfRule>
  </conditionalFormatting>
  <conditionalFormatting sqref="X7:AB26">
    <cfRule type="cellIs" dxfId="5775" priority="141" operator="equal">
      <formula>200</formula>
    </cfRule>
  </conditionalFormatting>
  <conditionalFormatting sqref="D7:D26">
    <cfRule type="cellIs" dxfId="5774" priority="140" operator="equal">
      <formula>0</formula>
    </cfRule>
  </conditionalFormatting>
  <conditionalFormatting sqref="F7:F26">
    <cfRule type="cellIs" dxfId="5773" priority="82" stopIfTrue="1" operator="equal">
      <formula>1</formula>
    </cfRule>
    <cfRule type="cellIs" dxfId="5772" priority="83" stopIfTrue="1" operator="equal">
      <formula>F$27-2</formula>
    </cfRule>
    <cfRule type="cellIs" dxfId="5771" priority="84" stopIfTrue="1" operator="equal">
      <formula>F$27-1</formula>
    </cfRule>
    <cfRule type="cellIs" dxfId="5770" priority="85" stopIfTrue="1" operator="equal">
      <formula>F$27+1</formula>
    </cfRule>
    <cfRule type="cellIs" dxfId="5769" priority="86" stopIfTrue="1" operator="greaterThanOrEqual">
      <formula>F$27+2</formula>
    </cfRule>
  </conditionalFormatting>
  <conditionalFormatting sqref="G7:G26">
    <cfRule type="cellIs" dxfId="5768" priority="68" stopIfTrue="1" operator="equal">
      <formula>1</formula>
    </cfRule>
    <cfRule type="cellIs" dxfId="5767" priority="69" stopIfTrue="1" operator="equal">
      <formula>G$27-2</formula>
    </cfRule>
    <cfRule type="cellIs" dxfId="5766" priority="70" stopIfTrue="1" operator="equal">
      <formula>G$27-1</formula>
    </cfRule>
    <cfRule type="cellIs" dxfId="5765" priority="71" stopIfTrue="1" operator="equal">
      <formula>G$27+1</formula>
    </cfRule>
    <cfRule type="cellIs" dxfId="5764" priority="72" stopIfTrue="1" operator="greaterThanOrEqual">
      <formula>G$27+2</formula>
    </cfRule>
  </conditionalFormatting>
  <conditionalFormatting sqref="J7:J26">
    <cfRule type="cellIs" dxfId="5763" priority="63" stopIfTrue="1" operator="equal">
      <formula>1</formula>
    </cfRule>
    <cfRule type="cellIs" dxfId="5762" priority="64" stopIfTrue="1" operator="equal">
      <formula>J$27-2</formula>
    </cfRule>
    <cfRule type="cellIs" dxfId="5761" priority="65" stopIfTrue="1" operator="equal">
      <formula>J$27-1</formula>
    </cfRule>
    <cfRule type="cellIs" dxfId="5760" priority="66" stopIfTrue="1" operator="equal">
      <formula>J$27+1</formula>
    </cfRule>
    <cfRule type="cellIs" dxfId="5759" priority="67" stopIfTrue="1" operator="greaterThanOrEqual">
      <formula>J$27+2</formula>
    </cfRule>
  </conditionalFormatting>
  <conditionalFormatting sqref="K7:K26">
    <cfRule type="cellIs" dxfId="5758" priority="58" stopIfTrue="1" operator="equal">
      <formula>1</formula>
    </cfRule>
    <cfRule type="cellIs" dxfId="5757" priority="59" stopIfTrue="1" operator="equal">
      <formula>K$27-2</formula>
    </cfRule>
    <cfRule type="cellIs" dxfId="5756" priority="60" stopIfTrue="1" operator="equal">
      <formula>K$27-1</formula>
    </cfRule>
    <cfRule type="cellIs" dxfId="5755" priority="61" stopIfTrue="1" operator="equal">
      <formula>K$27+1</formula>
    </cfRule>
    <cfRule type="cellIs" dxfId="5754" priority="62" stopIfTrue="1" operator="greaterThanOrEqual">
      <formula>K$27+2</formula>
    </cfRule>
  </conditionalFormatting>
  <conditionalFormatting sqref="M7:M26">
    <cfRule type="cellIs" dxfId="5753" priority="53" stopIfTrue="1" operator="equal">
      <formula>1</formula>
    </cfRule>
    <cfRule type="cellIs" dxfId="5752" priority="54" stopIfTrue="1" operator="equal">
      <formula>M$27-2</formula>
    </cfRule>
    <cfRule type="cellIs" dxfId="5751" priority="55" stopIfTrue="1" operator="equal">
      <formula>M$27-1</formula>
    </cfRule>
    <cfRule type="cellIs" dxfId="5750" priority="56" stopIfTrue="1" operator="equal">
      <formula>M$27+1</formula>
    </cfRule>
    <cfRule type="cellIs" dxfId="5749" priority="57" stopIfTrue="1" operator="greaterThanOrEqual">
      <formula>M$27+2</formula>
    </cfRule>
  </conditionalFormatting>
  <conditionalFormatting sqref="N7:N26">
    <cfRule type="cellIs" dxfId="5748" priority="48" stopIfTrue="1" operator="equal">
      <formula>1</formula>
    </cfRule>
    <cfRule type="cellIs" dxfId="5747" priority="49" stopIfTrue="1" operator="equal">
      <formula>N$27-2</formula>
    </cfRule>
    <cfRule type="cellIs" dxfId="5746" priority="50" stopIfTrue="1" operator="equal">
      <formula>N$27-1</formula>
    </cfRule>
    <cfRule type="cellIs" dxfId="5745" priority="51" stopIfTrue="1" operator="equal">
      <formula>N$27+1</formula>
    </cfRule>
    <cfRule type="cellIs" dxfId="5744" priority="52" stopIfTrue="1" operator="greaterThanOrEqual">
      <formula>N$27+2</formula>
    </cfRule>
  </conditionalFormatting>
  <conditionalFormatting sqref="P7:P26">
    <cfRule type="cellIs" dxfId="5743" priority="43" stopIfTrue="1" operator="equal">
      <formula>1</formula>
    </cfRule>
    <cfRule type="cellIs" dxfId="5742" priority="44" stopIfTrue="1" operator="equal">
      <formula>P$27-2</formula>
    </cfRule>
    <cfRule type="cellIs" dxfId="5741" priority="45" stopIfTrue="1" operator="equal">
      <formula>P$27-1</formula>
    </cfRule>
    <cfRule type="cellIs" dxfId="5740" priority="46" stopIfTrue="1" operator="equal">
      <formula>P$27+1</formula>
    </cfRule>
    <cfRule type="cellIs" dxfId="5739" priority="47" stopIfTrue="1" operator="greaterThanOrEqual">
      <formula>P$27+2</formula>
    </cfRule>
  </conditionalFormatting>
  <conditionalFormatting sqref="R7:R26">
    <cfRule type="cellIs" dxfId="5738" priority="38" stopIfTrue="1" operator="equal">
      <formula>1</formula>
    </cfRule>
    <cfRule type="cellIs" dxfId="5737" priority="39" stopIfTrue="1" operator="equal">
      <formula>R$27-2</formula>
    </cfRule>
    <cfRule type="cellIs" dxfId="5736" priority="40" stopIfTrue="1" operator="equal">
      <formula>R$27-1</formula>
    </cfRule>
    <cfRule type="cellIs" dxfId="5735" priority="41" stopIfTrue="1" operator="equal">
      <formula>R$27+1</formula>
    </cfRule>
    <cfRule type="cellIs" dxfId="5734" priority="42" stopIfTrue="1" operator="greaterThanOrEqual">
      <formula>R$27+2</formula>
    </cfRule>
  </conditionalFormatting>
  <conditionalFormatting sqref="V7:V26">
    <cfRule type="cellIs" dxfId="5733" priority="33" stopIfTrue="1" operator="equal">
      <formula>1</formula>
    </cfRule>
    <cfRule type="cellIs" dxfId="5732" priority="34" stopIfTrue="1" operator="equal">
      <formula>V$27-2</formula>
    </cfRule>
    <cfRule type="cellIs" dxfId="5731" priority="35" stopIfTrue="1" operator="equal">
      <formula>V$27-1</formula>
    </cfRule>
    <cfRule type="cellIs" dxfId="5730" priority="36" stopIfTrue="1" operator="equal">
      <formula>V$27+1</formula>
    </cfRule>
    <cfRule type="cellIs" dxfId="5729" priority="37" stopIfTrue="1" operator="greaterThanOrEqual">
      <formula>V$27+2</formula>
    </cfRule>
  </conditionalFormatting>
  <conditionalFormatting sqref="W7:W26">
    <cfRule type="cellIs" dxfId="5728" priority="28" stopIfTrue="1" operator="equal">
      <formula>1</formula>
    </cfRule>
    <cfRule type="cellIs" dxfId="5727" priority="29" stopIfTrue="1" operator="equal">
      <formula>W$27-2</formula>
    </cfRule>
    <cfRule type="cellIs" dxfId="5726" priority="30" stopIfTrue="1" operator="equal">
      <formula>W$27-1</formula>
    </cfRule>
    <cfRule type="cellIs" dxfId="5725" priority="31" stopIfTrue="1" operator="equal">
      <formula>W$27+1</formula>
    </cfRule>
    <cfRule type="cellIs" dxfId="5724" priority="32" stopIfTrue="1" operator="greaterThanOrEqual">
      <formula>W$27+2</formula>
    </cfRule>
  </conditionalFormatting>
  <conditionalFormatting sqref="H7:H26">
    <cfRule type="cellIs" dxfId="5723" priority="78" stopIfTrue="1" operator="equal">
      <formula>1</formula>
    </cfRule>
    <cfRule type="cellIs" dxfId="5722" priority="79" stopIfTrue="1" operator="equal">
      <formula>H$27-1</formula>
    </cfRule>
    <cfRule type="cellIs" dxfId="5721" priority="80" stopIfTrue="1" operator="equal">
      <formula>H$27+1</formula>
    </cfRule>
    <cfRule type="cellIs" dxfId="5720" priority="81" stopIfTrue="1" operator="greaterThanOrEqual">
      <formula>H$27+2</formula>
    </cfRule>
  </conditionalFormatting>
  <conditionalFormatting sqref="I7:I26">
    <cfRule type="cellIs" dxfId="5719" priority="24" stopIfTrue="1" operator="equal">
      <formula>1</formula>
    </cfRule>
    <cfRule type="cellIs" dxfId="5718" priority="25" stopIfTrue="1" operator="equal">
      <formula>I$27-1</formula>
    </cfRule>
    <cfRule type="cellIs" dxfId="5717" priority="26" stopIfTrue="1" operator="equal">
      <formula>I$27+1</formula>
    </cfRule>
    <cfRule type="cellIs" dxfId="5716" priority="27" stopIfTrue="1" operator="greaterThanOrEqual">
      <formula>I$27+2</formula>
    </cfRule>
  </conditionalFormatting>
  <conditionalFormatting sqref="O7:O26">
    <cfRule type="cellIs" dxfId="5715" priority="20" stopIfTrue="1" operator="equal">
      <formula>1</formula>
    </cfRule>
    <cfRule type="cellIs" dxfId="5714" priority="21" stopIfTrue="1" operator="equal">
      <formula>O$27-1</formula>
    </cfRule>
    <cfRule type="cellIs" dxfId="5713" priority="22" stopIfTrue="1" operator="equal">
      <formula>O$27+1</formula>
    </cfRule>
    <cfRule type="cellIs" dxfId="5712" priority="23" stopIfTrue="1" operator="greaterThanOrEqual">
      <formula>O$27+2</formula>
    </cfRule>
  </conditionalFormatting>
  <conditionalFormatting sqref="U7:U26">
    <cfRule type="cellIs" dxfId="5711" priority="16" stopIfTrue="1" operator="equal">
      <formula>1</formula>
    </cfRule>
    <cfRule type="cellIs" dxfId="5710" priority="17" stopIfTrue="1" operator="equal">
      <formula>U$27-1</formula>
    </cfRule>
    <cfRule type="cellIs" dxfId="5709" priority="18" stopIfTrue="1" operator="equal">
      <formula>U$27+1</formula>
    </cfRule>
    <cfRule type="cellIs" dxfId="5708" priority="19" stopIfTrue="1" operator="greaterThanOrEqual">
      <formula>U$27+2</formula>
    </cfRule>
  </conditionalFormatting>
  <conditionalFormatting sqref="T7:T26">
    <cfRule type="cellIs" dxfId="5707" priority="12" stopIfTrue="1" operator="equal">
      <formula>1</formula>
    </cfRule>
    <cfRule type="cellIs" dxfId="5706" priority="13" stopIfTrue="1" operator="equal">
      <formula>T$27-1</formula>
    </cfRule>
    <cfRule type="cellIs" dxfId="5705" priority="14" stopIfTrue="1" operator="equal">
      <formula>T$27+1</formula>
    </cfRule>
    <cfRule type="cellIs" dxfId="5704" priority="15" stopIfTrue="1" operator="greaterThanOrEqual">
      <formula>T$27+2</formula>
    </cfRule>
  </conditionalFormatting>
  <conditionalFormatting sqref="L7:L26">
    <cfRule type="cellIs" dxfId="5703" priority="73" stopIfTrue="1" operator="equal">
      <formula>L$27-2</formula>
    </cfRule>
    <cfRule type="cellIs" dxfId="5702" priority="74" stopIfTrue="1" operator="equal">
      <formula>L$27-3</formula>
    </cfRule>
    <cfRule type="cellIs" dxfId="5701" priority="75" stopIfTrue="1" operator="equal">
      <formula>L$27-1</formula>
    </cfRule>
    <cfRule type="cellIs" dxfId="5700" priority="76" stopIfTrue="1" operator="equal">
      <formula>L$27+1</formula>
    </cfRule>
    <cfRule type="cellIs" dxfId="5699" priority="77" stopIfTrue="1" operator="greaterThanOrEqual">
      <formula>L$27+2</formula>
    </cfRule>
  </conditionalFormatting>
  <conditionalFormatting sqref="Q7:Q26">
    <cfRule type="cellIs" dxfId="5698" priority="7" stopIfTrue="1" operator="equal">
      <formula>Q$27-2</formula>
    </cfRule>
    <cfRule type="cellIs" dxfId="5697" priority="8" stopIfTrue="1" operator="equal">
      <formula>Q$27-3</formula>
    </cfRule>
    <cfRule type="cellIs" dxfId="5696" priority="9" stopIfTrue="1" operator="equal">
      <formula>Q$27-1</formula>
    </cfRule>
    <cfRule type="cellIs" dxfId="5695" priority="10" stopIfTrue="1" operator="equal">
      <formula>Q$27+1</formula>
    </cfRule>
    <cfRule type="cellIs" dxfId="5694" priority="11" stopIfTrue="1" operator="greaterThanOrEqual">
      <formula>Q$27+2</formula>
    </cfRule>
  </conditionalFormatting>
  <conditionalFormatting sqref="S7:S26">
    <cfRule type="cellIs" dxfId="5693" priority="2" stopIfTrue="1" operator="equal">
      <formula>S$27-2</formula>
    </cfRule>
    <cfRule type="cellIs" dxfId="5692" priority="3" stopIfTrue="1" operator="equal">
      <formula>S$27-3</formula>
    </cfRule>
    <cfRule type="cellIs" dxfId="5691" priority="4" stopIfTrue="1" operator="equal">
      <formula>S$27-1</formula>
    </cfRule>
    <cfRule type="cellIs" dxfId="5690" priority="5" stopIfTrue="1" operator="equal">
      <formula>S$27+1</formula>
    </cfRule>
    <cfRule type="cellIs" dxfId="5689" priority="6" stopIfTrue="1" operator="greaterThanOrEqual">
      <formula>S$27+2</formula>
    </cfRule>
  </conditionalFormatting>
  <conditionalFormatting sqref="F7:W26">
    <cfRule type="cellIs" dxfId="5688" priority="1" operator="equal">
      <formula>0</formula>
    </cfRule>
  </conditionalFormatting>
  <pageMargins left="0.17" right="0.11811023622047245" top="0.74803149606299213" bottom="0.74803149606299213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6CCC00-C301-4A2E-BEB4-16A596B984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E33</xm:sqref>
        </x14:conditionalFormatting>
        <x14:conditionalFormatting xmlns:xm="http://schemas.microsoft.com/office/excel/2006/main">
          <x14:cfRule type="dataBar" id="{87C26D2D-1269-416B-BFC0-2AD31042D3E6}">
            <x14:dataBar minLength="0" maxLength="100" border="1" negativeBarBorderColorSameAsPositive="0">
              <x14:cfvo type="min"/>
              <x14:cfvo type="max"/>
              <x14:borderColor rgb="FF7030A0"/>
              <x14:negativeFillColor rgb="FFFF0000"/>
              <x14:negativeBorderColor rgb="FFFF0000"/>
              <x14:axisColor rgb="FF000000"/>
            </x14:dataBar>
          </x14:cfRule>
          <xm:sqref>E7:E26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G27"/>
  <sheetViews>
    <sheetView showGridLines="0" workbookViewId="0">
      <selection activeCell="B8" sqref="B8"/>
    </sheetView>
  </sheetViews>
  <sheetFormatPr defaultRowHeight="15" x14ac:dyDescent="0.25"/>
  <cols>
    <col min="2" max="2" width="25.140625" customWidth="1"/>
    <col min="3" max="20" width="6.7109375" customWidth="1"/>
    <col min="21" max="25" width="7.7109375" customWidth="1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50">
        <v>43665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3" t="s">
        <v>2</v>
      </c>
      <c r="W5" s="8" t="s">
        <v>17</v>
      </c>
      <c r="X5" s="7"/>
      <c r="Y5" s="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6"/>
      <c r="W6" s="8"/>
      <c r="X6" s="7"/>
      <c r="Y6" s="2"/>
    </row>
    <row r="7" spans="1:33" x14ac:dyDescent="0.25">
      <c r="A7" s="2">
        <v>1</v>
      </c>
      <c r="B7" s="27" t="str">
        <f>'6thR'!B7</f>
        <v>Milojka Bernik</v>
      </c>
      <c r="C7" s="12">
        <v>5</v>
      </c>
      <c r="D7" s="12">
        <v>7</v>
      </c>
      <c r="E7" s="12">
        <v>3</v>
      </c>
      <c r="F7" s="12">
        <v>4</v>
      </c>
      <c r="G7" s="12">
        <v>7</v>
      </c>
      <c r="H7" s="12">
        <v>5</v>
      </c>
      <c r="I7" s="12">
        <v>7</v>
      </c>
      <c r="J7" s="12">
        <v>5</v>
      </c>
      <c r="K7" s="12">
        <v>4</v>
      </c>
      <c r="L7" s="12">
        <v>4</v>
      </c>
      <c r="M7" s="12">
        <v>6</v>
      </c>
      <c r="N7" s="12">
        <v>6</v>
      </c>
      <c r="O7" s="12">
        <v>5</v>
      </c>
      <c r="P7" s="12">
        <v>7</v>
      </c>
      <c r="Q7" s="12">
        <v>4</v>
      </c>
      <c r="R7" s="12">
        <v>3</v>
      </c>
      <c r="S7" s="12">
        <v>8</v>
      </c>
      <c r="T7" s="12">
        <v>5</v>
      </c>
      <c r="U7" s="16">
        <f t="shared" ref="U7:U13" si="0">SUM(C7:T7)</f>
        <v>95</v>
      </c>
      <c r="V7" s="24">
        <f>'6thR'!V7</f>
        <v>17.600000000000001</v>
      </c>
      <c r="W7" s="10">
        <f>IF(B7&lt;&gt;"",'6thR'!W7+X7,0)</f>
        <v>5</v>
      </c>
      <c r="X7" s="7">
        <f t="shared" ref="X7:X26" si="1">IF(U7&gt;0,1,0)</f>
        <v>1</v>
      </c>
    </row>
    <row r="8" spans="1:33" x14ac:dyDescent="0.25">
      <c r="A8" s="2">
        <v>2</v>
      </c>
      <c r="B8" s="27" t="str">
        <f>'6thR'!B8</f>
        <v>Nada Šmit</v>
      </c>
      <c r="C8" s="12">
        <v>7</v>
      </c>
      <c r="D8" s="12">
        <v>6</v>
      </c>
      <c r="E8" s="12">
        <v>5</v>
      </c>
      <c r="F8" s="12">
        <v>6</v>
      </c>
      <c r="G8" s="12">
        <v>8</v>
      </c>
      <c r="H8" s="12">
        <v>7</v>
      </c>
      <c r="I8" s="12">
        <v>8</v>
      </c>
      <c r="J8" s="12">
        <v>7</v>
      </c>
      <c r="K8" s="12">
        <v>5</v>
      </c>
      <c r="L8" s="12">
        <v>6</v>
      </c>
      <c r="M8" s="12">
        <v>6</v>
      </c>
      <c r="N8" s="12">
        <v>6</v>
      </c>
      <c r="O8" s="12">
        <v>6</v>
      </c>
      <c r="P8" s="12">
        <v>9</v>
      </c>
      <c r="Q8" s="12">
        <v>5</v>
      </c>
      <c r="R8" s="12">
        <v>4</v>
      </c>
      <c r="S8" s="12">
        <v>6</v>
      </c>
      <c r="T8" s="12">
        <v>6</v>
      </c>
      <c r="U8" s="16">
        <f t="shared" si="0"/>
        <v>113</v>
      </c>
      <c r="V8" s="24">
        <f>'6thR'!V8</f>
        <v>39</v>
      </c>
      <c r="W8" s="10">
        <f>IF(B8&lt;&gt;"",'6thR'!W8+X8,0)</f>
        <v>5</v>
      </c>
      <c r="X8" s="7">
        <f t="shared" si="1"/>
        <v>1</v>
      </c>
    </row>
    <row r="9" spans="1:33" x14ac:dyDescent="0.25">
      <c r="A9" s="2">
        <v>3</v>
      </c>
      <c r="B9" s="27" t="str">
        <f>'6thR'!B9</f>
        <v>Zdenka Ramuš</v>
      </c>
      <c r="C9" s="12">
        <v>6</v>
      </c>
      <c r="D9" s="12">
        <v>6</v>
      </c>
      <c r="E9" s="12">
        <v>3</v>
      </c>
      <c r="F9" s="12">
        <v>5</v>
      </c>
      <c r="G9" s="12">
        <v>6</v>
      </c>
      <c r="H9" s="12">
        <v>6</v>
      </c>
      <c r="I9" s="12">
        <v>7</v>
      </c>
      <c r="J9" s="12">
        <v>5</v>
      </c>
      <c r="K9" s="12">
        <v>5</v>
      </c>
      <c r="L9" s="12">
        <v>5</v>
      </c>
      <c r="M9" s="12">
        <v>6</v>
      </c>
      <c r="N9" s="12">
        <v>6</v>
      </c>
      <c r="O9" s="12">
        <v>6</v>
      </c>
      <c r="P9" s="12">
        <v>5</v>
      </c>
      <c r="Q9" s="12">
        <v>4</v>
      </c>
      <c r="R9" s="12">
        <v>2</v>
      </c>
      <c r="S9" s="12">
        <v>6</v>
      </c>
      <c r="T9" s="12">
        <v>7</v>
      </c>
      <c r="U9" s="16">
        <f t="shared" si="0"/>
        <v>96</v>
      </c>
      <c r="V9" s="24">
        <f>'6thR'!V9</f>
        <v>27.1</v>
      </c>
      <c r="W9" s="10">
        <f>IF(B9&lt;&gt;"",'6thR'!W9+X9,0)</f>
        <v>4</v>
      </c>
      <c r="X9" s="7">
        <f t="shared" si="1"/>
        <v>1</v>
      </c>
    </row>
    <row r="10" spans="1:33" x14ac:dyDescent="0.25">
      <c r="A10" s="3">
        <v>4</v>
      </c>
      <c r="B10" s="27" t="str">
        <f>'6thR'!B10</f>
        <v>Milena Sedovnik</v>
      </c>
      <c r="C10" s="12">
        <v>8</v>
      </c>
      <c r="D10" s="12">
        <v>6</v>
      </c>
      <c r="E10" s="12">
        <v>4</v>
      </c>
      <c r="F10" s="12">
        <v>4</v>
      </c>
      <c r="G10" s="12">
        <v>7</v>
      </c>
      <c r="H10" s="12">
        <v>10</v>
      </c>
      <c r="I10" s="12">
        <v>8</v>
      </c>
      <c r="J10" s="12">
        <v>5</v>
      </c>
      <c r="K10" s="12">
        <v>6</v>
      </c>
      <c r="L10" s="12">
        <v>5</v>
      </c>
      <c r="M10" s="12">
        <v>10</v>
      </c>
      <c r="N10" s="12">
        <v>6</v>
      </c>
      <c r="O10" s="12">
        <v>7</v>
      </c>
      <c r="P10" s="12">
        <v>7</v>
      </c>
      <c r="Q10" s="12">
        <v>3</v>
      </c>
      <c r="R10" s="12">
        <v>3</v>
      </c>
      <c r="S10" s="12">
        <v>6</v>
      </c>
      <c r="T10" s="12">
        <v>5</v>
      </c>
      <c r="U10" s="16">
        <f t="shared" si="0"/>
        <v>110</v>
      </c>
      <c r="V10" s="24">
        <f>'6thR'!V10</f>
        <v>25.4</v>
      </c>
      <c r="W10" s="10">
        <f>IF(B10&lt;&gt;"",'6thR'!W10+X10,0)</f>
        <v>4</v>
      </c>
      <c r="X10" s="7">
        <f t="shared" si="1"/>
        <v>1</v>
      </c>
    </row>
    <row r="11" spans="1:33" x14ac:dyDescent="0.25">
      <c r="A11" s="3">
        <v>5</v>
      </c>
      <c r="B11" s="27" t="str">
        <f>'6thR'!B11</f>
        <v>Mirjana Benedik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">
        <f t="shared" si="0"/>
        <v>0</v>
      </c>
      <c r="V11" s="24">
        <f>'6thR'!V11</f>
        <v>10.5</v>
      </c>
      <c r="W11" s="10">
        <f>IF(B11&lt;&gt;"",'6thR'!W11+X11,0)</f>
        <v>3</v>
      </c>
      <c r="X11" s="7">
        <f t="shared" si="1"/>
        <v>0</v>
      </c>
    </row>
    <row r="12" spans="1:33" x14ac:dyDescent="0.25">
      <c r="A12" s="3">
        <v>6</v>
      </c>
      <c r="B12" s="27" t="str">
        <f>'6thR'!B12</f>
        <v>Romana Kranjc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6">
        <f t="shared" si="0"/>
        <v>0</v>
      </c>
      <c r="V12" s="24">
        <f>'6thR'!V12</f>
        <v>22.2</v>
      </c>
      <c r="W12" s="10">
        <f>IF(B12&lt;&gt;"",'6thR'!W12+X12,0)</f>
        <v>5</v>
      </c>
      <c r="X12" s="7">
        <f t="shared" ref="X12:X24" si="2">IF(U12&gt;0,1,0)</f>
        <v>0</v>
      </c>
    </row>
    <row r="13" spans="1:33" x14ac:dyDescent="0.25">
      <c r="A13" s="3">
        <v>7</v>
      </c>
      <c r="B13" s="27" t="str">
        <f>'6thR'!B13</f>
        <v>Duška Kolčan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6">
        <f t="shared" si="0"/>
        <v>0</v>
      </c>
      <c r="V13" s="24">
        <f>'6thR'!V13</f>
        <v>25.8</v>
      </c>
      <c r="W13" s="10">
        <f>IF(B13&lt;&gt;"",'6thR'!W13+X13,0)</f>
        <v>4</v>
      </c>
      <c r="X13" s="7">
        <f t="shared" si="2"/>
        <v>0</v>
      </c>
    </row>
    <row r="14" spans="1:33" x14ac:dyDescent="0.25">
      <c r="A14" s="2">
        <v>8</v>
      </c>
      <c r="B14" s="27" t="str">
        <f>'6thR'!B14</f>
        <v>Anka Peršin</v>
      </c>
      <c r="C14" s="12">
        <v>5</v>
      </c>
      <c r="D14" s="12">
        <v>7</v>
      </c>
      <c r="E14" s="12">
        <v>3</v>
      </c>
      <c r="F14" s="12">
        <v>4</v>
      </c>
      <c r="G14" s="12">
        <v>5</v>
      </c>
      <c r="H14" s="12">
        <v>5</v>
      </c>
      <c r="I14" s="12">
        <v>6</v>
      </c>
      <c r="J14" s="12">
        <v>4</v>
      </c>
      <c r="K14" s="12">
        <v>4</v>
      </c>
      <c r="L14" s="12">
        <v>5</v>
      </c>
      <c r="M14" s="12">
        <v>5</v>
      </c>
      <c r="N14" s="12">
        <v>5</v>
      </c>
      <c r="O14" s="12">
        <v>5</v>
      </c>
      <c r="P14" s="12">
        <v>6</v>
      </c>
      <c r="Q14" s="12">
        <v>3</v>
      </c>
      <c r="R14" s="12">
        <v>3</v>
      </c>
      <c r="S14" s="12">
        <v>4</v>
      </c>
      <c r="T14" s="12">
        <v>5</v>
      </c>
      <c r="U14" s="16">
        <f t="shared" ref="U14:U26" si="3">SUM(C14:T14)</f>
        <v>84</v>
      </c>
      <c r="V14" s="24">
        <f>'6thR'!V14</f>
        <v>13.1</v>
      </c>
      <c r="W14" s="10">
        <f>IF(B14&lt;&gt;"",'6thR'!W14+X14,0)</f>
        <v>5</v>
      </c>
      <c r="X14" s="7">
        <f t="shared" si="2"/>
        <v>1</v>
      </c>
    </row>
    <row r="15" spans="1:33" x14ac:dyDescent="0.25">
      <c r="A15" s="2">
        <v>9</v>
      </c>
      <c r="B15" s="27" t="str">
        <f>'6thR'!B15</f>
        <v>Andreja Rostohar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6">
        <f t="shared" ref="U15:U22" si="4">SUM(C15:T15)</f>
        <v>0</v>
      </c>
      <c r="V15" s="24">
        <f>'6thR'!V15</f>
        <v>16.399999999999999</v>
      </c>
      <c r="W15" s="10">
        <f>IF(B15&lt;&gt;"",'6thR'!W15+X15,0)</f>
        <v>4</v>
      </c>
      <c r="X15" s="7">
        <f t="shared" si="2"/>
        <v>0</v>
      </c>
    </row>
    <row r="16" spans="1:33" x14ac:dyDescent="0.25">
      <c r="A16" s="2">
        <v>10</v>
      </c>
      <c r="B16" s="27" t="str">
        <f>'6thR'!B16</f>
        <v>Boža Čuk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6">
        <f t="shared" si="4"/>
        <v>0</v>
      </c>
      <c r="V16" s="24">
        <f>'6thR'!V16</f>
        <v>28.1</v>
      </c>
      <c r="W16" s="10">
        <f>IF(B16&lt;&gt;"",'6thR'!W16+X16,0)</f>
        <v>3</v>
      </c>
      <c r="X16" s="7">
        <f t="shared" si="2"/>
        <v>0</v>
      </c>
    </row>
    <row r="17" spans="1:24" x14ac:dyDescent="0.25">
      <c r="A17" s="3">
        <v>11</v>
      </c>
      <c r="B17" s="27" t="str">
        <f>'6thR'!B17</f>
        <v>Terglav Breda</v>
      </c>
      <c r="C17" s="12">
        <v>9</v>
      </c>
      <c r="D17" s="12">
        <v>5</v>
      </c>
      <c r="E17" s="12">
        <v>4</v>
      </c>
      <c r="F17" s="12">
        <v>3</v>
      </c>
      <c r="G17" s="12">
        <v>6</v>
      </c>
      <c r="H17" s="12">
        <v>7</v>
      </c>
      <c r="I17" s="12">
        <v>9</v>
      </c>
      <c r="J17" s="12">
        <v>5</v>
      </c>
      <c r="K17" s="12">
        <v>7</v>
      </c>
      <c r="L17" s="12">
        <v>7</v>
      </c>
      <c r="M17" s="12">
        <v>8</v>
      </c>
      <c r="N17" s="12">
        <v>8</v>
      </c>
      <c r="O17" s="12">
        <v>5</v>
      </c>
      <c r="P17" s="12">
        <v>9</v>
      </c>
      <c r="Q17" s="12">
        <v>4</v>
      </c>
      <c r="R17" s="12">
        <v>5</v>
      </c>
      <c r="S17" s="12">
        <v>8</v>
      </c>
      <c r="T17" s="12">
        <v>5</v>
      </c>
      <c r="U17" s="16">
        <f t="shared" si="4"/>
        <v>114</v>
      </c>
      <c r="V17" s="24">
        <f>'6thR'!V17</f>
        <v>37</v>
      </c>
      <c r="W17" s="10">
        <f>IF(B17&lt;&gt;"",'6thR'!W17+X17,0)</f>
        <v>4</v>
      </c>
      <c r="X17" s="7">
        <f t="shared" si="2"/>
        <v>1</v>
      </c>
    </row>
    <row r="18" spans="1:24" x14ac:dyDescent="0.25">
      <c r="A18" s="3">
        <v>12</v>
      </c>
      <c r="B18" s="27" t="str">
        <f>'6thR'!B18</f>
        <v>Novak Sonja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6">
        <f t="shared" si="4"/>
        <v>0</v>
      </c>
      <c r="V18" s="24">
        <f>'6thR'!V18</f>
        <v>32.5</v>
      </c>
      <c r="W18" s="10">
        <f>IF(B18&lt;&gt;"",'6thR'!W18+X18,0)</f>
        <v>1</v>
      </c>
      <c r="X18" s="7">
        <f t="shared" si="2"/>
        <v>0</v>
      </c>
    </row>
    <row r="19" spans="1:24" x14ac:dyDescent="0.25">
      <c r="A19" s="3">
        <v>13</v>
      </c>
      <c r="B19" s="27" t="str">
        <f>'6thR'!B19</f>
        <v>Pesjak Nada</v>
      </c>
      <c r="C19" s="12">
        <v>6</v>
      </c>
      <c r="D19" s="12">
        <v>5</v>
      </c>
      <c r="E19" s="12">
        <v>11</v>
      </c>
      <c r="F19" s="12">
        <v>11</v>
      </c>
      <c r="G19" s="12">
        <v>5</v>
      </c>
      <c r="H19" s="12">
        <v>8</v>
      </c>
      <c r="I19" s="12">
        <v>6</v>
      </c>
      <c r="J19" s="12">
        <v>6</v>
      </c>
      <c r="K19" s="12">
        <v>5</v>
      </c>
      <c r="L19" s="12">
        <v>4</v>
      </c>
      <c r="M19" s="12">
        <v>6</v>
      </c>
      <c r="N19" s="12">
        <v>8</v>
      </c>
      <c r="O19" s="12">
        <v>5</v>
      </c>
      <c r="P19" s="12">
        <v>11</v>
      </c>
      <c r="Q19" s="12">
        <v>4</v>
      </c>
      <c r="R19" s="12">
        <v>4</v>
      </c>
      <c r="S19" s="12">
        <v>6</v>
      </c>
      <c r="T19" s="12">
        <v>8</v>
      </c>
      <c r="U19" s="16">
        <f t="shared" si="4"/>
        <v>119</v>
      </c>
      <c r="V19" s="24">
        <f>'6thR'!V19</f>
        <v>24.8</v>
      </c>
      <c r="W19" s="10">
        <f>IF(B19&lt;&gt;"",'6thR'!W19+X19,0)</f>
        <v>2</v>
      </c>
      <c r="X19" s="7">
        <f t="shared" si="2"/>
        <v>1</v>
      </c>
    </row>
    <row r="20" spans="1:24" x14ac:dyDescent="0.25">
      <c r="A20" s="3">
        <v>14</v>
      </c>
      <c r="B20" s="27" t="str">
        <f>'6thR'!B20</f>
        <v>Plemelj Milena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6">
        <f t="shared" si="4"/>
        <v>0</v>
      </c>
      <c r="V20" s="24">
        <f>'6thR'!V20</f>
        <v>21</v>
      </c>
      <c r="W20" s="10">
        <f>IF(B20&lt;&gt;"",'6thR'!W20+X20,0)</f>
        <v>3</v>
      </c>
      <c r="X20" s="7">
        <f t="shared" si="2"/>
        <v>0</v>
      </c>
    </row>
    <row r="21" spans="1:24" x14ac:dyDescent="0.25">
      <c r="A21" s="2">
        <v>15</v>
      </c>
      <c r="B21" s="27" t="str">
        <f>'6thR'!B21</f>
        <v>Ravnikar Marina</v>
      </c>
      <c r="C21" s="12">
        <v>4</v>
      </c>
      <c r="D21" s="12">
        <v>5</v>
      </c>
      <c r="E21" s="12">
        <v>3</v>
      </c>
      <c r="F21" s="12">
        <v>3</v>
      </c>
      <c r="G21" s="12">
        <v>6</v>
      </c>
      <c r="H21" s="12">
        <v>4</v>
      </c>
      <c r="I21" s="12">
        <v>7</v>
      </c>
      <c r="J21" s="12">
        <v>4</v>
      </c>
      <c r="K21" s="12">
        <v>6</v>
      </c>
      <c r="L21" s="12">
        <v>4</v>
      </c>
      <c r="M21" s="12">
        <v>5</v>
      </c>
      <c r="N21" s="12">
        <v>6</v>
      </c>
      <c r="O21" s="12">
        <v>7</v>
      </c>
      <c r="P21" s="12">
        <v>9</v>
      </c>
      <c r="Q21" s="12">
        <v>5</v>
      </c>
      <c r="R21" s="12">
        <v>5</v>
      </c>
      <c r="S21" s="12">
        <v>7</v>
      </c>
      <c r="T21" s="12">
        <v>6</v>
      </c>
      <c r="U21" s="16">
        <f t="shared" si="4"/>
        <v>96</v>
      </c>
      <c r="V21" s="24">
        <f>'6thR'!V21</f>
        <v>17.100000000000001</v>
      </c>
      <c r="W21" s="10">
        <f>IF(B21&lt;&gt;"",'6thR'!W21+X21,0)</f>
        <v>4</v>
      </c>
      <c r="X21" s="7">
        <f t="shared" si="2"/>
        <v>1</v>
      </c>
    </row>
    <row r="22" spans="1:24" x14ac:dyDescent="0.25">
      <c r="A22" s="2">
        <v>16</v>
      </c>
      <c r="B22" s="27" t="str">
        <f>'6thR'!B22</f>
        <v>Burja Cvetka</v>
      </c>
      <c r="C22" s="12">
        <v>7</v>
      </c>
      <c r="D22" s="12">
        <v>6</v>
      </c>
      <c r="E22" s="12">
        <v>3</v>
      </c>
      <c r="F22" s="12">
        <v>5</v>
      </c>
      <c r="G22" s="12">
        <v>5</v>
      </c>
      <c r="H22" s="12">
        <v>6</v>
      </c>
      <c r="I22" s="12">
        <v>8</v>
      </c>
      <c r="J22" s="12">
        <v>8</v>
      </c>
      <c r="K22" s="12">
        <v>4</v>
      </c>
      <c r="L22" s="12">
        <v>5</v>
      </c>
      <c r="M22" s="12">
        <v>8</v>
      </c>
      <c r="N22" s="12">
        <v>6</v>
      </c>
      <c r="O22" s="12">
        <v>6</v>
      </c>
      <c r="P22" s="12">
        <v>8</v>
      </c>
      <c r="Q22" s="12">
        <v>3</v>
      </c>
      <c r="R22" s="12">
        <v>3</v>
      </c>
      <c r="S22" s="12">
        <v>5</v>
      </c>
      <c r="T22" s="12">
        <v>5</v>
      </c>
      <c r="U22" s="16">
        <f t="shared" si="4"/>
        <v>101</v>
      </c>
      <c r="V22" s="24">
        <f>'6thR'!V22</f>
        <v>25.9</v>
      </c>
      <c r="W22" s="10">
        <f>IF(B22&lt;&gt;"",'6thR'!W22+X22,0)</f>
        <v>4</v>
      </c>
      <c r="X22" s="7">
        <f t="shared" si="2"/>
        <v>1</v>
      </c>
    </row>
    <row r="23" spans="1:24" x14ac:dyDescent="0.25">
      <c r="A23" s="2">
        <v>17</v>
      </c>
      <c r="B23" s="27" t="str">
        <f>'6thR'!B23</f>
        <v>Lazar Majda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6">
        <f t="shared" si="3"/>
        <v>0</v>
      </c>
      <c r="V23" s="24">
        <f>'6thR'!V23</f>
        <v>26.3</v>
      </c>
      <c r="W23" s="10">
        <f>IF(B23&lt;&gt;"",'6thR'!W23+X23,0)</f>
        <v>2</v>
      </c>
      <c r="X23" s="7">
        <f t="shared" si="2"/>
        <v>0</v>
      </c>
    </row>
    <row r="24" spans="1:24" x14ac:dyDescent="0.25">
      <c r="A24" s="3">
        <v>18</v>
      </c>
      <c r="B24" s="27" t="s">
        <v>44</v>
      </c>
      <c r="C24" s="12">
        <v>7</v>
      </c>
      <c r="D24" s="12">
        <v>5</v>
      </c>
      <c r="E24" s="12">
        <v>11</v>
      </c>
      <c r="F24" s="12">
        <v>4</v>
      </c>
      <c r="G24" s="12">
        <v>5</v>
      </c>
      <c r="H24" s="12">
        <v>5</v>
      </c>
      <c r="I24" s="12">
        <v>8</v>
      </c>
      <c r="J24" s="12">
        <v>7</v>
      </c>
      <c r="K24" s="12">
        <v>4</v>
      </c>
      <c r="L24" s="12">
        <v>5</v>
      </c>
      <c r="M24" s="12">
        <v>7</v>
      </c>
      <c r="N24" s="12">
        <v>8</v>
      </c>
      <c r="O24" s="12">
        <v>6</v>
      </c>
      <c r="P24" s="12">
        <v>9</v>
      </c>
      <c r="Q24" s="12">
        <v>4</v>
      </c>
      <c r="R24" s="12">
        <v>3</v>
      </c>
      <c r="S24" s="12">
        <v>6</v>
      </c>
      <c r="T24" s="12">
        <v>7</v>
      </c>
      <c r="U24" s="16">
        <f t="shared" si="3"/>
        <v>111</v>
      </c>
      <c r="V24" s="24">
        <v>26.5</v>
      </c>
      <c r="W24" s="10">
        <f>IF(B24&lt;&gt;"",'6thR'!W24+X24,0)</f>
        <v>1</v>
      </c>
      <c r="X24" s="7">
        <f t="shared" si="2"/>
        <v>1</v>
      </c>
    </row>
    <row r="25" spans="1:24" x14ac:dyDescent="0.25">
      <c r="A25" s="3">
        <v>19</v>
      </c>
      <c r="B25" s="27">
        <f>'6thR'!B25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3"/>
        <v>0</v>
      </c>
      <c r="V25" s="24">
        <f>'6thR'!V25</f>
        <v>0</v>
      </c>
      <c r="W25" s="10">
        <f>IF(B25&lt;&gt;"",'6thR'!W25+X25,0)</f>
        <v>0</v>
      </c>
      <c r="X25" s="7">
        <f t="shared" si="1"/>
        <v>0</v>
      </c>
    </row>
    <row r="26" spans="1:24" ht="15.75" thickBot="1" x14ac:dyDescent="0.3">
      <c r="A26" s="3">
        <v>20</v>
      </c>
      <c r="B26" s="27">
        <f>'6thR'!B26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 t="shared" si="3"/>
        <v>0</v>
      </c>
      <c r="V26" s="24">
        <f>'6thR'!V26</f>
        <v>0</v>
      </c>
      <c r="W26" s="10">
        <f>IF(B26&lt;&gt;"",'6thR'!W26+X26,0)</f>
        <v>0</v>
      </c>
      <c r="X26" s="7">
        <f t="shared" si="1"/>
        <v>0</v>
      </c>
    </row>
    <row r="27" spans="1:24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</sheetData>
  <sheetProtection algorithmName="SHA-512" hashValue="yg/CKux+3T+k96ZDsK6JalUmP6Rru82hxQ08oiNo9PFek1PgYWD3VitEW/4B3bAaWJP21hDZGVots4CewcmJ0A==" saltValue="8KMqI1E+XdkZNE5aZKPdhw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6">
    <cfRule type="cellIs" dxfId="4802" priority="298" operator="equal">
      <formula>0</formula>
    </cfRule>
  </conditionalFormatting>
  <conditionalFormatting sqref="U7:V26">
    <cfRule type="cellIs" dxfId="4801" priority="206" operator="equal">
      <formula>0</formula>
    </cfRule>
  </conditionalFormatting>
  <conditionalFormatting sqref="C7:C26">
    <cfRule type="cellIs" dxfId="4800" priority="81" stopIfTrue="1" operator="equal">
      <formula>1</formula>
    </cfRule>
    <cfRule type="cellIs" dxfId="4799" priority="82" stopIfTrue="1" operator="equal">
      <formula>C$27-2</formula>
    </cfRule>
    <cfRule type="cellIs" dxfId="4798" priority="83" stopIfTrue="1" operator="equal">
      <formula>C$27-1</formula>
    </cfRule>
    <cfRule type="cellIs" dxfId="4797" priority="84" stopIfTrue="1" operator="equal">
      <formula>C$27+1</formula>
    </cfRule>
    <cfRule type="cellIs" dxfId="4796" priority="85" stopIfTrue="1" operator="greaterThanOrEqual">
      <formula>C$27+2</formula>
    </cfRule>
  </conditionalFormatting>
  <conditionalFormatting sqref="D7:D26">
    <cfRule type="cellIs" dxfId="4795" priority="67" stopIfTrue="1" operator="equal">
      <formula>1</formula>
    </cfRule>
    <cfRule type="cellIs" dxfId="4794" priority="68" stopIfTrue="1" operator="equal">
      <formula>D$27-2</formula>
    </cfRule>
    <cfRule type="cellIs" dxfId="4793" priority="69" stopIfTrue="1" operator="equal">
      <formula>D$27-1</formula>
    </cfRule>
    <cfRule type="cellIs" dxfId="4792" priority="70" stopIfTrue="1" operator="equal">
      <formula>D$27+1</formula>
    </cfRule>
    <cfRule type="cellIs" dxfId="4791" priority="71" stopIfTrue="1" operator="greaterThanOrEqual">
      <formula>D$27+2</formula>
    </cfRule>
  </conditionalFormatting>
  <conditionalFormatting sqref="G7:G26">
    <cfRule type="cellIs" dxfId="4790" priority="62" stopIfTrue="1" operator="equal">
      <formula>1</formula>
    </cfRule>
    <cfRule type="cellIs" dxfId="4789" priority="63" stopIfTrue="1" operator="equal">
      <formula>G$27-2</formula>
    </cfRule>
    <cfRule type="cellIs" dxfId="4788" priority="64" stopIfTrue="1" operator="equal">
      <formula>G$27-1</formula>
    </cfRule>
    <cfRule type="cellIs" dxfId="4787" priority="65" stopIfTrue="1" operator="equal">
      <formula>G$27+1</formula>
    </cfRule>
    <cfRule type="cellIs" dxfId="4786" priority="66" stopIfTrue="1" operator="greaterThanOrEqual">
      <formula>G$27+2</formula>
    </cfRule>
  </conditionalFormatting>
  <conditionalFormatting sqref="H7:H26">
    <cfRule type="cellIs" dxfId="4785" priority="57" stopIfTrue="1" operator="equal">
      <formula>1</formula>
    </cfRule>
    <cfRule type="cellIs" dxfId="4784" priority="58" stopIfTrue="1" operator="equal">
      <formula>H$27-2</formula>
    </cfRule>
    <cfRule type="cellIs" dxfId="4783" priority="59" stopIfTrue="1" operator="equal">
      <formula>H$27-1</formula>
    </cfRule>
    <cfRule type="cellIs" dxfId="4782" priority="60" stopIfTrue="1" operator="equal">
      <formula>H$27+1</formula>
    </cfRule>
    <cfRule type="cellIs" dxfId="4781" priority="61" stopIfTrue="1" operator="greaterThanOrEqual">
      <formula>H$27+2</formula>
    </cfRule>
  </conditionalFormatting>
  <conditionalFormatting sqref="J7:J26">
    <cfRule type="cellIs" dxfId="4780" priority="52" stopIfTrue="1" operator="equal">
      <formula>1</formula>
    </cfRule>
    <cfRule type="cellIs" dxfId="4779" priority="53" stopIfTrue="1" operator="equal">
      <formula>J$27-2</formula>
    </cfRule>
    <cfRule type="cellIs" dxfId="4778" priority="54" stopIfTrue="1" operator="equal">
      <formula>J$27-1</formula>
    </cfRule>
    <cfRule type="cellIs" dxfId="4777" priority="55" stopIfTrue="1" operator="equal">
      <formula>J$27+1</formula>
    </cfRule>
    <cfRule type="cellIs" dxfId="4776" priority="56" stopIfTrue="1" operator="greaterThanOrEqual">
      <formula>J$27+2</formula>
    </cfRule>
  </conditionalFormatting>
  <conditionalFormatting sqref="K7:K26">
    <cfRule type="cellIs" dxfId="4775" priority="47" stopIfTrue="1" operator="equal">
      <formula>1</formula>
    </cfRule>
    <cfRule type="cellIs" dxfId="4774" priority="48" stopIfTrue="1" operator="equal">
      <formula>K$27-2</formula>
    </cfRule>
    <cfRule type="cellIs" dxfId="4773" priority="49" stopIfTrue="1" operator="equal">
      <formula>K$27-1</formula>
    </cfRule>
    <cfRule type="cellIs" dxfId="4772" priority="50" stopIfTrue="1" operator="equal">
      <formula>K$27+1</formula>
    </cfRule>
    <cfRule type="cellIs" dxfId="4771" priority="51" stopIfTrue="1" operator="greaterThanOrEqual">
      <formula>K$27+2</formula>
    </cfRule>
  </conditionalFormatting>
  <conditionalFormatting sqref="M7:M26">
    <cfRule type="cellIs" dxfId="4770" priority="42" stopIfTrue="1" operator="equal">
      <formula>1</formula>
    </cfRule>
    <cfRule type="cellIs" dxfId="4769" priority="43" stopIfTrue="1" operator="equal">
      <formula>M$27-2</formula>
    </cfRule>
    <cfRule type="cellIs" dxfId="4768" priority="44" stopIfTrue="1" operator="equal">
      <formula>M$27-1</formula>
    </cfRule>
    <cfRule type="cellIs" dxfId="4767" priority="45" stopIfTrue="1" operator="equal">
      <formula>M$27+1</formula>
    </cfRule>
    <cfRule type="cellIs" dxfId="4766" priority="46" stopIfTrue="1" operator="greaterThanOrEqual">
      <formula>M$27+2</formula>
    </cfRule>
  </conditionalFormatting>
  <conditionalFormatting sqref="O7:O26">
    <cfRule type="cellIs" dxfId="4765" priority="37" stopIfTrue="1" operator="equal">
      <formula>1</formula>
    </cfRule>
    <cfRule type="cellIs" dxfId="4764" priority="38" stopIfTrue="1" operator="equal">
      <formula>O$27-2</formula>
    </cfRule>
    <cfRule type="cellIs" dxfId="4763" priority="39" stopIfTrue="1" operator="equal">
      <formula>O$27-1</formula>
    </cfRule>
    <cfRule type="cellIs" dxfId="4762" priority="40" stopIfTrue="1" operator="equal">
      <formula>O$27+1</formula>
    </cfRule>
    <cfRule type="cellIs" dxfId="4761" priority="41" stopIfTrue="1" operator="greaterThanOrEqual">
      <formula>O$27+2</formula>
    </cfRule>
  </conditionalFormatting>
  <conditionalFormatting sqref="S7:S26">
    <cfRule type="cellIs" dxfId="4760" priority="32" stopIfTrue="1" operator="equal">
      <formula>1</formula>
    </cfRule>
    <cfRule type="cellIs" dxfId="4759" priority="33" stopIfTrue="1" operator="equal">
      <formula>S$27-2</formula>
    </cfRule>
    <cfRule type="cellIs" dxfId="4758" priority="34" stopIfTrue="1" operator="equal">
      <formula>S$27-1</formula>
    </cfRule>
    <cfRule type="cellIs" dxfId="4757" priority="35" stopIfTrue="1" operator="equal">
      <formula>S$27+1</formula>
    </cfRule>
    <cfRule type="cellIs" dxfId="4756" priority="36" stopIfTrue="1" operator="greaterThanOrEqual">
      <formula>S$27+2</formula>
    </cfRule>
  </conditionalFormatting>
  <conditionalFormatting sqref="T7:T26">
    <cfRule type="cellIs" dxfId="4755" priority="27" stopIfTrue="1" operator="equal">
      <formula>1</formula>
    </cfRule>
    <cfRule type="cellIs" dxfId="4754" priority="28" stopIfTrue="1" operator="equal">
      <formula>T$27-2</formula>
    </cfRule>
    <cfRule type="cellIs" dxfId="4753" priority="29" stopIfTrue="1" operator="equal">
      <formula>T$27-1</formula>
    </cfRule>
    <cfRule type="cellIs" dxfId="4752" priority="30" stopIfTrue="1" operator="equal">
      <formula>T$27+1</formula>
    </cfRule>
    <cfRule type="cellIs" dxfId="4751" priority="31" stopIfTrue="1" operator="greaterThanOrEqual">
      <formula>T$27+2</formula>
    </cfRule>
  </conditionalFormatting>
  <conditionalFormatting sqref="E7:E26">
    <cfRule type="cellIs" dxfId="4750" priority="77" stopIfTrue="1" operator="equal">
      <formula>1</formula>
    </cfRule>
    <cfRule type="cellIs" dxfId="4749" priority="78" stopIfTrue="1" operator="equal">
      <formula>E$27-1</formula>
    </cfRule>
    <cfRule type="cellIs" dxfId="4748" priority="79" stopIfTrue="1" operator="equal">
      <formula>E$27+1</formula>
    </cfRule>
    <cfRule type="cellIs" dxfId="4747" priority="80" stopIfTrue="1" operator="greaterThanOrEqual">
      <formula>E$27+2</formula>
    </cfRule>
  </conditionalFormatting>
  <conditionalFormatting sqref="F7:F26">
    <cfRule type="cellIs" dxfId="4746" priority="23" stopIfTrue="1" operator="equal">
      <formula>1</formula>
    </cfRule>
    <cfRule type="cellIs" dxfId="4745" priority="24" stopIfTrue="1" operator="equal">
      <formula>F$27-1</formula>
    </cfRule>
    <cfRule type="cellIs" dxfId="4744" priority="25" stopIfTrue="1" operator="equal">
      <formula>F$27+1</formula>
    </cfRule>
    <cfRule type="cellIs" dxfId="4743" priority="26" stopIfTrue="1" operator="greaterThanOrEqual">
      <formula>F$27+2</formula>
    </cfRule>
  </conditionalFormatting>
  <conditionalFormatting sqref="L7:L26">
    <cfRule type="cellIs" dxfId="4742" priority="19" stopIfTrue="1" operator="equal">
      <formula>1</formula>
    </cfRule>
    <cfRule type="cellIs" dxfId="4741" priority="20" stopIfTrue="1" operator="equal">
      <formula>L$27-1</formula>
    </cfRule>
    <cfRule type="cellIs" dxfId="4740" priority="21" stopIfTrue="1" operator="equal">
      <formula>L$27+1</formula>
    </cfRule>
    <cfRule type="cellIs" dxfId="4739" priority="22" stopIfTrue="1" operator="greaterThanOrEqual">
      <formula>L$27+2</formula>
    </cfRule>
  </conditionalFormatting>
  <conditionalFormatting sqref="R7:R26">
    <cfRule type="cellIs" dxfId="4738" priority="15" stopIfTrue="1" operator="equal">
      <formula>1</formula>
    </cfRule>
    <cfRule type="cellIs" dxfId="4737" priority="16" stopIfTrue="1" operator="equal">
      <formula>R$27-1</formula>
    </cfRule>
    <cfRule type="cellIs" dxfId="4736" priority="17" stopIfTrue="1" operator="equal">
      <formula>R$27+1</formula>
    </cfRule>
    <cfRule type="cellIs" dxfId="4735" priority="18" stopIfTrue="1" operator="greaterThanOrEqual">
      <formula>R$27+2</formula>
    </cfRule>
  </conditionalFormatting>
  <conditionalFormatting sqref="Q7:Q26">
    <cfRule type="cellIs" dxfId="4734" priority="11" stopIfTrue="1" operator="equal">
      <formula>1</formula>
    </cfRule>
    <cfRule type="cellIs" dxfId="4733" priority="12" stopIfTrue="1" operator="equal">
      <formula>Q$27-1</formula>
    </cfRule>
    <cfRule type="cellIs" dxfId="4732" priority="13" stopIfTrue="1" operator="equal">
      <formula>Q$27+1</formula>
    </cfRule>
    <cfRule type="cellIs" dxfId="4731" priority="14" stopIfTrue="1" operator="greaterThanOrEqual">
      <formula>Q$27+2</formula>
    </cfRule>
  </conditionalFormatting>
  <conditionalFormatting sqref="I7:I26">
    <cfRule type="cellIs" dxfId="4730" priority="72" stopIfTrue="1" operator="equal">
      <formula>I$27-2</formula>
    </cfRule>
    <cfRule type="cellIs" dxfId="4729" priority="73" stopIfTrue="1" operator="equal">
      <formula>I$27-3</formula>
    </cfRule>
    <cfRule type="cellIs" dxfId="4728" priority="74" stopIfTrue="1" operator="equal">
      <formula>I$27-1</formula>
    </cfRule>
    <cfRule type="cellIs" dxfId="4727" priority="75" stopIfTrue="1" operator="equal">
      <formula>I$27+1</formula>
    </cfRule>
    <cfRule type="cellIs" dxfId="4726" priority="76" stopIfTrue="1" operator="greaterThanOrEqual">
      <formula>I$27+2</formula>
    </cfRule>
  </conditionalFormatting>
  <conditionalFormatting sqref="N7:N26">
    <cfRule type="cellIs" dxfId="4725" priority="6" stopIfTrue="1" operator="equal">
      <formula>N$27-2</formula>
    </cfRule>
    <cfRule type="cellIs" dxfId="4724" priority="7" stopIfTrue="1" operator="equal">
      <formula>N$27-3</formula>
    </cfRule>
    <cfRule type="cellIs" dxfId="4723" priority="8" stopIfTrue="1" operator="equal">
      <formula>N$27-1</formula>
    </cfRule>
    <cfRule type="cellIs" dxfId="4722" priority="9" stopIfTrue="1" operator="equal">
      <formula>N$27+1</formula>
    </cfRule>
    <cfRule type="cellIs" dxfId="4721" priority="10" stopIfTrue="1" operator="greaterThanOrEqual">
      <formula>N$27+2</formula>
    </cfRule>
  </conditionalFormatting>
  <conditionalFormatting sqref="P7:P26">
    <cfRule type="cellIs" dxfId="4720" priority="1" stopIfTrue="1" operator="equal">
      <formula>P$27-2</formula>
    </cfRule>
    <cfRule type="cellIs" dxfId="4719" priority="2" stopIfTrue="1" operator="equal">
      <formula>P$27-3</formula>
    </cfRule>
    <cfRule type="cellIs" dxfId="4718" priority="3" stopIfTrue="1" operator="equal">
      <formula>P$27-1</formula>
    </cfRule>
    <cfRule type="cellIs" dxfId="4717" priority="4" stopIfTrue="1" operator="equal">
      <formula>P$27+1</formula>
    </cfRule>
    <cfRule type="cellIs" dxfId="4716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G27"/>
  <sheetViews>
    <sheetView showGridLines="0" workbookViewId="0">
      <selection activeCell="V25" sqref="V25"/>
    </sheetView>
  </sheetViews>
  <sheetFormatPr defaultRowHeight="15" x14ac:dyDescent="0.25"/>
  <cols>
    <col min="2" max="2" width="25.140625" customWidth="1"/>
    <col min="3" max="20" width="6.7109375" customWidth="1"/>
    <col min="21" max="22" width="7.7109375" customWidth="1"/>
    <col min="23" max="24" width="7.7109375" style="4" customWidth="1"/>
    <col min="25" max="25" width="7.7109375" style="53" customWidth="1"/>
    <col min="26" max="27" width="9.140625" style="53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"/>
      <c r="X1" s="7"/>
      <c r="Y1" s="52"/>
      <c r="Z1" s="52"/>
      <c r="AA1" s="5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7"/>
      <c r="X2" s="7"/>
      <c r="Y2" s="52"/>
      <c r="Z2" s="52"/>
      <c r="AA2" s="5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52"/>
      <c r="Z3" s="52"/>
      <c r="AA3" s="5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28" t="s">
        <v>21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7"/>
      <c r="X4" s="7"/>
      <c r="Y4" s="52"/>
      <c r="Z4" s="52"/>
      <c r="AA4" s="5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7" t="s">
        <v>2</v>
      </c>
      <c r="W5" s="8" t="s">
        <v>17</v>
      </c>
      <c r="X5" s="7"/>
      <c r="Y5" s="5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8"/>
      <c r="W6" s="8"/>
      <c r="X6" s="7"/>
      <c r="Y6" s="52"/>
    </row>
    <row r="7" spans="1:33" x14ac:dyDescent="0.25">
      <c r="A7" s="2">
        <v>1</v>
      </c>
      <c r="B7" s="27" t="str">
        <f>'7thR'!B7</f>
        <v>Milojka Bernik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6">
        <f t="shared" ref="U7:U25" si="0">SUM(C7:T7)</f>
        <v>0</v>
      </c>
      <c r="V7" s="24">
        <f>'7thR'!V7</f>
        <v>17.600000000000001</v>
      </c>
      <c r="W7" s="10">
        <f>IF(B7&lt;&gt;"",'7thR'!W7+X7,0)</f>
        <v>5</v>
      </c>
      <c r="X7" s="7">
        <f t="shared" ref="X7:X26" si="1">IF(U7&gt;0,1,0)</f>
        <v>0</v>
      </c>
    </row>
    <row r="8" spans="1:33" x14ac:dyDescent="0.25">
      <c r="A8" s="2">
        <v>2</v>
      </c>
      <c r="B8" s="27" t="str">
        <f>'7thR'!B8</f>
        <v>Nada Šmit</v>
      </c>
      <c r="C8" s="12">
        <v>6</v>
      </c>
      <c r="D8" s="12">
        <v>5</v>
      </c>
      <c r="E8" s="12">
        <v>3</v>
      </c>
      <c r="F8" s="12">
        <v>5</v>
      </c>
      <c r="G8" s="12">
        <v>5</v>
      </c>
      <c r="H8" s="12">
        <v>7</v>
      </c>
      <c r="I8" s="12">
        <v>9</v>
      </c>
      <c r="J8" s="12">
        <v>5</v>
      </c>
      <c r="K8" s="12">
        <v>6</v>
      </c>
      <c r="L8" s="12">
        <v>4</v>
      </c>
      <c r="M8" s="12">
        <v>6</v>
      </c>
      <c r="N8" s="12">
        <v>6</v>
      </c>
      <c r="O8" s="12">
        <v>6</v>
      </c>
      <c r="P8" s="12">
        <v>8</v>
      </c>
      <c r="Q8" s="12">
        <v>5</v>
      </c>
      <c r="R8" s="12">
        <v>4</v>
      </c>
      <c r="S8" s="12">
        <v>6</v>
      </c>
      <c r="T8" s="12">
        <v>5</v>
      </c>
      <c r="U8" s="16">
        <f t="shared" si="0"/>
        <v>101</v>
      </c>
      <c r="V8" s="24">
        <f>'7thR'!V8</f>
        <v>39</v>
      </c>
      <c r="W8" s="10">
        <f>IF(B8&lt;&gt;"",'7thR'!W8+X8,0)</f>
        <v>6</v>
      </c>
      <c r="X8" s="7">
        <f t="shared" si="1"/>
        <v>1</v>
      </c>
    </row>
    <row r="9" spans="1:33" x14ac:dyDescent="0.25">
      <c r="A9" s="2">
        <v>3</v>
      </c>
      <c r="B9" s="27" t="str">
        <f>'7thR'!B9</f>
        <v>Zdenka Ramuš</v>
      </c>
      <c r="C9" s="12">
        <v>5</v>
      </c>
      <c r="D9" s="12">
        <v>6</v>
      </c>
      <c r="E9" s="12">
        <v>4</v>
      </c>
      <c r="F9" s="12">
        <v>6</v>
      </c>
      <c r="G9" s="12">
        <v>5</v>
      </c>
      <c r="H9" s="12">
        <v>4</v>
      </c>
      <c r="I9" s="12">
        <v>8</v>
      </c>
      <c r="J9" s="12">
        <v>6</v>
      </c>
      <c r="K9" s="12">
        <v>6</v>
      </c>
      <c r="L9" s="12">
        <v>6</v>
      </c>
      <c r="M9" s="12">
        <v>6</v>
      </c>
      <c r="N9" s="12">
        <v>6</v>
      </c>
      <c r="O9" s="12">
        <v>5</v>
      </c>
      <c r="P9" s="12">
        <v>9</v>
      </c>
      <c r="Q9" s="12">
        <v>6</v>
      </c>
      <c r="R9" s="12">
        <v>4</v>
      </c>
      <c r="S9" s="12">
        <v>9</v>
      </c>
      <c r="T9" s="12">
        <v>6</v>
      </c>
      <c r="U9" s="16">
        <f t="shared" si="0"/>
        <v>107</v>
      </c>
      <c r="V9" s="24">
        <f>'7thR'!V9</f>
        <v>27.1</v>
      </c>
      <c r="W9" s="10">
        <f>IF(B9&lt;&gt;"",'7thR'!W9+X9,0)</f>
        <v>5</v>
      </c>
      <c r="X9" s="7">
        <f t="shared" si="1"/>
        <v>1</v>
      </c>
    </row>
    <row r="10" spans="1:33" x14ac:dyDescent="0.25">
      <c r="A10" s="3">
        <v>4</v>
      </c>
      <c r="B10" s="27" t="str">
        <f>'7thR'!B10</f>
        <v>Milena Sedovnik</v>
      </c>
      <c r="C10" s="12">
        <v>4</v>
      </c>
      <c r="D10" s="12">
        <v>7</v>
      </c>
      <c r="E10" s="12">
        <v>5</v>
      </c>
      <c r="F10" s="12">
        <v>3</v>
      </c>
      <c r="G10" s="12">
        <v>5</v>
      </c>
      <c r="H10" s="12">
        <v>5</v>
      </c>
      <c r="I10" s="12">
        <v>8</v>
      </c>
      <c r="J10" s="12">
        <v>6</v>
      </c>
      <c r="K10" s="12">
        <v>5</v>
      </c>
      <c r="L10" s="12">
        <v>6</v>
      </c>
      <c r="M10" s="12">
        <v>6</v>
      </c>
      <c r="N10" s="12">
        <v>8</v>
      </c>
      <c r="O10" s="12">
        <v>8</v>
      </c>
      <c r="P10" s="12">
        <v>8</v>
      </c>
      <c r="Q10" s="12">
        <v>6</v>
      </c>
      <c r="R10" s="12">
        <v>5</v>
      </c>
      <c r="S10" s="12">
        <v>7</v>
      </c>
      <c r="T10" s="12">
        <v>6</v>
      </c>
      <c r="U10" s="16">
        <f t="shared" si="0"/>
        <v>108</v>
      </c>
      <c r="V10" s="24">
        <f>'7thR'!V10</f>
        <v>25.4</v>
      </c>
      <c r="W10" s="10">
        <f>IF(B10&lt;&gt;"",'7thR'!W10+X10,0)</f>
        <v>5</v>
      </c>
      <c r="X10" s="7">
        <f t="shared" si="1"/>
        <v>1</v>
      </c>
    </row>
    <row r="11" spans="1:33" x14ac:dyDescent="0.25">
      <c r="A11" s="2">
        <v>5</v>
      </c>
      <c r="B11" s="27" t="str">
        <f>'7thR'!B11</f>
        <v>Mirjana Benedik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">
        <f t="shared" si="0"/>
        <v>0</v>
      </c>
      <c r="V11" s="24">
        <f>'7thR'!V11</f>
        <v>10.5</v>
      </c>
      <c r="W11" s="10">
        <f>IF(B11&lt;&gt;"",'7thR'!W11+X11,0)</f>
        <v>3</v>
      </c>
      <c r="X11" s="7">
        <f t="shared" si="1"/>
        <v>0</v>
      </c>
    </row>
    <row r="12" spans="1:33" x14ac:dyDescent="0.25">
      <c r="A12" s="2">
        <v>6</v>
      </c>
      <c r="B12" s="27" t="str">
        <f>'7thR'!B12</f>
        <v>Romana Kranjc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6">
        <f t="shared" si="0"/>
        <v>0</v>
      </c>
      <c r="V12" s="24">
        <f>'7thR'!V12</f>
        <v>22.2</v>
      </c>
      <c r="W12" s="10">
        <f>IF(B12&lt;&gt;"",'7thR'!W12+X12,0)</f>
        <v>5</v>
      </c>
      <c r="X12" s="7">
        <f t="shared" si="1"/>
        <v>0</v>
      </c>
    </row>
    <row r="13" spans="1:33" x14ac:dyDescent="0.25">
      <c r="A13" s="2">
        <v>7</v>
      </c>
      <c r="B13" s="27" t="str">
        <f>'7thR'!B13</f>
        <v>Duška Kolčan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6">
        <f t="shared" si="0"/>
        <v>0</v>
      </c>
      <c r="V13" s="24">
        <f>'7thR'!V13</f>
        <v>25.8</v>
      </c>
      <c r="W13" s="10">
        <f>IF(B13&lt;&gt;"",'7thR'!W13+X13,0)</f>
        <v>4</v>
      </c>
      <c r="X13" s="7">
        <f t="shared" si="1"/>
        <v>0</v>
      </c>
    </row>
    <row r="14" spans="1:33" x14ac:dyDescent="0.25">
      <c r="A14" s="3">
        <v>8</v>
      </c>
      <c r="B14" s="27" t="str">
        <f>'7thR'!B14</f>
        <v>Anka Peršin</v>
      </c>
      <c r="C14" s="12">
        <v>5</v>
      </c>
      <c r="D14" s="12">
        <v>9</v>
      </c>
      <c r="E14" s="12">
        <v>5</v>
      </c>
      <c r="F14" s="12">
        <v>5</v>
      </c>
      <c r="G14" s="12">
        <v>5</v>
      </c>
      <c r="H14" s="12">
        <v>7</v>
      </c>
      <c r="I14" s="12">
        <v>7</v>
      </c>
      <c r="J14" s="12">
        <v>5</v>
      </c>
      <c r="K14" s="12">
        <v>5</v>
      </c>
      <c r="L14" s="12">
        <v>4</v>
      </c>
      <c r="M14" s="12">
        <v>6</v>
      </c>
      <c r="N14" s="12">
        <v>5</v>
      </c>
      <c r="O14" s="12">
        <v>5</v>
      </c>
      <c r="P14" s="12">
        <v>7</v>
      </c>
      <c r="Q14" s="12">
        <v>3</v>
      </c>
      <c r="R14" s="12">
        <v>3</v>
      </c>
      <c r="S14" s="12">
        <v>9</v>
      </c>
      <c r="T14" s="12">
        <v>9</v>
      </c>
      <c r="U14" s="16">
        <f t="shared" si="0"/>
        <v>104</v>
      </c>
      <c r="V14" s="24">
        <f>'7thR'!V14</f>
        <v>13.1</v>
      </c>
      <c r="W14" s="10">
        <f>IF(B14&lt;&gt;"",'7thR'!W14+X14,0)</f>
        <v>6</v>
      </c>
      <c r="X14" s="7">
        <f t="shared" si="1"/>
        <v>1</v>
      </c>
    </row>
    <row r="15" spans="1:33" x14ac:dyDescent="0.25">
      <c r="A15" s="2">
        <v>9</v>
      </c>
      <c r="B15" s="27" t="str">
        <f>'7thR'!B15</f>
        <v>Andreja Rostohar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6">
        <f t="shared" si="0"/>
        <v>0</v>
      </c>
      <c r="V15" s="24">
        <f>'7thR'!V15</f>
        <v>16.399999999999999</v>
      </c>
      <c r="W15" s="10">
        <f>IF(B15&lt;&gt;"",'7thR'!W15+X15,0)</f>
        <v>4</v>
      </c>
      <c r="X15" s="7">
        <f t="shared" si="1"/>
        <v>0</v>
      </c>
    </row>
    <row r="16" spans="1:33" x14ac:dyDescent="0.25">
      <c r="A16" s="2">
        <v>10</v>
      </c>
      <c r="B16" s="27" t="str">
        <f>'7thR'!B16</f>
        <v>Boža Čuk</v>
      </c>
      <c r="C16" s="12">
        <v>7</v>
      </c>
      <c r="D16" s="12">
        <v>7</v>
      </c>
      <c r="E16" s="12">
        <v>4</v>
      </c>
      <c r="F16" s="12">
        <v>4</v>
      </c>
      <c r="G16" s="12">
        <v>6</v>
      </c>
      <c r="H16" s="12">
        <v>7</v>
      </c>
      <c r="I16" s="12">
        <v>7</v>
      </c>
      <c r="J16" s="12">
        <v>6</v>
      </c>
      <c r="K16" s="12">
        <v>6</v>
      </c>
      <c r="L16" s="12">
        <v>4</v>
      </c>
      <c r="M16" s="12">
        <v>5</v>
      </c>
      <c r="N16" s="12">
        <v>9</v>
      </c>
      <c r="O16" s="12">
        <v>6</v>
      </c>
      <c r="P16" s="12">
        <v>9</v>
      </c>
      <c r="Q16" s="12">
        <v>3</v>
      </c>
      <c r="R16" s="12">
        <v>3</v>
      </c>
      <c r="S16" s="12">
        <v>9</v>
      </c>
      <c r="T16" s="12">
        <v>9</v>
      </c>
      <c r="U16" s="16">
        <f t="shared" si="0"/>
        <v>111</v>
      </c>
      <c r="V16" s="24">
        <f>'7thR'!V16</f>
        <v>28.1</v>
      </c>
      <c r="W16" s="10">
        <f>IF(B16&lt;&gt;"",'7thR'!W16+X16,0)</f>
        <v>4</v>
      </c>
      <c r="X16" s="7">
        <f t="shared" si="1"/>
        <v>1</v>
      </c>
    </row>
    <row r="17" spans="1:24" x14ac:dyDescent="0.25">
      <c r="A17" s="2">
        <v>11</v>
      </c>
      <c r="B17" s="27" t="str">
        <f>'7thR'!B17</f>
        <v>Terglav Breda</v>
      </c>
      <c r="C17" s="12">
        <v>7</v>
      </c>
      <c r="D17" s="12">
        <v>7</v>
      </c>
      <c r="E17" s="12">
        <v>4</v>
      </c>
      <c r="F17" s="12">
        <v>5</v>
      </c>
      <c r="G17" s="12">
        <v>5</v>
      </c>
      <c r="H17" s="12">
        <v>4</v>
      </c>
      <c r="I17" s="12">
        <v>8</v>
      </c>
      <c r="J17" s="12">
        <v>5</v>
      </c>
      <c r="K17" s="12">
        <v>5</v>
      </c>
      <c r="L17" s="12">
        <v>4</v>
      </c>
      <c r="M17" s="12">
        <v>6</v>
      </c>
      <c r="N17" s="12">
        <v>7</v>
      </c>
      <c r="O17" s="12">
        <v>8</v>
      </c>
      <c r="P17" s="12">
        <v>7</v>
      </c>
      <c r="Q17" s="12">
        <v>4</v>
      </c>
      <c r="R17" s="12">
        <v>4</v>
      </c>
      <c r="S17" s="12">
        <v>7</v>
      </c>
      <c r="T17" s="12">
        <v>9</v>
      </c>
      <c r="U17" s="16">
        <f t="shared" si="0"/>
        <v>106</v>
      </c>
      <c r="V17" s="24">
        <f>'7thR'!V17</f>
        <v>37</v>
      </c>
      <c r="W17" s="10">
        <f>IF(B17&lt;&gt;"",'7thR'!W17+X17,0)</f>
        <v>5</v>
      </c>
      <c r="X17" s="7">
        <f t="shared" si="1"/>
        <v>1</v>
      </c>
    </row>
    <row r="18" spans="1:24" x14ac:dyDescent="0.25">
      <c r="A18" s="3">
        <v>12</v>
      </c>
      <c r="B18" s="27" t="str">
        <f>'7thR'!B18</f>
        <v>Novak Sonja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6">
        <f t="shared" si="0"/>
        <v>0</v>
      </c>
      <c r="V18" s="24">
        <f>'7thR'!V18</f>
        <v>32.5</v>
      </c>
      <c r="W18" s="10">
        <f>IF(B18&lt;&gt;"",'7thR'!W18+X18,0)</f>
        <v>1</v>
      </c>
      <c r="X18" s="7">
        <f t="shared" si="1"/>
        <v>0</v>
      </c>
    </row>
    <row r="19" spans="1:24" x14ac:dyDescent="0.25">
      <c r="A19" s="2">
        <v>13</v>
      </c>
      <c r="B19" s="27" t="str">
        <f>'7thR'!B19</f>
        <v>Pesjak Nada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6">
        <f t="shared" si="0"/>
        <v>0</v>
      </c>
      <c r="V19" s="24">
        <f>'7thR'!V19</f>
        <v>24.8</v>
      </c>
      <c r="W19" s="10">
        <f>IF(B19&lt;&gt;"",'7thR'!W19+X19,0)</f>
        <v>2</v>
      </c>
      <c r="X19" s="7">
        <f t="shared" si="1"/>
        <v>0</v>
      </c>
    </row>
    <row r="20" spans="1:24" x14ac:dyDescent="0.25">
      <c r="A20" s="2">
        <v>14</v>
      </c>
      <c r="B20" s="27" t="str">
        <f>'7thR'!B20</f>
        <v>Plemelj Milena</v>
      </c>
      <c r="C20" s="12">
        <v>4</v>
      </c>
      <c r="D20" s="12">
        <v>6</v>
      </c>
      <c r="E20" s="12">
        <v>5</v>
      </c>
      <c r="F20" s="12">
        <v>5</v>
      </c>
      <c r="G20" s="12">
        <v>5</v>
      </c>
      <c r="H20" s="12">
        <v>5</v>
      </c>
      <c r="I20" s="12">
        <v>8</v>
      </c>
      <c r="J20" s="12">
        <v>5</v>
      </c>
      <c r="K20" s="12">
        <v>5</v>
      </c>
      <c r="L20" s="12">
        <v>6</v>
      </c>
      <c r="M20" s="12">
        <v>8</v>
      </c>
      <c r="N20" s="12">
        <v>8</v>
      </c>
      <c r="O20" s="12">
        <v>6</v>
      </c>
      <c r="P20" s="12">
        <v>8</v>
      </c>
      <c r="Q20" s="12">
        <v>4</v>
      </c>
      <c r="R20" s="12">
        <v>2</v>
      </c>
      <c r="S20" s="12">
        <v>6</v>
      </c>
      <c r="T20" s="12">
        <v>5</v>
      </c>
      <c r="U20" s="16">
        <f t="shared" si="0"/>
        <v>101</v>
      </c>
      <c r="V20" s="24">
        <f>'7thR'!V20</f>
        <v>21</v>
      </c>
      <c r="W20" s="10">
        <f>IF(B20&lt;&gt;"",'7thR'!W20+X20,0)</f>
        <v>4</v>
      </c>
      <c r="X20" s="7">
        <f t="shared" si="1"/>
        <v>1</v>
      </c>
    </row>
    <row r="21" spans="1:24" x14ac:dyDescent="0.25">
      <c r="A21" s="2">
        <v>15</v>
      </c>
      <c r="B21" s="27" t="str">
        <f>'7thR'!B21</f>
        <v>Ravnikar Marina</v>
      </c>
      <c r="C21" s="12">
        <v>5</v>
      </c>
      <c r="D21" s="12">
        <v>7</v>
      </c>
      <c r="E21" s="12">
        <v>3</v>
      </c>
      <c r="F21" s="12">
        <v>4</v>
      </c>
      <c r="G21" s="12">
        <v>6</v>
      </c>
      <c r="H21" s="12">
        <v>7</v>
      </c>
      <c r="I21" s="12">
        <v>6</v>
      </c>
      <c r="J21" s="12">
        <v>5</v>
      </c>
      <c r="K21" s="12">
        <v>4</v>
      </c>
      <c r="L21" s="12">
        <v>4</v>
      </c>
      <c r="M21" s="12">
        <v>6</v>
      </c>
      <c r="N21" s="12">
        <v>5</v>
      </c>
      <c r="O21" s="12">
        <v>5</v>
      </c>
      <c r="P21" s="12">
        <v>7</v>
      </c>
      <c r="Q21" s="12">
        <v>4</v>
      </c>
      <c r="R21" s="12">
        <v>4</v>
      </c>
      <c r="S21" s="12">
        <v>9</v>
      </c>
      <c r="T21" s="12">
        <v>9</v>
      </c>
      <c r="U21" s="16">
        <f t="shared" si="0"/>
        <v>100</v>
      </c>
      <c r="V21" s="24">
        <f>'7thR'!V21</f>
        <v>17.100000000000001</v>
      </c>
      <c r="W21" s="10">
        <f>IF(B21&lt;&gt;"",'7thR'!W21+X21,0)</f>
        <v>5</v>
      </c>
      <c r="X21" s="7">
        <f t="shared" si="1"/>
        <v>1</v>
      </c>
    </row>
    <row r="22" spans="1:24" x14ac:dyDescent="0.25">
      <c r="A22" s="3">
        <v>16</v>
      </c>
      <c r="B22" s="27" t="str">
        <f>'7thR'!B22</f>
        <v>Burja Cvetka</v>
      </c>
      <c r="C22" s="12">
        <v>5</v>
      </c>
      <c r="D22" s="12">
        <v>5</v>
      </c>
      <c r="E22" s="12">
        <v>6</v>
      </c>
      <c r="F22" s="12">
        <v>3</v>
      </c>
      <c r="G22" s="12">
        <v>9</v>
      </c>
      <c r="H22" s="12">
        <v>6</v>
      </c>
      <c r="I22" s="12">
        <v>8</v>
      </c>
      <c r="J22" s="12">
        <v>5</v>
      </c>
      <c r="K22" s="12">
        <v>5</v>
      </c>
      <c r="L22" s="12">
        <v>4</v>
      </c>
      <c r="M22" s="12">
        <v>6</v>
      </c>
      <c r="N22" s="12">
        <v>6</v>
      </c>
      <c r="O22" s="12">
        <v>7</v>
      </c>
      <c r="P22" s="12">
        <v>6</v>
      </c>
      <c r="Q22" s="12">
        <v>3</v>
      </c>
      <c r="R22" s="12">
        <v>3</v>
      </c>
      <c r="S22" s="12">
        <v>6</v>
      </c>
      <c r="T22" s="12">
        <v>7</v>
      </c>
      <c r="U22" s="16">
        <f t="shared" si="0"/>
        <v>100</v>
      </c>
      <c r="V22" s="24">
        <f>'7thR'!V22</f>
        <v>25.9</v>
      </c>
      <c r="W22" s="10">
        <f>IF(B22&lt;&gt;"",'7thR'!W22+X22,0)</f>
        <v>5</v>
      </c>
      <c r="X22" s="7">
        <f t="shared" si="1"/>
        <v>1</v>
      </c>
    </row>
    <row r="23" spans="1:24" x14ac:dyDescent="0.25">
      <c r="A23" s="2">
        <v>17</v>
      </c>
      <c r="B23" s="27" t="str">
        <f>'7thR'!B23</f>
        <v>Lazar Majda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6">
        <f t="shared" si="0"/>
        <v>0</v>
      </c>
      <c r="V23" s="24">
        <f>'7thR'!V23</f>
        <v>26.3</v>
      </c>
      <c r="W23" s="10">
        <f>IF(B23&lt;&gt;"",'7thR'!W23+X23,0)</f>
        <v>2</v>
      </c>
      <c r="X23" s="7">
        <f t="shared" si="1"/>
        <v>0</v>
      </c>
    </row>
    <row r="24" spans="1:24" x14ac:dyDescent="0.25">
      <c r="A24" s="2">
        <v>18</v>
      </c>
      <c r="B24" s="27" t="str">
        <f>'7thR'!B24</f>
        <v>Benedik Danica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>
        <f t="shared" si="0"/>
        <v>0</v>
      </c>
      <c r="V24" s="24">
        <f>'7thR'!V24</f>
        <v>26.5</v>
      </c>
      <c r="W24" s="10">
        <f>IF(B24&lt;&gt;"",'7thR'!W24+X24,0)</f>
        <v>1</v>
      </c>
      <c r="X24" s="7">
        <f t="shared" si="1"/>
        <v>0</v>
      </c>
    </row>
    <row r="25" spans="1:24" x14ac:dyDescent="0.25">
      <c r="A25" s="2">
        <v>19</v>
      </c>
      <c r="B25" s="27">
        <f>'7thR'!B25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0"/>
        <v>0</v>
      </c>
      <c r="V25" s="24">
        <f>'7thR'!V25</f>
        <v>0</v>
      </c>
      <c r="W25" s="10">
        <f>IF(B25&lt;&gt;"",'7thR'!W25+X25,0)</f>
        <v>0</v>
      </c>
      <c r="X25" s="7">
        <f t="shared" si="1"/>
        <v>0</v>
      </c>
    </row>
    <row r="26" spans="1:24" ht="15.75" thickBot="1" x14ac:dyDescent="0.3">
      <c r="A26" s="3">
        <v>20</v>
      </c>
      <c r="B26" s="27">
        <f>'7thR'!B26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>SUM(C26:T26)</f>
        <v>0</v>
      </c>
      <c r="V26" s="24">
        <f>'7thR'!V26</f>
        <v>0</v>
      </c>
      <c r="W26" s="10">
        <f>IF(B26&lt;&gt;"",'7thR'!W26+X26,0)</f>
        <v>0</v>
      </c>
      <c r="X26" s="7">
        <f t="shared" si="1"/>
        <v>0</v>
      </c>
    </row>
    <row r="27" spans="1:24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</sheetData>
  <sheetProtection algorithmName="SHA-512" hashValue="QqLE/2S8V9p7qfW8/SS/CrcnLYLzWMdb6MgOxxLM0qaFX+u6dBReZBlaav9ZiuaHC+TW5DCdP2al6CeEhUt8JQ==" saltValue="0uJ59zjQIWTHjA6hCeC7ig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6">
    <cfRule type="cellIs" dxfId="4715" priority="87" operator="equal">
      <formula>0</formula>
    </cfRule>
  </conditionalFormatting>
  <conditionalFormatting sqref="U7:V26">
    <cfRule type="cellIs" dxfId="4714" priority="86" operator="equal">
      <formula>0</formula>
    </cfRule>
  </conditionalFormatting>
  <conditionalFormatting sqref="C7:C26">
    <cfRule type="cellIs" dxfId="4713" priority="81" stopIfTrue="1" operator="equal">
      <formula>1</formula>
    </cfRule>
    <cfRule type="cellIs" dxfId="4712" priority="82" stopIfTrue="1" operator="equal">
      <formula>C$27-2</formula>
    </cfRule>
    <cfRule type="cellIs" dxfId="4711" priority="83" stopIfTrue="1" operator="equal">
      <formula>C$27-1</formula>
    </cfRule>
    <cfRule type="cellIs" dxfId="4710" priority="84" stopIfTrue="1" operator="equal">
      <formula>C$27+1</formula>
    </cfRule>
    <cfRule type="cellIs" dxfId="4709" priority="85" stopIfTrue="1" operator="greaterThanOrEqual">
      <formula>C$27+2</formula>
    </cfRule>
  </conditionalFormatting>
  <conditionalFormatting sqref="D7:D26">
    <cfRule type="cellIs" dxfId="4708" priority="67" stopIfTrue="1" operator="equal">
      <formula>1</formula>
    </cfRule>
    <cfRule type="cellIs" dxfId="4707" priority="68" stopIfTrue="1" operator="equal">
      <formula>D$27-2</formula>
    </cfRule>
    <cfRule type="cellIs" dxfId="4706" priority="69" stopIfTrue="1" operator="equal">
      <formula>D$27-1</formula>
    </cfRule>
    <cfRule type="cellIs" dxfId="4705" priority="70" stopIfTrue="1" operator="equal">
      <formula>D$27+1</formula>
    </cfRule>
    <cfRule type="cellIs" dxfId="4704" priority="71" stopIfTrue="1" operator="greaterThanOrEqual">
      <formula>D$27+2</formula>
    </cfRule>
  </conditionalFormatting>
  <conditionalFormatting sqref="G7:G26">
    <cfRule type="cellIs" dxfId="4703" priority="62" stopIfTrue="1" operator="equal">
      <formula>1</formula>
    </cfRule>
    <cfRule type="cellIs" dxfId="4702" priority="63" stopIfTrue="1" operator="equal">
      <formula>G$27-2</formula>
    </cfRule>
    <cfRule type="cellIs" dxfId="4701" priority="64" stopIfTrue="1" operator="equal">
      <formula>G$27-1</formula>
    </cfRule>
    <cfRule type="cellIs" dxfId="4700" priority="65" stopIfTrue="1" operator="equal">
      <formula>G$27+1</formula>
    </cfRule>
    <cfRule type="cellIs" dxfId="4699" priority="66" stopIfTrue="1" operator="greaterThanOrEqual">
      <formula>G$27+2</formula>
    </cfRule>
  </conditionalFormatting>
  <conditionalFormatting sqref="H7:H26">
    <cfRule type="cellIs" dxfId="4698" priority="57" stopIfTrue="1" operator="equal">
      <formula>1</formula>
    </cfRule>
    <cfRule type="cellIs" dxfId="4697" priority="58" stopIfTrue="1" operator="equal">
      <formula>H$27-2</formula>
    </cfRule>
    <cfRule type="cellIs" dxfId="4696" priority="59" stopIfTrue="1" operator="equal">
      <formula>H$27-1</formula>
    </cfRule>
    <cfRule type="cellIs" dxfId="4695" priority="60" stopIfTrue="1" operator="equal">
      <formula>H$27+1</formula>
    </cfRule>
    <cfRule type="cellIs" dxfId="4694" priority="61" stopIfTrue="1" operator="greaterThanOrEqual">
      <formula>H$27+2</formula>
    </cfRule>
  </conditionalFormatting>
  <conditionalFormatting sqref="J7:J26">
    <cfRule type="cellIs" dxfId="4693" priority="52" stopIfTrue="1" operator="equal">
      <formula>1</formula>
    </cfRule>
    <cfRule type="cellIs" dxfId="4692" priority="53" stopIfTrue="1" operator="equal">
      <formula>J$27-2</formula>
    </cfRule>
    <cfRule type="cellIs" dxfId="4691" priority="54" stopIfTrue="1" operator="equal">
      <formula>J$27-1</formula>
    </cfRule>
    <cfRule type="cellIs" dxfId="4690" priority="55" stopIfTrue="1" operator="equal">
      <formula>J$27+1</formula>
    </cfRule>
    <cfRule type="cellIs" dxfId="4689" priority="56" stopIfTrue="1" operator="greaterThanOrEqual">
      <formula>J$27+2</formula>
    </cfRule>
  </conditionalFormatting>
  <conditionalFormatting sqref="K7:K26">
    <cfRule type="cellIs" dxfId="4688" priority="47" stopIfTrue="1" operator="equal">
      <formula>1</formula>
    </cfRule>
    <cfRule type="cellIs" dxfId="4687" priority="48" stopIfTrue="1" operator="equal">
      <formula>K$27-2</formula>
    </cfRule>
    <cfRule type="cellIs" dxfId="4686" priority="49" stopIfTrue="1" operator="equal">
      <formula>K$27-1</formula>
    </cfRule>
    <cfRule type="cellIs" dxfId="4685" priority="50" stopIfTrue="1" operator="equal">
      <formula>K$27+1</formula>
    </cfRule>
    <cfRule type="cellIs" dxfId="4684" priority="51" stopIfTrue="1" operator="greaterThanOrEqual">
      <formula>K$27+2</formula>
    </cfRule>
  </conditionalFormatting>
  <conditionalFormatting sqref="M7:M26">
    <cfRule type="cellIs" dxfId="4683" priority="42" stopIfTrue="1" operator="equal">
      <formula>1</formula>
    </cfRule>
    <cfRule type="cellIs" dxfId="4682" priority="43" stopIfTrue="1" operator="equal">
      <formula>M$27-2</formula>
    </cfRule>
    <cfRule type="cellIs" dxfId="4681" priority="44" stopIfTrue="1" operator="equal">
      <formula>M$27-1</formula>
    </cfRule>
    <cfRule type="cellIs" dxfId="4680" priority="45" stopIfTrue="1" operator="equal">
      <formula>M$27+1</formula>
    </cfRule>
    <cfRule type="cellIs" dxfId="4679" priority="46" stopIfTrue="1" operator="greaterThanOrEqual">
      <formula>M$27+2</formula>
    </cfRule>
  </conditionalFormatting>
  <conditionalFormatting sqref="O7:O26">
    <cfRule type="cellIs" dxfId="4678" priority="37" stopIfTrue="1" operator="equal">
      <formula>1</formula>
    </cfRule>
    <cfRule type="cellIs" dxfId="4677" priority="38" stopIfTrue="1" operator="equal">
      <formula>O$27-2</formula>
    </cfRule>
    <cfRule type="cellIs" dxfId="4676" priority="39" stopIfTrue="1" operator="equal">
      <formula>O$27-1</formula>
    </cfRule>
    <cfRule type="cellIs" dxfId="4675" priority="40" stopIfTrue="1" operator="equal">
      <formula>O$27+1</formula>
    </cfRule>
    <cfRule type="cellIs" dxfId="4674" priority="41" stopIfTrue="1" operator="greaterThanOrEqual">
      <formula>O$27+2</formula>
    </cfRule>
  </conditionalFormatting>
  <conditionalFormatting sqref="S7:S26">
    <cfRule type="cellIs" dxfId="4673" priority="32" stopIfTrue="1" operator="equal">
      <formula>1</formula>
    </cfRule>
    <cfRule type="cellIs" dxfId="4672" priority="33" stopIfTrue="1" operator="equal">
      <formula>S$27-2</formula>
    </cfRule>
    <cfRule type="cellIs" dxfId="4671" priority="34" stopIfTrue="1" operator="equal">
      <formula>S$27-1</formula>
    </cfRule>
    <cfRule type="cellIs" dxfId="4670" priority="35" stopIfTrue="1" operator="equal">
      <formula>S$27+1</formula>
    </cfRule>
    <cfRule type="cellIs" dxfId="4669" priority="36" stopIfTrue="1" operator="greaterThanOrEqual">
      <formula>S$27+2</formula>
    </cfRule>
  </conditionalFormatting>
  <conditionalFormatting sqref="T7:T26">
    <cfRule type="cellIs" dxfId="4668" priority="27" stopIfTrue="1" operator="equal">
      <formula>1</formula>
    </cfRule>
    <cfRule type="cellIs" dxfId="4667" priority="28" stopIfTrue="1" operator="equal">
      <formula>T$27-2</formula>
    </cfRule>
    <cfRule type="cellIs" dxfId="4666" priority="29" stopIfTrue="1" operator="equal">
      <formula>T$27-1</formula>
    </cfRule>
    <cfRule type="cellIs" dxfId="4665" priority="30" stopIfTrue="1" operator="equal">
      <formula>T$27+1</formula>
    </cfRule>
    <cfRule type="cellIs" dxfId="4664" priority="31" stopIfTrue="1" operator="greaterThanOrEqual">
      <formula>T$27+2</formula>
    </cfRule>
  </conditionalFormatting>
  <conditionalFormatting sqref="E7:E26">
    <cfRule type="cellIs" dxfId="4663" priority="77" stopIfTrue="1" operator="equal">
      <formula>1</formula>
    </cfRule>
    <cfRule type="cellIs" dxfId="4662" priority="78" stopIfTrue="1" operator="equal">
      <formula>E$27-1</formula>
    </cfRule>
    <cfRule type="cellIs" dxfId="4661" priority="79" stopIfTrue="1" operator="equal">
      <formula>E$27+1</formula>
    </cfRule>
    <cfRule type="cellIs" dxfId="4660" priority="80" stopIfTrue="1" operator="greaterThanOrEqual">
      <formula>E$27+2</formula>
    </cfRule>
  </conditionalFormatting>
  <conditionalFormatting sqref="F7:F26">
    <cfRule type="cellIs" dxfId="4659" priority="23" stopIfTrue="1" operator="equal">
      <formula>1</formula>
    </cfRule>
    <cfRule type="cellIs" dxfId="4658" priority="24" stopIfTrue="1" operator="equal">
      <formula>F$27-1</formula>
    </cfRule>
    <cfRule type="cellIs" dxfId="4657" priority="25" stopIfTrue="1" operator="equal">
      <formula>F$27+1</formula>
    </cfRule>
    <cfRule type="cellIs" dxfId="4656" priority="26" stopIfTrue="1" operator="greaterThanOrEqual">
      <formula>F$27+2</formula>
    </cfRule>
  </conditionalFormatting>
  <conditionalFormatting sqref="L7:L26">
    <cfRule type="cellIs" dxfId="4655" priority="19" stopIfTrue="1" operator="equal">
      <formula>1</formula>
    </cfRule>
    <cfRule type="cellIs" dxfId="4654" priority="20" stopIfTrue="1" operator="equal">
      <formula>L$27-1</formula>
    </cfRule>
    <cfRule type="cellIs" dxfId="4653" priority="21" stopIfTrue="1" operator="equal">
      <formula>L$27+1</formula>
    </cfRule>
    <cfRule type="cellIs" dxfId="4652" priority="22" stopIfTrue="1" operator="greaterThanOrEqual">
      <formula>L$27+2</formula>
    </cfRule>
  </conditionalFormatting>
  <conditionalFormatting sqref="R7:R26">
    <cfRule type="cellIs" dxfId="4651" priority="15" stopIfTrue="1" operator="equal">
      <formula>1</formula>
    </cfRule>
    <cfRule type="cellIs" dxfId="4650" priority="16" stopIfTrue="1" operator="equal">
      <formula>R$27-1</formula>
    </cfRule>
    <cfRule type="cellIs" dxfId="4649" priority="17" stopIfTrue="1" operator="equal">
      <formula>R$27+1</formula>
    </cfRule>
    <cfRule type="cellIs" dxfId="4648" priority="18" stopIfTrue="1" operator="greaterThanOrEqual">
      <formula>R$27+2</formula>
    </cfRule>
  </conditionalFormatting>
  <conditionalFormatting sqref="Q7:Q26">
    <cfRule type="cellIs" dxfId="4647" priority="11" stopIfTrue="1" operator="equal">
      <formula>1</formula>
    </cfRule>
    <cfRule type="cellIs" dxfId="4646" priority="12" stopIfTrue="1" operator="equal">
      <formula>Q$27-1</formula>
    </cfRule>
    <cfRule type="cellIs" dxfId="4645" priority="13" stopIfTrue="1" operator="equal">
      <formula>Q$27+1</formula>
    </cfRule>
    <cfRule type="cellIs" dxfId="4644" priority="14" stopIfTrue="1" operator="greaterThanOrEqual">
      <formula>Q$27+2</formula>
    </cfRule>
  </conditionalFormatting>
  <conditionalFormatting sqref="I7:I26">
    <cfRule type="cellIs" dxfId="4643" priority="72" stopIfTrue="1" operator="equal">
      <formula>I$27-2</formula>
    </cfRule>
    <cfRule type="cellIs" dxfId="4642" priority="73" stopIfTrue="1" operator="equal">
      <formula>I$27-3</formula>
    </cfRule>
    <cfRule type="cellIs" dxfId="4641" priority="74" stopIfTrue="1" operator="equal">
      <formula>I$27-1</formula>
    </cfRule>
    <cfRule type="cellIs" dxfId="4640" priority="75" stopIfTrue="1" operator="equal">
      <formula>I$27+1</formula>
    </cfRule>
    <cfRule type="cellIs" dxfId="4639" priority="76" stopIfTrue="1" operator="greaterThanOrEqual">
      <formula>I$27+2</formula>
    </cfRule>
  </conditionalFormatting>
  <conditionalFormatting sqref="N7:N26">
    <cfRule type="cellIs" dxfId="4638" priority="6" stopIfTrue="1" operator="equal">
      <formula>N$27-2</formula>
    </cfRule>
    <cfRule type="cellIs" dxfId="4637" priority="7" stopIfTrue="1" operator="equal">
      <formula>N$27-3</formula>
    </cfRule>
    <cfRule type="cellIs" dxfId="4636" priority="8" stopIfTrue="1" operator="equal">
      <formula>N$27-1</formula>
    </cfRule>
    <cfRule type="cellIs" dxfId="4635" priority="9" stopIfTrue="1" operator="equal">
      <formula>N$27+1</formula>
    </cfRule>
    <cfRule type="cellIs" dxfId="4634" priority="10" stopIfTrue="1" operator="greaterThanOrEqual">
      <formula>N$27+2</formula>
    </cfRule>
  </conditionalFormatting>
  <conditionalFormatting sqref="P7:P26">
    <cfRule type="cellIs" dxfId="4633" priority="1" stopIfTrue="1" operator="equal">
      <formula>P$27-2</formula>
    </cfRule>
    <cfRule type="cellIs" dxfId="4632" priority="2" stopIfTrue="1" operator="equal">
      <formula>P$27-3</formula>
    </cfRule>
    <cfRule type="cellIs" dxfId="4631" priority="3" stopIfTrue="1" operator="equal">
      <formula>P$27-1</formula>
    </cfRule>
    <cfRule type="cellIs" dxfId="4630" priority="4" stopIfTrue="1" operator="equal">
      <formula>P$27+1</formula>
    </cfRule>
    <cfRule type="cellIs" dxfId="4629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G27"/>
  <sheetViews>
    <sheetView showGridLines="0" workbookViewId="0">
      <selection activeCell="B23" sqref="B23"/>
    </sheetView>
  </sheetViews>
  <sheetFormatPr defaultRowHeight="15" x14ac:dyDescent="0.25"/>
  <cols>
    <col min="2" max="2" width="25.140625" customWidth="1"/>
    <col min="3" max="20" width="6.7109375" customWidth="1"/>
    <col min="21" max="22" width="7.7109375" customWidth="1"/>
    <col min="23" max="24" width="7.7109375" style="4" customWidth="1"/>
    <col min="25" max="25" width="7.7109375" style="53" customWidth="1"/>
    <col min="26" max="27" width="9.140625" style="53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"/>
      <c r="X1" s="7"/>
      <c r="Y1" s="52"/>
      <c r="Z1" s="52"/>
      <c r="AA1" s="5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7"/>
      <c r="X2" s="7"/>
      <c r="Y2" s="52"/>
      <c r="Z2" s="52"/>
      <c r="AA2" s="5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52"/>
      <c r="Z3" s="52"/>
      <c r="AA3" s="5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50">
        <v>43693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7"/>
      <c r="X4" s="7"/>
      <c r="Y4" s="52"/>
      <c r="Z4" s="52"/>
      <c r="AA4" s="5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7" t="s">
        <v>2</v>
      </c>
      <c r="W5" s="8" t="s">
        <v>17</v>
      </c>
      <c r="X5" s="7"/>
      <c r="Y5" s="5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8"/>
      <c r="W6" s="8"/>
      <c r="X6" s="7"/>
      <c r="Y6" s="52"/>
    </row>
    <row r="7" spans="1:33" x14ac:dyDescent="0.25">
      <c r="A7" s="2">
        <v>1</v>
      </c>
      <c r="B7" s="27" t="str">
        <f>'7thR'!B7</f>
        <v>Milojka Bernik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6">
        <f t="shared" ref="U7:U25" si="0">SUM(C7:T7)</f>
        <v>0</v>
      </c>
      <c r="V7" s="16">
        <f>'8thR'!V7</f>
        <v>17.600000000000001</v>
      </c>
      <c r="W7" s="10">
        <f>IF(B7&lt;&gt;"",'8thR'!W7+X7,0)</f>
        <v>5</v>
      </c>
      <c r="X7" s="7">
        <f t="shared" ref="X7:X26" si="1">IF(U7&gt;0,1,0)</f>
        <v>0</v>
      </c>
    </row>
    <row r="8" spans="1:33" x14ac:dyDescent="0.25">
      <c r="A8" s="2">
        <v>2</v>
      </c>
      <c r="B8" s="27" t="str">
        <f>'7thR'!B8</f>
        <v>Nada Šmit</v>
      </c>
      <c r="C8" s="12">
        <v>9</v>
      </c>
      <c r="D8" s="12">
        <v>6</v>
      </c>
      <c r="E8" s="12">
        <v>4</v>
      </c>
      <c r="F8" s="12">
        <v>3</v>
      </c>
      <c r="G8" s="12">
        <v>7</v>
      </c>
      <c r="H8" s="12">
        <v>5</v>
      </c>
      <c r="I8" s="12">
        <v>9</v>
      </c>
      <c r="J8" s="12">
        <v>7</v>
      </c>
      <c r="K8" s="12">
        <v>6</v>
      </c>
      <c r="L8" s="12">
        <v>5</v>
      </c>
      <c r="M8" s="12">
        <v>8</v>
      </c>
      <c r="N8" s="12">
        <v>6</v>
      </c>
      <c r="O8" s="12">
        <v>8</v>
      </c>
      <c r="P8" s="12">
        <v>8</v>
      </c>
      <c r="Q8" s="12">
        <v>4</v>
      </c>
      <c r="R8" s="12">
        <v>5</v>
      </c>
      <c r="S8" s="12">
        <v>6</v>
      </c>
      <c r="T8" s="12">
        <v>8</v>
      </c>
      <c r="U8" s="16">
        <f t="shared" si="0"/>
        <v>114</v>
      </c>
      <c r="V8" s="16">
        <f>'8thR'!V8</f>
        <v>39</v>
      </c>
      <c r="W8" s="10">
        <f>IF(B8&lt;&gt;"",'8thR'!W8+X8,0)</f>
        <v>7</v>
      </c>
      <c r="X8" s="7">
        <f t="shared" si="1"/>
        <v>1</v>
      </c>
    </row>
    <row r="9" spans="1:33" x14ac:dyDescent="0.25">
      <c r="A9" s="2">
        <v>3</v>
      </c>
      <c r="B9" s="27" t="str">
        <f>'7thR'!B9</f>
        <v>Zdenka Ramuš</v>
      </c>
      <c r="C9" s="12">
        <v>5</v>
      </c>
      <c r="D9" s="12">
        <v>5</v>
      </c>
      <c r="E9" s="12">
        <v>3</v>
      </c>
      <c r="F9" s="12">
        <v>4</v>
      </c>
      <c r="G9" s="12">
        <v>7</v>
      </c>
      <c r="H9" s="12">
        <v>5</v>
      </c>
      <c r="I9" s="12">
        <v>8</v>
      </c>
      <c r="J9" s="12">
        <v>7</v>
      </c>
      <c r="K9" s="12">
        <v>5</v>
      </c>
      <c r="L9" s="12">
        <v>5</v>
      </c>
      <c r="M9" s="12">
        <v>6</v>
      </c>
      <c r="N9" s="12">
        <v>7</v>
      </c>
      <c r="O9" s="12">
        <v>5</v>
      </c>
      <c r="P9" s="12">
        <v>7</v>
      </c>
      <c r="Q9" s="12">
        <v>2</v>
      </c>
      <c r="R9" s="12">
        <v>3</v>
      </c>
      <c r="S9" s="12">
        <v>6</v>
      </c>
      <c r="T9" s="12">
        <v>5</v>
      </c>
      <c r="U9" s="16">
        <f t="shared" si="0"/>
        <v>95</v>
      </c>
      <c r="V9" s="16">
        <v>25.3</v>
      </c>
      <c r="W9" s="10">
        <f>IF(B9&lt;&gt;"",'8thR'!W9+X9,0)</f>
        <v>6</v>
      </c>
      <c r="X9" s="7">
        <f t="shared" si="1"/>
        <v>1</v>
      </c>
    </row>
    <row r="10" spans="1:33" x14ac:dyDescent="0.25">
      <c r="A10" s="3">
        <v>4</v>
      </c>
      <c r="B10" s="27" t="str">
        <f>'7thR'!B10</f>
        <v>Milena Sedovnik</v>
      </c>
      <c r="C10" s="12">
        <v>6</v>
      </c>
      <c r="D10" s="12">
        <v>6</v>
      </c>
      <c r="E10" s="12">
        <v>4</v>
      </c>
      <c r="F10" s="12">
        <v>5</v>
      </c>
      <c r="G10" s="12">
        <v>5</v>
      </c>
      <c r="H10" s="12">
        <v>7</v>
      </c>
      <c r="I10" s="12">
        <v>9</v>
      </c>
      <c r="J10" s="12">
        <v>5</v>
      </c>
      <c r="K10" s="12">
        <v>5</v>
      </c>
      <c r="L10" s="12">
        <v>5</v>
      </c>
      <c r="M10" s="12">
        <v>6</v>
      </c>
      <c r="N10" s="12">
        <v>6</v>
      </c>
      <c r="O10" s="12">
        <v>4</v>
      </c>
      <c r="P10" s="12">
        <v>9</v>
      </c>
      <c r="Q10" s="12">
        <v>4</v>
      </c>
      <c r="R10" s="12">
        <v>5</v>
      </c>
      <c r="S10" s="12">
        <v>6</v>
      </c>
      <c r="T10" s="12">
        <v>5</v>
      </c>
      <c r="U10" s="16">
        <f t="shared" si="0"/>
        <v>102</v>
      </c>
      <c r="V10" s="16">
        <f>'8thR'!V10</f>
        <v>25.4</v>
      </c>
      <c r="W10" s="10">
        <f>IF(B10&lt;&gt;"",'8thR'!W10+X10,0)</f>
        <v>6</v>
      </c>
      <c r="X10" s="7">
        <f t="shared" si="1"/>
        <v>1</v>
      </c>
    </row>
    <row r="11" spans="1:33" x14ac:dyDescent="0.25">
      <c r="A11" s="2">
        <v>5</v>
      </c>
      <c r="B11" s="27" t="str">
        <f>'7thR'!B11</f>
        <v>Mirjana Benedik</v>
      </c>
      <c r="C11" s="12">
        <v>5</v>
      </c>
      <c r="D11" s="12">
        <v>6</v>
      </c>
      <c r="E11" s="12">
        <v>3</v>
      </c>
      <c r="F11" s="12">
        <v>3</v>
      </c>
      <c r="G11" s="12">
        <v>5</v>
      </c>
      <c r="H11" s="12">
        <v>6</v>
      </c>
      <c r="I11" s="12">
        <v>7</v>
      </c>
      <c r="J11" s="12">
        <v>4</v>
      </c>
      <c r="K11" s="12">
        <v>7</v>
      </c>
      <c r="L11" s="12">
        <v>5</v>
      </c>
      <c r="M11" s="12">
        <v>6</v>
      </c>
      <c r="N11" s="12">
        <v>5</v>
      </c>
      <c r="O11" s="12">
        <v>5</v>
      </c>
      <c r="P11" s="12">
        <v>7</v>
      </c>
      <c r="Q11" s="12">
        <v>3</v>
      </c>
      <c r="R11" s="12">
        <v>3</v>
      </c>
      <c r="S11" s="12">
        <v>6</v>
      </c>
      <c r="T11" s="12">
        <v>6</v>
      </c>
      <c r="U11" s="16">
        <f t="shared" si="0"/>
        <v>92</v>
      </c>
      <c r="V11" s="16">
        <f>'8thR'!V11</f>
        <v>10.5</v>
      </c>
      <c r="W11" s="10">
        <f>IF(B11&lt;&gt;"",'8thR'!W11+X11,0)</f>
        <v>4</v>
      </c>
      <c r="X11" s="7">
        <f t="shared" si="1"/>
        <v>1</v>
      </c>
    </row>
    <row r="12" spans="1:33" x14ac:dyDescent="0.25">
      <c r="A12" s="2">
        <v>6</v>
      </c>
      <c r="B12" s="27" t="str">
        <f>'7thR'!B12</f>
        <v>Romana Kranjc</v>
      </c>
      <c r="C12" s="12">
        <v>6</v>
      </c>
      <c r="D12" s="12">
        <v>7</v>
      </c>
      <c r="E12" s="12">
        <v>5</v>
      </c>
      <c r="F12" s="12">
        <v>3</v>
      </c>
      <c r="G12" s="12">
        <v>5</v>
      </c>
      <c r="H12" s="12">
        <v>7</v>
      </c>
      <c r="I12" s="12">
        <v>8</v>
      </c>
      <c r="J12" s="12">
        <v>5</v>
      </c>
      <c r="K12" s="12">
        <v>4</v>
      </c>
      <c r="L12" s="12">
        <v>4</v>
      </c>
      <c r="M12" s="12">
        <v>6</v>
      </c>
      <c r="N12" s="12">
        <v>7</v>
      </c>
      <c r="O12" s="12">
        <v>7</v>
      </c>
      <c r="P12" s="12">
        <v>7</v>
      </c>
      <c r="Q12" s="12">
        <v>3</v>
      </c>
      <c r="R12" s="12">
        <v>3</v>
      </c>
      <c r="S12" s="12">
        <v>9</v>
      </c>
      <c r="T12" s="12">
        <v>6</v>
      </c>
      <c r="U12" s="16">
        <f t="shared" si="0"/>
        <v>102</v>
      </c>
      <c r="V12" s="16">
        <f>'8thR'!V12</f>
        <v>22.2</v>
      </c>
      <c r="W12" s="10">
        <f>IF(B12&lt;&gt;"",'8thR'!W12+X12,0)</f>
        <v>6</v>
      </c>
      <c r="X12" s="7">
        <f t="shared" si="1"/>
        <v>1</v>
      </c>
    </row>
    <row r="13" spans="1:33" x14ac:dyDescent="0.25">
      <c r="A13" s="2">
        <v>7</v>
      </c>
      <c r="B13" s="27" t="str">
        <f>'7thR'!B13</f>
        <v>Duška Kolčan</v>
      </c>
      <c r="C13" s="12">
        <v>6</v>
      </c>
      <c r="D13" s="12">
        <v>8</v>
      </c>
      <c r="E13" s="12">
        <v>6</v>
      </c>
      <c r="F13" s="12">
        <v>4</v>
      </c>
      <c r="G13" s="12">
        <v>9</v>
      </c>
      <c r="H13" s="12">
        <v>6</v>
      </c>
      <c r="I13" s="12">
        <v>8</v>
      </c>
      <c r="J13" s="12">
        <v>5</v>
      </c>
      <c r="K13" s="12">
        <v>5</v>
      </c>
      <c r="L13" s="12">
        <v>5</v>
      </c>
      <c r="M13" s="12">
        <v>9</v>
      </c>
      <c r="N13" s="12">
        <v>6</v>
      </c>
      <c r="O13" s="12">
        <v>5</v>
      </c>
      <c r="P13" s="12">
        <v>7</v>
      </c>
      <c r="Q13" s="12">
        <v>5</v>
      </c>
      <c r="R13" s="12">
        <v>9</v>
      </c>
      <c r="S13" s="12">
        <v>7</v>
      </c>
      <c r="T13" s="12">
        <v>6</v>
      </c>
      <c r="U13" s="16">
        <f t="shared" si="0"/>
        <v>116</v>
      </c>
      <c r="V13" s="16">
        <f>'8thR'!V13</f>
        <v>25.8</v>
      </c>
      <c r="W13" s="10">
        <f>IF(B13&lt;&gt;"",'8thR'!W13+X13,0)</f>
        <v>5</v>
      </c>
      <c r="X13" s="7">
        <f t="shared" ref="X13:X24" si="2">IF(U13&gt;0,1,0)</f>
        <v>1</v>
      </c>
    </row>
    <row r="14" spans="1:33" x14ac:dyDescent="0.25">
      <c r="A14" s="3">
        <v>8</v>
      </c>
      <c r="B14" s="27" t="str">
        <f>'7thR'!B14</f>
        <v>Anka Peršin</v>
      </c>
      <c r="C14" s="12">
        <v>7</v>
      </c>
      <c r="D14" s="12">
        <v>5</v>
      </c>
      <c r="E14" s="12">
        <v>4</v>
      </c>
      <c r="F14" s="12">
        <v>3</v>
      </c>
      <c r="G14" s="12">
        <v>5</v>
      </c>
      <c r="H14" s="12">
        <v>4</v>
      </c>
      <c r="I14" s="12">
        <v>7</v>
      </c>
      <c r="J14" s="12">
        <v>5</v>
      </c>
      <c r="K14" s="12">
        <v>5</v>
      </c>
      <c r="L14" s="12">
        <v>3</v>
      </c>
      <c r="M14" s="12">
        <v>5</v>
      </c>
      <c r="N14" s="12">
        <v>6</v>
      </c>
      <c r="O14" s="12">
        <v>4</v>
      </c>
      <c r="P14" s="12">
        <v>9</v>
      </c>
      <c r="Q14" s="12">
        <v>3</v>
      </c>
      <c r="R14" s="12">
        <v>4</v>
      </c>
      <c r="S14" s="12">
        <v>5</v>
      </c>
      <c r="T14" s="12">
        <v>5</v>
      </c>
      <c r="U14" s="16">
        <f t="shared" si="0"/>
        <v>89</v>
      </c>
      <c r="V14" s="16">
        <v>13.3</v>
      </c>
      <c r="W14" s="10">
        <f>IF(B14&lt;&gt;"",'8thR'!W14+X14,0)</f>
        <v>7</v>
      </c>
      <c r="X14" s="7">
        <f t="shared" si="2"/>
        <v>1</v>
      </c>
    </row>
    <row r="15" spans="1:33" x14ac:dyDescent="0.25">
      <c r="A15" s="2">
        <v>9</v>
      </c>
      <c r="B15" s="27" t="str">
        <f>'7thR'!B15</f>
        <v>Andreja Rostohar</v>
      </c>
      <c r="C15" s="12">
        <v>6</v>
      </c>
      <c r="D15" s="12">
        <v>4</v>
      </c>
      <c r="E15" s="12">
        <v>3</v>
      </c>
      <c r="F15" s="12">
        <v>4</v>
      </c>
      <c r="G15" s="12">
        <v>6</v>
      </c>
      <c r="H15" s="12">
        <v>9</v>
      </c>
      <c r="I15" s="12">
        <v>9</v>
      </c>
      <c r="J15" s="12">
        <v>9</v>
      </c>
      <c r="K15" s="12">
        <v>4</v>
      </c>
      <c r="L15" s="12">
        <v>3</v>
      </c>
      <c r="M15" s="12">
        <v>7</v>
      </c>
      <c r="N15" s="12">
        <v>7</v>
      </c>
      <c r="O15" s="12">
        <v>6</v>
      </c>
      <c r="P15" s="12">
        <v>9</v>
      </c>
      <c r="Q15" s="12">
        <v>3</v>
      </c>
      <c r="R15" s="12">
        <v>4</v>
      </c>
      <c r="S15" s="12">
        <v>6</v>
      </c>
      <c r="T15" s="12">
        <v>8</v>
      </c>
      <c r="U15" s="16">
        <f t="shared" si="0"/>
        <v>107</v>
      </c>
      <c r="V15" s="16">
        <v>16.600000000000001</v>
      </c>
      <c r="W15" s="10">
        <f>IF(B15&lt;&gt;"",'8thR'!W15+X15,0)</f>
        <v>5</v>
      </c>
      <c r="X15" s="7">
        <f t="shared" si="2"/>
        <v>1</v>
      </c>
    </row>
    <row r="16" spans="1:33" x14ac:dyDescent="0.25">
      <c r="A16" s="2">
        <v>10</v>
      </c>
      <c r="B16" s="27" t="str">
        <f>'7thR'!B16</f>
        <v>Boža Čuk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6">
        <f t="shared" si="0"/>
        <v>0</v>
      </c>
      <c r="V16" s="16">
        <f>'8thR'!V16</f>
        <v>28.1</v>
      </c>
      <c r="W16" s="10">
        <f>IF(B16&lt;&gt;"",'8thR'!W16+X16,0)</f>
        <v>4</v>
      </c>
      <c r="X16" s="7">
        <f t="shared" si="2"/>
        <v>0</v>
      </c>
    </row>
    <row r="17" spans="1:24" x14ac:dyDescent="0.25">
      <c r="A17" s="2">
        <v>11</v>
      </c>
      <c r="B17" s="27" t="str">
        <f>'7thR'!B17</f>
        <v>Terglav Breda</v>
      </c>
      <c r="C17" s="12">
        <v>7</v>
      </c>
      <c r="D17" s="12">
        <v>9</v>
      </c>
      <c r="E17" s="12">
        <v>6</v>
      </c>
      <c r="F17" s="12">
        <v>4</v>
      </c>
      <c r="G17" s="12">
        <v>6</v>
      </c>
      <c r="H17" s="12">
        <v>7</v>
      </c>
      <c r="I17" s="12">
        <v>9</v>
      </c>
      <c r="J17" s="12">
        <v>5</v>
      </c>
      <c r="K17" s="12">
        <v>7</v>
      </c>
      <c r="L17" s="12">
        <v>5</v>
      </c>
      <c r="M17" s="12">
        <v>7</v>
      </c>
      <c r="N17" s="12">
        <v>8</v>
      </c>
      <c r="O17" s="12">
        <v>7</v>
      </c>
      <c r="P17" s="12">
        <v>9</v>
      </c>
      <c r="Q17" s="12">
        <v>5</v>
      </c>
      <c r="R17" s="12">
        <v>9</v>
      </c>
      <c r="S17" s="12">
        <v>8</v>
      </c>
      <c r="T17" s="12">
        <v>8</v>
      </c>
      <c r="U17" s="16">
        <f t="shared" si="0"/>
        <v>126</v>
      </c>
      <c r="V17" s="16">
        <f>'8thR'!V17</f>
        <v>37</v>
      </c>
      <c r="W17" s="10">
        <f>IF(B17&lt;&gt;"",'8thR'!W17+X17,0)</f>
        <v>6</v>
      </c>
      <c r="X17" s="7">
        <f t="shared" si="2"/>
        <v>1</v>
      </c>
    </row>
    <row r="18" spans="1:24" x14ac:dyDescent="0.25">
      <c r="A18" s="3">
        <v>12</v>
      </c>
      <c r="B18" s="27" t="str">
        <f>'7thR'!B18</f>
        <v>Novak Sonja</v>
      </c>
      <c r="C18" s="12">
        <v>6</v>
      </c>
      <c r="D18" s="12">
        <v>8</v>
      </c>
      <c r="E18" s="12">
        <v>3</v>
      </c>
      <c r="F18" s="12">
        <v>4</v>
      </c>
      <c r="G18" s="12">
        <v>5</v>
      </c>
      <c r="H18" s="12">
        <v>5</v>
      </c>
      <c r="I18" s="12">
        <v>8</v>
      </c>
      <c r="J18" s="12">
        <v>5</v>
      </c>
      <c r="K18" s="12">
        <v>4</v>
      </c>
      <c r="L18" s="12">
        <v>4</v>
      </c>
      <c r="M18" s="12">
        <v>8</v>
      </c>
      <c r="N18" s="12">
        <v>7</v>
      </c>
      <c r="O18" s="12">
        <v>9</v>
      </c>
      <c r="P18" s="12">
        <v>5</v>
      </c>
      <c r="Q18" s="12">
        <v>3</v>
      </c>
      <c r="R18" s="12">
        <v>4</v>
      </c>
      <c r="S18" s="12">
        <v>6</v>
      </c>
      <c r="T18" s="12">
        <v>6</v>
      </c>
      <c r="U18" s="16">
        <f t="shared" si="0"/>
        <v>100</v>
      </c>
      <c r="V18" s="16">
        <v>27.5</v>
      </c>
      <c r="W18" s="10">
        <f>IF(B18&lt;&gt;"",'8thR'!W18+X18,0)</f>
        <v>2</v>
      </c>
      <c r="X18" s="7">
        <f t="shared" si="2"/>
        <v>1</v>
      </c>
    </row>
    <row r="19" spans="1:24" x14ac:dyDescent="0.25">
      <c r="A19" s="2">
        <v>13</v>
      </c>
      <c r="B19" s="27" t="str">
        <f>'7thR'!B19</f>
        <v>Pesjak Nada</v>
      </c>
      <c r="C19" s="12">
        <v>9</v>
      </c>
      <c r="D19" s="12">
        <v>7</v>
      </c>
      <c r="E19" s="12">
        <v>4</v>
      </c>
      <c r="F19" s="12">
        <v>3</v>
      </c>
      <c r="G19" s="12">
        <v>6</v>
      </c>
      <c r="H19" s="12">
        <v>7</v>
      </c>
      <c r="I19" s="12">
        <v>9</v>
      </c>
      <c r="J19" s="12">
        <v>6</v>
      </c>
      <c r="K19" s="12">
        <v>6</v>
      </c>
      <c r="L19" s="12">
        <v>5</v>
      </c>
      <c r="M19" s="12">
        <v>7</v>
      </c>
      <c r="N19" s="12">
        <v>8</v>
      </c>
      <c r="O19" s="12">
        <v>6</v>
      </c>
      <c r="P19" s="12">
        <v>9</v>
      </c>
      <c r="Q19" s="12">
        <v>4</v>
      </c>
      <c r="R19" s="12">
        <v>3</v>
      </c>
      <c r="S19" s="12">
        <v>9</v>
      </c>
      <c r="T19" s="12">
        <v>9</v>
      </c>
      <c r="U19" s="16">
        <f t="shared" si="0"/>
        <v>117</v>
      </c>
      <c r="V19" s="16">
        <f>'8thR'!V19</f>
        <v>24.8</v>
      </c>
      <c r="W19" s="10">
        <f>IF(B19&lt;&gt;"",'8thR'!W19+X19,0)</f>
        <v>3</v>
      </c>
      <c r="X19" s="7">
        <f t="shared" si="2"/>
        <v>1</v>
      </c>
    </row>
    <row r="20" spans="1:24" x14ac:dyDescent="0.25">
      <c r="A20" s="2">
        <v>14</v>
      </c>
      <c r="B20" s="27" t="str">
        <f>'7thR'!B20</f>
        <v>Plemelj Milena</v>
      </c>
      <c r="C20" s="12">
        <v>7</v>
      </c>
      <c r="D20" s="12">
        <v>6</v>
      </c>
      <c r="E20" s="12">
        <v>4</v>
      </c>
      <c r="F20" s="12">
        <v>4</v>
      </c>
      <c r="G20" s="12">
        <v>8</v>
      </c>
      <c r="H20" s="12">
        <v>5</v>
      </c>
      <c r="I20" s="12">
        <v>9</v>
      </c>
      <c r="J20" s="12">
        <v>5</v>
      </c>
      <c r="K20" s="12">
        <v>6</v>
      </c>
      <c r="L20" s="12">
        <v>3</v>
      </c>
      <c r="M20" s="12">
        <v>6</v>
      </c>
      <c r="N20" s="12">
        <v>6</v>
      </c>
      <c r="O20" s="12">
        <v>6</v>
      </c>
      <c r="P20" s="12">
        <v>7</v>
      </c>
      <c r="Q20" s="12">
        <v>4</v>
      </c>
      <c r="R20" s="12">
        <v>3</v>
      </c>
      <c r="S20" s="12">
        <v>9</v>
      </c>
      <c r="T20" s="12">
        <v>5</v>
      </c>
      <c r="U20" s="16">
        <f t="shared" si="0"/>
        <v>103</v>
      </c>
      <c r="V20" s="16">
        <f>'8thR'!V20</f>
        <v>21</v>
      </c>
      <c r="W20" s="10">
        <f>IF(B20&lt;&gt;"",'8thR'!W20+X20,0)</f>
        <v>5</v>
      </c>
      <c r="X20" s="7">
        <f t="shared" si="2"/>
        <v>1</v>
      </c>
    </row>
    <row r="21" spans="1:24" x14ac:dyDescent="0.25">
      <c r="A21" s="2">
        <v>15</v>
      </c>
      <c r="B21" s="27" t="str">
        <f>'7thR'!B21</f>
        <v>Ravnikar Marina</v>
      </c>
      <c r="C21" s="12">
        <v>5</v>
      </c>
      <c r="D21" s="12">
        <v>5</v>
      </c>
      <c r="E21" s="12">
        <v>4</v>
      </c>
      <c r="F21" s="12">
        <v>3</v>
      </c>
      <c r="G21" s="12">
        <v>6</v>
      </c>
      <c r="H21" s="12">
        <v>5</v>
      </c>
      <c r="I21" s="12">
        <v>8</v>
      </c>
      <c r="J21" s="12">
        <v>4</v>
      </c>
      <c r="K21" s="12">
        <v>5</v>
      </c>
      <c r="L21" s="12">
        <v>5</v>
      </c>
      <c r="M21" s="12">
        <v>5</v>
      </c>
      <c r="N21" s="12">
        <v>7</v>
      </c>
      <c r="O21" s="12">
        <v>5</v>
      </c>
      <c r="P21" s="12">
        <v>5</v>
      </c>
      <c r="Q21" s="12">
        <v>3</v>
      </c>
      <c r="R21" s="12">
        <v>3</v>
      </c>
      <c r="S21" s="12">
        <v>9</v>
      </c>
      <c r="T21" s="12">
        <v>6</v>
      </c>
      <c r="U21" s="16">
        <f t="shared" si="0"/>
        <v>93</v>
      </c>
      <c r="V21" s="16">
        <v>17.2</v>
      </c>
      <c r="W21" s="10">
        <f>IF(B21&lt;&gt;"",'8thR'!W21+X21,0)</f>
        <v>6</v>
      </c>
      <c r="X21" s="7">
        <f t="shared" si="2"/>
        <v>1</v>
      </c>
    </row>
    <row r="22" spans="1:24" x14ac:dyDescent="0.25">
      <c r="A22" s="3">
        <v>16</v>
      </c>
      <c r="B22" s="27" t="str">
        <f>'7thR'!B22</f>
        <v>Burja Cvetka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6">
        <f t="shared" si="0"/>
        <v>0</v>
      </c>
      <c r="V22" s="16">
        <f>'8thR'!V22</f>
        <v>25.9</v>
      </c>
      <c r="W22" s="10">
        <f>IF(B22&lt;&gt;"",'8thR'!W22+X22,0)</f>
        <v>5</v>
      </c>
      <c r="X22" s="7">
        <f t="shared" si="2"/>
        <v>0</v>
      </c>
    </row>
    <row r="23" spans="1:24" x14ac:dyDescent="0.25">
      <c r="A23" s="2">
        <v>17</v>
      </c>
      <c r="B23" s="27" t="str">
        <f>'7thR'!B23</f>
        <v>Lazar Majda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6">
        <f t="shared" si="0"/>
        <v>0</v>
      </c>
      <c r="V23" s="16">
        <f>'8thR'!V23</f>
        <v>26.3</v>
      </c>
      <c r="W23" s="10">
        <f>IF(B23&lt;&gt;"",'8thR'!W23+X23,0)</f>
        <v>2</v>
      </c>
      <c r="X23" s="7">
        <f t="shared" si="2"/>
        <v>0</v>
      </c>
    </row>
    <row r="24" spans="1:24" x14ac:dyDescent="0.25">
      <c r="A24" s="2">
        <v>18</v>
      </c>
      <c r="B24" s="27" t="str">
        <f>'7thR'!B24</f>
        <v>Benedik Danica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>
        <f t="shared" si="0"/>
        <v>0</v>
      </c>
      <c r="V24" s="16">
        <f>'8thR'!V24</f>
        <v>26.5</v>
      </c>
      <c r="W24" s="10">
        <f>IF(B24&lt;&gt;"",'8thR'!W24+X24,0)</f>
        <v>1</v>
      </c>
      <c r="X24" s="7">
        <f t="shared" si="2"/>
        <v>0</v>
      </c>
    </row>
    <row r="25" spans="1:24" x14ac:dyDescent="0.25">
      <c r="A25" s="2">
        <v>19</v>
      </c>
      <c r="B25" s="27">
        <f>'7thR'!B25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0"/>
        <v>0</v>
      </c>
      <c r="V25" s="16">
        <f>'8thR'!V25</f>
        <v>0</v>
      </c>
      <c r="W25" s="10">
        <f>IF(B25&lt;&gt;"",'8thR'!W25+X25,0)</f>
        <v>0</v>
      </c>
      <c r="X25" s="7">
        <f t="shared" si="1"/>
        <v>0</v>
      </c>
    </row>
    <row r="26" spans="1:24" ht="15.75" thickBot="1" x14ac:dyDescent="0.3">
      <c r="A26" s="3">
        <v>20</v>
      </c>
      <c r="B26" s="27">
        <f>'7thR'!B26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>SUM(C26:T26)</f>
        <v>0</v>
      </c>
      <c r="V26" s="16">
        <f>'8thR'!V26</f>
        <v>0</v>
      </c>
      <c r="W26" s="10">
        <f>IF(B26&lt;&gt;"",'8thR'!W26+X26,0)</f>
        <v>0</v>
      </c>
      <c r="X26" s="7">
        <f t="shared" si="1"/>
        <v>0</v>
      </c>
    </row>
    <row r="27" spans="1:24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</sheetData>
  <sheetProtection algorithmName="SHA-512" hashValue="g/n0BdUBlBOwsdrVxaTHXXbCoBZYIqTysfrVNjx4FDglFtXXlFeIUcoibxENQ036XbnPWFrDLuaNOEhR0EoBOQ==" saltValue="uhc32lJr2drd4y5Y2Wpv0g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6">
    <cfRule type="cellIs" dxfId="4628" priority="298" operator="equal">
      <formula>0</formula>
    </cfRule>
  </conditionalFormatting>
  <conditionalFormatting sqref="U7:V26">
    <cfRule type="cellIs" dxfId="0" priority="206" operator="equal">
      <formula>0</formula>
    </cfRule>
  </conditionalFormatting>
  <conditionalFormatting sqref="C7:C26">
    <cfRule type="cellIs" dxfId="4627" priority="81" stopIfTrue="1" operator="equal">
      <formula>1</formula>
    </cfRule>
    <cfRule type="cellIs" dxfId="4626" priority="82" stopIfTrue="1" operator="equal">
      <formula>C$27-2</formula>
    </cfRule>
    <cfRule type="cellIs" dxfId="4625" priority="83" stopIfTrue="1" operator="equal">
      <formula>C$27-1</formula>
    </cfRule>
    <cfRule type="cellIs" dxfId="4624" priority="84" stopIfTrue="1" operator="equal">
      <formula>C$27+1</formula>
    </cfRule>
    <cfRule type="cellIs" dxfId="4623" priority="85" stopIfTrue="1" operator="greaterThanOrEqual">
      <formula>C$27+2</formula>
    </cfRule>
  </conditionalFormatting>
  <conditionalFormatting sqref="D7:D26">
    <cfRule type="cellIs" dxfId="4622" priority="67" stopIfTrue="1" operator="equal">
      <formula>1</formula>
    </cfRule>
    <cfRule type="cellIs" dxfId="4621" priority="68" stopIfTrue="1" operator="equal">
      <formula>D$27-2</formula>
    </cfRule>
    <cfRule type="cellIs" dxfId="4620" priority="69" stopIfTrue="1" operator="equal">
      <formula>D$27-1</formula>
    </cfRule>
    <cfRule type="cellIs" dxfId="4619" priority="70" stopIfTrue="1" operator="equal">
      <formula>D$27+1</formula>
    </cfRule>
    <cfRule type="cellIs" dxfId="4618" priority="71" stopIfTrue="1" operator="greaterThanOrEqual">
      <formula>D$27+2</formula>
    </cfRule>
  </conditionalFormatting>
  <conditionalFormatting sqref="G7:G26">
    <cfRule type="cellIs" dxfId="4617" priority="62" stopIfTrue="1" operator="equal">
      <formula>1</formula>
    </cfRule>
    <cfRule type="cellIs" dxfId="4616" priority="63" stopIfTrue="1" operator="equal">
      <formula>G$27-2</formula>
    </cfRule>
    <cfRule type="cellIs" dxfId="4615" priority="64" stopIfTrue="1" operator="equal">
      <formula>G$27-1</formula>
    </cfRule>
    <cfRule type="cellIs" dxfId="4614" priority="65" stopIfTrue="1" operator="equal">
      <formula>G$27+1</formula>
    </cfRule>
    <cfRule type="cellIs" dxfId="4613" priority="66" stopIfTrue="1" operator="greaterThanOrEqual">
      <formula>G$27+2</formula>
    </cfRule>
  </conditionalFormatting>
  <conditionalFormatting sqref="H7:H26">
    <cfRule type="cellIs" dxfId="4612" priority="57" stopIfTrue="1" operator="equal">
      <formula>1</formula>
    </cfRule>
    <cfRule type="cellIs" dxfId="4611" priority="58" stopIfTrue="1" operator="equal">
      <formula>H$27-2</formula>
    </cfRule>
    <cfRule type="cellIs" dxfId="4610" priority="59" stopIfTrue="1" operator="equal">
      <formula>H$27-1</formula>
    </cfRule>
    <cfRule type="cellIs" dxfId="4609" priority="60" stopIfTrue="1" operator="equal">
      <formula>H$27+1</formula>
    </cfRule>
    <cfRule type="cellIs" dxfId="4608" priority="61" stopIfTrue="1" operator="greaterThanOrEqual">
      <formula>H$27+2</formula>
    </cfRule>
  </conditionalFormatting>
  <conditionalFormatting sqref="J7:J26">
    <cfRule type="cellIs" dxfId="4607" priority="52" stopIfTrue="1" operator="equal">
      <formula>1</formula>
    </cfRule>
    <cfRule type="cellIs" dxfId="4606" priority="53" stopIfTrue="1" operator="equal">
      <formula>J$27-2</formula>
    </cfRule>
    <cfRule type="cellIs" dxfId="4605" priority="54" stopIfTrue="1" operator="equal">
      <formula>J$27-1</formula>
    </cfRule>
    <cfRule type="cellIs" dxfId="4604" priority="55" stopIfTrue="1" operator="equal">
      <formula>J$27+1</formula>
    </cfRule>
    <cfRule type="cellIs" dxfId="4603" priority="56" stopIfTrue="1" operator="greaterThanOrEqual">
      <formula>J$27+2</formula>
    </cfRule>
  </conditionalFormatting>
  <conditionalFormatting sqref="K7:K26">
    <cfRule type="cellIs" dxfId="4602" priority="47" stopIfTrue="1" operator="equal">
      <formula>1</formula>
    </cfRule>
    <cfRule type="cellIs" dxfId="4601" priority="48" stopIfTrue="1" operator="equal">
      <formula>K$27-2</formula>
    </cfRule>
    <cfRule type="cellIs" dxfId="4600" priority="49" stopIfTrue="1" operator="equal">
      <formula>K$27-1</formula>
    </cfRule>
    <cfRule type="cellIs" dxfId="4599" priority="50" stopIfTrue="1" operator="equal">
      <formula>K$27+1</formula>
    </cfRule>
    <cfRule type="cellIs" dxfId="4598" priority="51" stopIfTrue="1" operator="greaterThanOrEqual">
      <formula>K$27+2</formula>
    </cfRule>
  </conditionalFormatting>
  <conditionalFormatting sqref="M7:M26">
    <cfRule type="cellIs" dxfId="4597" priority="42" stopIfTrue="1" operator="equal">
      <formula>1</formula>
    </cfRule>
    <cfRule type="cellIs" dxfId="4596" priority="43" stopIfTrue="1" operator="equal">
      <formula>M$27-2</formula>
    </cfRule>
    <cfRule type="cellIs" dxfId="4595" priority="44" stopIfTrue="1" operator="equal">
      <formula>M$27-1</formula>
    </cfRule>
    <cfRule type="cellIs" dxfId="4594" priority="45" stopIfTrue="1" operator="equal">
      <formula>M$27+1</formula>
    </cfRule>
    <cfRule type="cellIs" dxfId="4593" priority="46" stopIfTrue="1" operator="greaterThanOrEqual">
      <formula>M$27+2</formula>
    </cfRule>
  </conditionalFormatting>
  <conditionalFormatting sqref="O7:O26">
    <cfRule type="cellIs" dxfId="4592" priority="37" stopIfTrue="1" operator="equal">
      <formula>1</formula>
    </cfRule>
    <cfRule type="cellIs" dxfId="4591" priority="38" stopIfTrue="1" operator="equal">
      <formula>O$27-2</formula>
    </cfRule>
    <cfRule type="cellIs" dxfId="4590" priority="39" stopIfTrue="1" operator="equal">
      <formula>O$27-1</formula>
    </cfRule>
    <cfRule type="cellIs" dxfId="4589" priority="40" stopIfTrue="1" operator="equal">
      <formula>O$27+1</formula>
    </cfRule>
    <cfRule type="cellIs" dxfId="4588" priority="41" stopIfTrue="1" operator="greaterThanOrEqual">
      <formula>O$27+2</formula>
    </cfRule>
  </conditionalFormatting>
  <conditionalFormatting sqref="S7:S26">
    <cfRule type="cellIs" dxfId="4587" priority="32" stopIfTrue="1" operator="equal">
      <formula>1</formula>
    </cfRule>
    <cfRule type="cellIs" dxfId="4586" priority="33" stopIfTrue="1" operator="equal">
      <formula>S$27-2</formula>
    </cfRule>
    <cfRule type="cellIs" dxfId="4585" priority="34" stopIfTrue="1" operator="equal">
      <formula>S$27-1</formula>
    </cfRule>
    <cfRule type="cellIs" dxfId="4584" priority="35" stopIfTrue="1" operator="equal">
      <formula>S$27+1</formula>
    </cfRule>
    <cfRule type="cellIs" dxfId="4583" priority="36" stopIfTrue="1" operator="greaterThanOrEqual">
      <formula>S$27+2</formula>
    </cfRule>
  </conditionalFormatting>
  <conditionalFormatting sqref="T7:T26">
    <cfRule type="cellIs" dxfId="4582" priority="27" stopIfTrue="1" operator="equal">
      <formula>1</formula>
    </cfRule>
    <cfRule type="cellIs" dxfId="4581" priority="28" stopIfTrue="1" operator="equal">
      <formula>T$27-2</formula>
    </cfRule>
    <cfRule type="cellIs" dxfId="4580" priority="29" stopIfTrue="1" operator="equal">
      <formula>T$27-1</formula>
    </cfRule>
    <cfRule type="cellIs" dxfId="4579" priority="30" stopIfTrue="1" operator="equal">
      <formula>T$27+1</formula>
    </cfRule>
    <cfRule type="cellIs" dxfId="4578" priority="31" stopIfTrue="1" operator="greaterThanOrEqual">
      <formula>T$27+2</formula>
    </cfRule>
  </conditionalFormatting>
  <conditionalFormatting sqref="E7:E26">
    <cfRule type="cellIs" dxfId="4577" priority="77" stopIfTrue="1" operator="equal">
      <formula>1</formula>
    </cfRule>
    <cfRule type="cellIs" dxfId="4576" priority="78" stopIfTrue="1" operator="equal">
      <formula>E$27-1</formula>
    </cfRule>
    <cfRule type="cellIs" dxfId="4575" priority="79" stopIfTrue="1" operator="equal">
      <formula>E$27+1</formula>
    </cfRule>
    <cfRule type="cellIs" dxfId="4574" priority="80" stopIfTrue="1" operator="greaterThanOrEqual">
      <formula>E$27+2</formula>
    </cfRule>
  </conditionalFormatting>
  <conditionalFormatting sqref="F7:F26">
    <cfRule type="cellIs" dxfId="4573" priority="23" stopIfTrue="1" operator="equal">
      <formula>1</formula>
    </cfRule>
    <cfRule type="cellIs" dxfId="4572" priority="24" stopIfTrue="1" operator="equal">
      <formula>F$27-1</formula>
    </cfRule>
    <cfRule type="cellIs" dxfId="4571" priority="25" stopIfTrue="1" operator="equal">
      <formula>F$27+1</formula>
    </cfRule>
    <cfRule type="cellIs" dxfId="4570" priority="26" stopIfTrue="1" operator="greaterThanOrEqual">
      <formula>F$27+2</formula>
    </cfRule>
  </conditionalFormatting>
  <conditionalFormatting sqref="L7:L26">
    <cfRule type="cellIs" dxfId="4569" priority="19" stopIfTrue="1" operator="equal">
      <formula>1</formula>
    </cfRule>
    <cfRule type="cellIs" dxfId="4568" priority="20" stopIfTrue="1" operator="equal">
      <formula>L$27-1</formula>
    </cfRule>
    <cfRule type="cellIs" dxfId="4567" priority="21" stopIfTrue="1" operator="equal">
      <formula>L$27+1</formula>
    </cfRule>
    <cfRule type="cellIs" dxfId="4566" priority="22" stopIfTrue="1" operator="greaterThanOrEqual">
      <formula>L$27+2</formula>
    </cfRule>
  </conditionalFormatting>
  <conditionalFormatting sqref="R7:R26">
    <cfRule type="cellIs" dxfId="4565" priority="15" stopIfTrue="1" operator="equal">
      <formula>1</formula>
    </cfRule>
    <cfRule type="cellIs" dxfId="4564" priority="16" stopIfTrue="1" operator="equal">
      <formula>R$27-1</formula>
    </cfRule>
    <cfRule type="cellIs" dxfId="4563" priority="17" stopIfTrue="1" operator="equal">
      <formula>R$27+1</formula>
    </cfRule>
    <cfRule type="cellIs" dxfId="4562" priority="18" stopIfTrue="1" operator="greaterThanOrEqual">
      <formula>R$27+2</formula>
    </cfRule>
  </conditionalFormatting>
  <conditionalFormatting sqref="Q7:Q26">
    <cfRule type="cellIs" dxfId="4561" priority="11" stopIfTrue="1" operator="equal">
      <formula>1</formula>
    </cfRule>
    <cfRule type="cellIs" dxfId="4560" priority="12" stopIfTrue="1" operator="equal">
      <formula>Q$27-1</formula>
    </cfRule>
    <cfRule type="cellIs" dxfId="4559" priority="13" stopIfTrue="1" operator="equal">
      <formula>Q$27+1</formula>
    </cfRule>
    <cfRule type="cellIs" dxfId="4558" priority="14" stopIfTrue="1" operator="greaterThanOrEqual">
      <formula>Q$27+2</formula>
    </cfRule>
  </conditionalFormatting>
  <conditionalFormatting sqref="I7:I26">
    <cfRule type="cellIs" dxfId="4557" priority="72" stopIfTrue="1" operator="equal">
      <formula>I$27-2</formula>
    </cfRule>
    <cfRule type="cellIs" dxfId="4556" priority="73" stopIfTrue="1" operator="equal">
      <formula>I$27-3</formula>
    </cfRule>
    <cfRule type="cellIs" dxfId="4555" priority="74" stopIfTrue="1" operator="equal">
      <formula>I$27-1</formula>
    </cfRule>
    <cfRule type="cellIs" dxfId="4554" priority="75" stopIfTrue="1" operator="equal">
      <formula>I$27+1</formula>
    </cfRule>
    <cfRule type="cellIs" dxfId="4553" priority="76" stopIfTrue="1" operator="greaterThanOrEqual">
      <formula>I$27+2</formula>
    </cfRule>
  </conditionalFormatting>
  <conditionalFormatting sqref="N7:N26">
    <cfRule type="cellIs" dxfId="4552" priority="6" stopIfTrue="1" operator="equal">
      <formula>N$27-2</formula>
    </cfRule>
    <cfRule type="cellIs" dxfId="4551" priority="7" stopIfTrue="1" operator="equal">
      <formula>N$27-3</formula>
    </cfRule>
    <cfRule type="cellIs" dxfId="4550" priority="8" stopIfTrue="1" operator="equal">
      <formula>N$27-1</formula>
    </cfRule>
    <cfRule type="cellIs" dxfId="4549" priority="9" stopIfTrue="1" operator="equal">
      <formula>N$27+1</formula>
    </cfRule>
    <cfRule type="cellIs" dxfId="4548" priority="10" stopIfTrue="1" operator="greaterThanOrEqual">
      <formula>N$27+2</formula>
    </cfRule>
  </conditionalFormatting>
  <conditionalFormatting sqref="P7:P26">
    <cfRule type="cellIs" dxfId="4547" priority="1" stopIfTrue="1" operator="equal">
      <formula>P$27-2</formula>
    </cfRule>
    <cfRule type="cellIs" dxfId="4546" priority="2" stopIfTrue="1" operator="equal">
      <formula>P$27-3</formula>
    </cfRule>
    <cfRule type="cellIs" dxfId="4545" priority="3" stopIfTrue="1" operator="equal">
      <formula>P$27-1</formula>
    </cfRule>
    <cfRule type="cellIs" dxfId="4544" priority="4" stopIfTrue="1" operator="equal">
      <formula>P$27+1</formula>
    </cfRule>
    <cfRule type="cellIs" dxfId="4543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AG27"/>
  <sheetViews>
    <sheetView showGridLines="0" workbookViewId="0">
      <selection activeCell="B18" sqref="B18"/>
    </sheetView>
  </sheetViews>
  <sheetFormatPr defaultRowHeight="15" x14ac:dyDescent="0.25"/>
  <cols>
    <col min="2" max="2" width="25.140625" customWidth="1"/>
    <col min="3" max="20" width="6.7109375" customWidth="1"/>
    <col min="21" max="22" width="7.7109375" customWidth="1"/>
    <col min="23" max="23" width="8.7109375" style="4" customWidth="1"/>
    <col min="24" max="24" width="7.7109375" style="4" customWidth="1"/>
    <col min="25" max="25" width="7.7109375" style="96" customWidth="1"/>
    <col min="26" max="27" width="9.140625" style="53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"/>
      <c r="X1" s="7"/>
      <c r="Y1" s="95"/>
      <c r="Z1" s="52"/>
      <c r="AA1" s="5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7"/>
      <c r="X2" s="7"/>
      <c r="Y2" s="95"/>
      <c r="Z2" s="52"/>
      <c r="AA2" s="5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95"/>
      <c r="Z3" s="52"/>
      <c r="AA3" s="5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28" t="s">
        <v>21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7"/>
      <c r="X4" s="7"/>
      <c r="Y4" s="95"/>
      <c r="Z4" s="52"/>
      <c r="AA4" s="5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7" t="s">
        <v>2</v>
      </c>
      <c r="W5" s="8" t="s">
        <v>17</v>
      </c>
      <c r="X5" s="7"/>
      <c r="Y5" s="95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8"/>
      <c r="W6" s="8"/>
      <c r="X6" s="7"/>
      <c r="Y6" s="95"/>
    </row>
    <row r="7" spans="1:33" x14ac:dyDescent="0.25">
      <c r="A7" s="2">
        <v>1</v>
      </c>
      <c r="B7" s="27" t="str">
        <f>'7thR'!B7</f>
        <v>Milojka Bernik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6">
        <f t="shared" ref="U7:U25" si="0">SUM(C7:T7)</f>
        <v>0</v>
      </c>
      <c r="V7" s="24">
        <f>'9thR'!V7</f>
        <v>17.600000000000001</v>
      </c>
      <c r="W7" s="10">
        <f>IF(B7&lt;&gt;"",'9thR'!W7+X7,0)</f>
        <v>5</v>
      </c>
      <c r="X7" s="7">
        <f t="shared" ref="X7:X26" si="1">IF(U7&gt;0,1,0)</f>
        <v>0</v>
      </c>
    </row>
    <row r="8" spans="1:33" x14ac:dyDescent="0.25">
      <c r="A8" s="2">
        <v>2</v>
      </c>
      <c r="B8" s="27" t="str">
        <f>'7thR'!B8</f>
        <v>Nada Šmit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6">
        <f t="shared" si="0"/>
        <v>0</v>
      </c>
      <c r="V8" s="24">
        <v>35</v>
      </c>
      <c r="W8" s="10">
        <f>IF(B8&lt;&gt;"",'9thR'!W8+X8,0)</f>
        <v>7</v>
      </c>
      <c r="X8" s="7">
        <f t="shared" si="1"/>
        <v>0</v>
      </c>
    </row>
    <row r="9" spans="1:33" x14ac:dyDescent="0.25">
      <c r="A9" s="2">
        <v>3</v>
      </c>
      <c r="B9" s="27" t="str">
        <f>'7thR'!B9</f>
        <v>Zdenka Ramuš</v>
      </c>
      <c r="C9" s="12">
        <v>5</v>
      </c>
      <c r="D9" s="12">
        <v>5</v>
      </c>
      <c r="E9" s="12">
        <v>3</v>
      </c>
      <c r="F9" s="12">
        <v>4</v>
      </c>
      <c r="G9" s="12">
        <v>5</v>
      </c>
      <c r="H9" s="12">
        <v>8</v>
      </c>
      <c r="I9" s="12">
        <v>8</v>
      </c>
      <c r="J9" s="12">
        <v>7</v>
      </c>
      <c r="K9" s="12">
        <v>5</v>
      </c>
      <c r="L9" s="12">
        <v>4</v>
      </c>
      <c r="M9" s="12">
        <v>5</v>
      </c>
      <c r="N9" s="12">
        <v>7</v>
      </c>
      <c r="O9" s="12">
        <v>5</v>
      </c>
      <c r="P9" s="12">
        <v>7</v>
      </c>
      <c r="Q9" s="12">
        <v>4</v>
      </c>
      <c r="R9" s="12">
        <v>4</v>
      </c>
      <c r="S9" s="12">
        <v>6</v>
      </c>
      <c r="T9" s="12">
        <v>5</v>
      </c>
      <c r="U9" s="16">
        <f t="shared" si="0"/>
        <v>97</v>
      </c>
      <c r="V9" s="24">
        <f>'9thR'!V9</f>
        <v>25.3</v>
      </c>
      <c r="W9" s="10">
        <f>IF(B9&lt;&gt;"",'9thR'!W9+X9,0)</f>
        <v>7</v>
      </c>
      <c r="X9" s="7">
        <f t="shared" si="1"/>
        <v>1</v>
      </c>
    </row>
    <row r="10" spans="1:33" x14ac:dyDescent="0.25">
      <c r="A10" s="3">
        <v>4</v>
      </c>
      <c r="B10" s="27" t="str">
        <f>'7thR'!B10</f>
        <v>Milena Sedovnik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6">
        <f t="shared" si="0"/>
        <v>0</v>
      </c>
      <c r="V10" s="24">
        <f>'9thR'!V10</f>
        <v>25.4</v>
      </c>
      <c r="W10" s="10">
        <f>IF(B10&lt;&gt;"",'9thR'!W10+X10,0)</f>
        <v>6</v>
      </c>
      <c r="X10" s="7">
        <f t="shared" si="1"/>
        <v>0</v>
      </c>
    </row>
    <row r="11" spans="1:33" x14ac:dyDescent="0.25">
      <c r="A11" s="2">
        <v>5</v>
      </c>
      <c r="B11" s="27" t="str">
        <f>'7thR'!B11</f>
        <v>Mirjana Benedik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">
        <f t="shared" si="0"/>
        <v>0</v>
      </c>
      <c r="V11" s="24">
        <v>10.8</v>
      </c>
      <c r="W11" s="10">
        <f>IF(B11&lt;&gt;"",'9thR'!W11+X11,0)</f>
        <v>4</v>
      </c>
      <c r="X11" s="7">
        <f t="shared" si="1"/>
        <v>0</v>
      </c>
    </row>
    <row r="12" spans="1:33" x14ac:dyDescent="0.25">
      <c r="A12" s="2">
        <v>6</v>
      </c>
      <c r="B12" s="27" t="str">
        <f>'7thR'!B12</f>
        <v>Romana Kranjc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6">
        <f t="shared" si="0"/>
        <v>0</v>
      </c>
      <c r="V12" s="24">
        <f>'9thR'!V12</f>
        <v>22.2</v>
      </c>
      <c r="W12" s="10">
        <f>IF(B12&lt;&gt;"",'9thR'!W12+X12,0)</f>
        <v>6</v>
      </c>
      <c r="X12" s="7">
        <f t="shared" si="1"/>
        <v>0</v>
      </c>
    </row>
    <row r="13" spans="1:33" x14ac:dyDescent="0.25">
      <c r="A13" s="2">
        <v>7</v>
      </c>
      <c r="B13" s="27" t="str">
        <f>'7thR'!B13</f>
        <v>Duška Kolčan</v>
      </c>
      <c r="C13" s="12">
        <v>6</v>
      </c>
      <c r="D13" s="12">
        <v>5</v>
      </c>
      <c r="E13" s="12">
        <v>3</v>
      </c>
      <c r="F13" s="12">
        <v>4</v>
      </c>
      <c r="G13" s="12">
        <v>5</v>
      </c>
      <c r="H13" s="12">
        <v>7</v>
      </c>
      <c r="I13" s="12">
        <v>9</v>
      </c>
      <c r="J13" s="12">
        <v>5</v>
      </c>
      <c r="K13" s="12">
        <v>7</v>
      </c>
      <c r="L13" s="12">
        <v>5</v>
      </c>
      <c r="M13" s="12">
        <v>7</v>
      </c>
      <c r="N13" s="12">
        <v>8</v>
      </c>
      <c r="O13" s="12">
        <v>6</v>
      </c>
      <c r="P13" s="12">
        <v>9</v>
      </c>
      <c r="Q13" s="12">
        <v>4</v>
      </c>
      <c r="R13" s="12">
        <v>4</v>
      </c>
      <c r="S13" s="12">
        <v>7</v>
      </c>
      <c r="T13" s="12">
        <v>9</v>
      </c>
      <c r="U13" s="16">
        <f t="shared" si="0"/>
        <v>110</v>
      </c>
      <c r="V13" s="24">
        <f>'9thR'!V13</f>
        <v>25.8</v>
      </c>
      <c r="W13" s="10">
        <f>IF(B13&lt;&gt;"",'9thR'!W13+X13,0)</f>
        <v>6</v>
      </c>
      <c r="X13" s="7">
        <f t="shared" si="1"/>
        <v>1</v>
      </c>
    </row>
    <row r="14" spans="1:33" x14ac:dyDescent="0.25">
      <c r="A14" s="3">
        <v>8</v>
      </c>
      <c r="B14" s="27" t="str">
        <f>'7thR'!B14</f>
        <v>Anka Peršin</v>
      </c>
      <c r="C14" s="12">
        <v>6</v>
      </c>
      <c r="D14" s="12">
        <v>4</v>
      </c>
      <c r="E14" s="12">
        <v>3</v>
      </c>
      <c r="F14" s="12">
        <v>3</v>
      </c>
      <c r="G14" s="12">
        <v>4</v>
      </c>
      <c r="H14" s="12">
        <v>8</v>
      </c>
      <c r="I14" s="12">
        <v>8</v>
      </c>
      <c r="J14" s="12">
        <v>4</v>
      </c>
      <c r="K14" s="12">
        <v>6</v>
      </c>
      <c r="L14" s="12">
        <v>4</v>
      </c>
      <c r="M14" s="12">
        <v>5</v>
      </c>
      <c r="N14" s="12">
        <v>6</v>
      </c>
      <c r="O14" s="12">
        <v>5</v>
      </c>
      <c r="P14" s="12">
        <v>6</v>
      </c>
      <c r="Q14" s="12">
        <v>3</v>
      </c>
      <c r="R14" s="12">
        <v>4</v>
      </c>
      <c r="S14" s="12">
        <v>6</v>
      </c>
      <c r="T14" s="12">
        <v>6</v>
      </c>
      <c r="U14" s="16">
        <f t="shared" si="0"/>
        <v>91</v>
      </c>
      <c r="V14" s="24">
        <v>13.6</v>
      </c>
      <c r="W14" s="10">
        <f>IF(B14&lt;&gt;"",'9thR'!W14+X14,0)</f>
        <v>8</v>
      </c>
      <c r="X14" s="7">
        <f t="shared" si="1"/>
        <v>1</v>
      </c>
    </row>
    <row r="15" spans="1:33" x14ac:dyDescent="0.25">
      <c r="A15" s="2">
        <v>9</v>
      </c>
      <c r="B15" s="27" t="str">
        <f>'7thR'!B15</f>
        <v>Andreja Rostohar</v>
      </c>
      <c r="C15" s="12">
        <v>5</v>
      </c>
      <c r="D15" s="12">
        <v>9</v>
      </c>
      <c r="E15" s="12">
        <v>3</v>
      </c>
      <c r="F15" s="12">
        <v>4</v>
      </c>
      <c r="G15" s="12">
        <v>5</v>
      </c>
      <c r="H15" s="12">
        <v>5</v>
      </c>
      <c r="I15" s="12">
        <v>7</v>
      </c>
      <c r="J15" s="12">
        <v>6</v>
      </c>
      <c r="K15" s="12">
        <v>4</v>
      </c>
      <c r="L15" s="12">
        <v>3</v>
      </c>
      <c r="M15" s="12">
        <v>5</v>
      </c>
      <c r="N15" s="12">
        <v>7</v>
      </c>
      <c r="O15" s="12">
        <v>4</v>
      </c>
      <c r="P15" s="12">
        <v>7</v>
      </c>
      <c r="Q15" s="12">
        <v>3</v>
      </c>
      <c r="R15" s="12">
        <v>5</v>
      </c>
      <c r="S15" s="12">
        <v>5</v>
      </c>
      <c r="T15" s="12">
        <v>9</v>
      </c>
      <c r="U15" s="16">
        <f t="shared" si="0"/>
        <v>96</v>
      </c>
      <c r="V15" s="24">
        <v>14.6</v>
      </c>
      <c r="W15" s="10">
        <f>IF(B15&lt;&gt;"",'9thR'!W15+X15,0)</f>
        <v>6</v>
      </c>
      <c r="X15" s="7">
        <f t="shared" si="1"/>
        <v>1</v>
      </c>
    </row>
    <row r="16" spans="1:33" x14ac:dyDescent="0.25">
      <c r="A16" s="2">
        <v>10</v>
      </c>
      <c r="B16" s="27" t="str">
        <f>'7thR'!B16</f>
        <v>Boža Čuk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6">
        <f t="shared" si="0"/>
        <v>0</v>
      </c>
      <c r="V16" s="24">
        <f>'9thR'!V16</f>
        <v>28.1</v>
      </c>
      <c r="W16" s="10">
        <f>IF(B16&lt;&gt;"",'9thR'!W16+X16,0)</f>
        <v>4</v>
      </c>
      <c r="X16" s="7">
        <f t="shared" si="1"/>
        <v>0</v>
      </c>
    </row>
    <row r="17" spans="1:24" x14ac:dyDescent="0.25">
      <c r="A17" s="2">
        <v>11</v>
      </c>
      <c r="B17" s="27" t="str">
        <f>'7thR'!B17</f>
        <v>Terglav Breda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6">
        <f t="shared" si="0"/>
        <v>0</v>
      </c>
      <c r="V17" s="24">
        <f>'9thR'!V17</f>
        <v>37</v>
      </c>
      <c r="W17" s="10">
        <f>IF(B17&lt;&gt;"",'9thR'!W17+X17,0)</f>
        <v>6</v>
      </c>
      <c r="X17" s="7">
        <f t="shared" si="1"/>
        <v>0</v>
      </c>
    </row>
    <row r="18" spans="1:24" x14ac:dyDescent="0.25">
      <c r="A18" s="3">
        <v>12</v>
      </c>
      <c r="B18" s="27" t="str">
        <f>'7thR'!B18</f>
        <v>Novak Sonja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6">
        <f t="shared" si="0"/>
        <v>0</v>
      </c>
      <c r="V18" s="24">
        <f>'9thR'!V18</f>
        <v>27.5</v>
      </c>
      <c r="W18" s="10">
        <f>IF(B18&lt;&gt;"",'9thR'!W18+X18,0)</f>
        <v>2</v>
      </c>
      <c r="X18" s="7">
        <f t="shared" si="1"/>
        <v>0</v>
      </c>
    </row>
    <row r="19" spans="1:24" x14ac:dyDescent="0.25">
      <c r="A19" s="2">
        <v>13</v>
      </c>
      <c r="B19" s="27" t="str">
        <f>'7thR'!B19</f>
        <v>Pesjak Nada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6">
        <f t="shared" si="0"/>
        <v>0</v>
      </c>
      <c r="V19" s="24">
        <f>'9thR'!V19</f>
        <v>24.8</v>
      </c>
      <c r="W19" s="10">
        <f>IF(B19&lt;&gt;"",'9thR'!W19+X19,0)</f>
        <v>3</v>
      </c>
      <c r="X19" s="7">
        <f t="shared" si="1"/>
        <v>0</v>
      </c>
    </row>
    <row r="20" spans="1:24" x14ac:dyDescent="0.25">
      <c r="A20" s="2">
        <v>14</v>
      </c>
      <c r="B20" s="27" t="str">
        <f>'7thR'!B20</f>
        <v>Plemelj Milena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6">
        <f t="shared" si="0"/>
        <v>0</v>
      </c>
      <c r="V20" s="24">
        <v>20.6</v>
      </c>
      <c r="W20" s="10">
        <f>IF(B20&lt;&gt;"",'9thR'!W20+X20,0)</f>
        <v>5</v>
      </c>
      <c r="X20" s="7">
        <f t="shared" si="1"/>
        <v>0</v>
      </c>
    </row>
    <row r="21" spans="1:24" x14ac:dyDescent="0.25">
      <c r="A21" s="2">
        <v>15</v>
      </c>
      <c r="B21" s="27" t="str">
        <f>'7thR'!B21</f>
        <v>Ravnikar Marina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6">
        <f t="shared" si="0"/>
        <v>0</v>
      </c>
      <c r="V21" s="24">
        <v>17.3</v>
      </c>
      <c r="W21" s="10">
        <f>IF(B21&lt;&gt;"",'9thR'!W21+X21,0)</f>
        <v>6</v>
      </c>
      <c r="X21" s="7">
        <f t="shared" si="1"/>
        <v>0</v>
      </c>
    </row>
    <row r="22" spans="1:24" x14ac:dyDescent="0.25">
      <c r="A22" s="3">
        <v>16</v>
      </c>
      <c r="B22" s="27" t="str">
        <f>'7thR'!B22</f>
        <v>Burja Cvetka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6">
        <f t="shared" si="0"/>
        <v>0</v>
      </c>
      <c r="V22" s="24">
        <f>'9thR'!V22</f>
        <v>25.9</v>
      </c>
      <c r="W22" s="10">
        <f>IF(B22&lt;&gt;"",'9thR'!W22+X22,0)</f>
        <v>5</v>
      </c>
      <c r="X22" s="7">
        <f t="shared" si="1"/>
        <v>0</v>
      </c>
    </row>
    <row r="23" spans="1:24" x14ac:dyDescent="0.25">
      <c r="A23" s="2">
        <v>17</v>
      </c>
      <c r="B23" s="27" t="str">
        <f>'7thR'!B23</f>
        <v>Lazar Majda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6">
        <f t="shared" si="0"/>
        <v>0</v>
      </c>
      <c r="V23" s="24">
        <f>'9thR'!V23</f>
        <v>26.3</v>
      </c>
      <c r="W23" s="10">
        <f>IF(B23&lt;&gt;"",'9thR'!W23+X23,0)</f>
        <v>2</v>
      </c>
      <c r="X23" s="7">
        <f t="shared" si="1"/>
        <v>0</v>
      </c>
    </row>
    <row r="24" spans="1:24" x14ac:dyDescent="0.25">
      <c r="A24" s="2">
        <v>18</v>
      </c>
      <c r="B24" s="27" t="str">
        <f>'7thR'!B24</f>
        <v>Benedik Danica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>
        <f t="shared" si="0"/>
        <v>0</v>
      </c>
      <c r="V24" s="24">
        <f>'9thR'!V24</f>
        <v>26.5</v>
      </c>
      <c r="W24" s="10">
        <f>IF(B24&lt;&gt;"",'9thR'!W24+X24,0)</f>
        <v>1</v>
      </c>
      <c r="X24" s="7">
        <f t="shared" si="1"/>
        <v>0</v>
      </c>
    </row>
    <row r="25" spans="1:24" x14ac:dyDescent="0.25">
      <c r="A25" s="2">
        <v>19</v>
      </c>
      <c r="B25" s="27">
        <f>'7thR'!B25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0"/>
        <v>0</v>
      </c>
      <c r="V25" s="24">
        <f>'9thR'!V25</f>
        <v>0</v>
      </c>
      <c r="W25" s="10">
        <f>IF(B25&lt;&gt;"",'9thR'!W25+X25,0)</f>
        <v>0</v>
      </c>
      <c r="X25" s="7">
        <f t="shared" si="1"/>
        <v>0</v>
      </c>
    </row>
    <row r="26" spans="1:24" ht="15.75" thickBot="1" x14ac:dyDescent="0.3">
      <c r="A26" s="3">
        <v>20</v>
      </c>
      <c r="B26" s="27">
        <f>'7thR'!B26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>SUM(C26:T26)</f>
        <v>0</v>
      </c>
      <c r="V26" s="24">
        <f>'9thR'!V26</f>
        <v>0</v>
      </c>
      <c r="W26" s="10">
        <f>IF(B26&lt;&gt;"",'9thR'!W26+X26,0)</f>
        <v>0</v>
      </c>
      <c r="X26" s="7">
        <f t="shared" si="1"/>
        <v>0</v>
      </c>
    </row>
    <row r="27" spans="1:24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</sheetData>
  <sheetProtection algorithmName="SHA-512" hashValue="r+xxrq2LhaSvJ+A2fPpb/LIJnRd09AX1RVwY2x1M/y7cX7xMAPCNn94HFrbze7b5Eaxi2rh0uBS2VT/YvxzSaA==" saltValue="n+qoHLnF88Wi4GZUwnnviQ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6">
    <cfRule type="cellIs" dxfId="4542" priority="87" operator="equal">
      <formula>0</formula>
    </cfRule>
  </conditionalFormatting>
  <conditionalFormatting sqref="U7:V26">
    <cfRule type="cellIs" dxfId="4541" priority="86" operator="equal">
      <formula>0</formula>
    </cfRule>
  </conditionalFormatting>
  <conditionalFormatting sqref="C7:C26">
    <cfRule type="cellIs" dxfId="4540" priority="81" stopIfTrue="1" operator="equal">
      <formula>1</formula>
    </cfRule>
    <cfRule type="cellIs" dxfId="4539" priority="82" stopIfTrue="1" operator="equal">
      <formula>C$27-2</formula>
    </cfRule>
    <cfRule type="cellIs" dxfId="4538" priority="83" stopIfTrue="1" operator="equal">
      <formula>C$27-1</formula>
    </cfRule>
    <cfRule type="cellIs" dxfId="4537" priority="84" stopIfTrue="1" operator="equal">
      <formula>C$27+1</formula>
    </cfRule>
    <cfRule type="cellIs" dxfId="4536" priority="85" stopIfTrue="1" operator="greaterThanOrEqual">
      <formula>C$27+2</formula>
    </cfRule>
  </conditionalFormatting>
  <conditionalFormatting sqref="D7:D26">
    <cfRule type="cellIs" dxfId="4535" priority="67" stopIfTrue="1" operator="equal">
      <formula>1</formula>
    </cfRule>
    <cfRule type="cellIs" dxfId="4534" priority="68" stopIfTrue="1" operator="equal">
      <formula>D$27-2</formula>
    </cfRule>
    <cfRule type="cellIs" dxfId="4533" priority="69" stopIfTrue="1" operator="equal">
      <formula>D$27-1</formula>
    </cfRule>
    <cfRule type="cellIs" dxfId="4532" priority="70" stopIfTrue="1" operator="equal">
      <formula>D$27+1</formula>
    </cfRule>
    <cfRule type="cellIs" dxfId="4531" priority="71" stopIfTrue="1" operator="greaterThanOrEqual">
      <formula>D$27+2</formula>
    </cfRule>
  </conditionalFormatting>
  <conditionalFormatting sqref="G7:G26">
    <cfRule type="cellIs" dxfId="4530" priority="62" stopIfTrue="1" operator="equal">
      <formula>1</formula>
    </cfRule>
    <cfRule type="cellIs" dxfId="4529" priority="63" stopIfTrue="1" operator="equal">
      <formula>G$27-2</formula>
    </cfRule>
    <cfRule type="cellIs" dxfId="4528" priority="64" stopIfTrue="1" operator="equal">
      <formula>G$27-1</formula>
    </cfRule>
    <cfRule type="cellIs" dxfId="4527" priority="65" stopIfTrue="1" operator="equal">
      <formula>G$27+1</formula>
    </cfRule>
    <cfRule type="cellIs" dxfId="4526" priority="66" stopIfTrue="1" operator="greaterThanOrEqual">
      <formula>G$27+2</formula>
    </cfRule>
  </conditionalFormatting>
  <conditionalFormatting sqref="H7:H26">
    <cfRule type="cellIs" dxfId="4525" priority="57" stopIfTrue="1" operator="equal">
      <formula>1</formula>
    </cfRule>
    <cfRule type="cellIs" dxfId="4524" priority="58" stopIfTrue="1" operator="equal">
      <formula>H$27-2</formula>
    </cfRule>
    <cfRule type="cellIs" dxfId="4523" priority="59" stopIfTrue="1" operator="equal">
      <formula>H$27-1</formula>
    </cfRule>
    <cfRule type="cellIs" dxfId="4522" priority="60" stopIfTrue="1" operator="equal">
      <formula>H$27+1</formula>
    </cfRule>
    <cfRule type="cellIs" dxfId="4521" priority="61" stopIfTrue="1" operator="greaterThanOrEqual">
      <formula>H$27+2</formula>
    </cfRule>
  </conditionalFormatting>
  <conditionalFormatting sqref="J7:J26">
    <cfRule type="cellIs" dxfId="4520" priority="52" stopIfTrue="1" operator="equal">
      <formula>1</formula>
    </cfRule>
    <cfRule type="cellIs" dxfId="4519" priority="53" stopIfTrue="1" operator="equal">
      <formula>J$27-2</formula>
    </cfRule>
    <cfRule type="cellIs" dxfId="4518" priority="54" stopIfTrue="1" operator="equal">
      <formula>J$27-1</formula>
    </cfRule>
    <cfRule type="cellIs" dxfId="4517" priority="55" stopIfTrue="1" operator="equal">
      <formula>J$27+1</formula>
    </cfRule>
    <cfRule type="cellIs" dxfId="4516" priority="56" stopIfTrue="1" operator="greaterThanOrEqual">
      <formula>J$27+2</formula>
    </cfRule>
  </conditionalFormatting>
  <conditionalFormatting sqref="K7:K26">
    <cfRule type="cellIs" dxfId="4515" priority="47" stopIfTrue="1" operator="equal">
      <formula>1</formula>
    </cfRule>
    <cfRule type="cellIs" dxfId="4514" priority="48" stopIfTrue="1" operator="equal">
      <formula>K$27-2</formula>
    </cfRule>
    <cfRule type="cellIs" dxfId="4513" priority="49" stopIfTrue="1" operator="equal">
      <formula>K$27-1</formula>
    </cfRule>
    <cfRule type="cellIs" dxfId="4512" priority="50" stopIfTrue="1" operator="equal">
      <formula>K$27+1</formula>
    </cfRule>
    <cfRule type="cellIs" dxfId="4511" priority="51" stopIfTrue="1" operator="greaterThanOrEqual">
      <formula>K$27+2</formula>
    </cfRule>
  </conditionalFormatting>
  <conditionalFormatting sqref="M7:M26">
    <cfRule type="cellIs" dxfId="4510" priority="42" stopIfTrue="1" operator="equal">
      <formula>1</formula>
    </cfRule>
    <cfRule type="cellIs" dxfId="4509" priority="43" stopIfTrue="1" operator="equal">
      <formula>M$27-2</formula>
    </cfRule>
    <cfRule type="cellIs" dxfId="4508" priority="44" stopIfTrue="1" operator="equal">
      <formula>M$27-1</formula>
    </cfRule>
    <cfRule type="cellIs" dxfId="4507" priority="45" stopIfTrue="1" operator="equal">
      <formula>M$27+1</formula>
    </cfRule>
    <cfRule type="cellIs" dxfId="4506" priority="46" stopIfTrue="1" operator="greaterThanOrEqual">
      <formula>M$27+2</formula>
    </cfRule>
  </conditionalFormatting>
  <conditionalFormatting sqref="O7:O26">
    <cfRule type="cellIs" dxfId="4505" priority="37" stopIfTrue="1" operator="equal">
      <formula>1</formula>
    </cfRule>
    <cfRule type="cellIs" dxfId="4504" priority="38" stopIfTrue="1" operator="equal">
      <formula>O$27-2</formula>
    </cfRule>
    <cfRule type="cellIs" dxfId="4503" priority="39" stopIfTrue="1" operator="equal">
      <formula>O$27-1</formula>
    </cfRule>
    <cfRule type="cellIs" dxfId="4502" priority="40" stopIfTrue="1" operator="equal">
      <formula>O$27+1</formula>
    </cfRule>
    <cfRule type="cellIs" dxfId="4501" priority="41" stopIfTrue="1" operator="greaterThanOrEqual">
      <formula>O$27+2</formula>
    </cfRule>
  </conditionalFormatting>
  <conditionalFormatting sqref="S7:S26">
    <cfRule type="cellIs" dxfId="4500" priority="32" stopIfTrue="1" operator="equal">
      <formula>1</formula>
    </cfRule>
    <cfRule type="cellIs" dxfId="4499" priority="33" stopIfTrue="1" operator="equal">
      <formula>S$27-2</formula>
    </cfRule>
    <cfRule type="cellIs" dxfId="4498" priority="34" stopIfTrue="1" operator="equal">
      <formula>S$27-1</formula>
    </cfRule>
    <cfRule type="cellIs" dxfId="4497" priority="35" stopIfTrue="1" operator="equal">
      <formula>S$27+1</formula>
    </cfRule>
    <cfRule type="cellIs" dxfId="4496" priority="36" stopIfTrue="1" operator="greaterThanOrEqual">
      <formula>S$27+2</formula>
    </cfRule>
  </conditionalFormatting>
  <conditionalFormatting sqref="T7:T26">
    <cfRule type="cellIs" dxfId="4495" priority="27" stopIfTrue="1" operator="equal">
      <formula>1</formula>
    </cfRule>
    <cfRule type="cellIs" dxfId="4494" priority="28" stopIfTrue="1" operator="equal">
      <formula>T$27-2</formula>
    </cfRule>
    <cfRule type="cellIs" dxfId="4493" priority="29" stopIfTrue="1" operator="equal">
      <formula>T$27-1</formula>
    </cfRule>
    <cfRule type="cellIs" dxfId="4492" priority="30" stopIfTrue="1" operator="equal">
      <formula>T$27+1</formula>
    </cfRule>
    <cfRule type="cellIs" dxfId="4491" priority="31" stopIfTrue="1" operator="greaterThanOrEqual">
      <formula>T$27+2</formula>
    </cfRule>
  </conditionalFormatting>
  <conditionalFormatting sqref="E7:E26">
    <cfRule type="cellIs" dxfId="4490" priority="77" stopIfTrue="1" operator="equal">
      <formula>1</formula>
    </cfRule>
    <cfRule type="cellIs" dxfId="4489" priority="78" stopIfTrue="1" operator="equal">
      <formula>E$27-1</formula>
    </cfRule>
    <cfRule type="cellIs" dxfId="4488" priority="79" stopIfTrue="1" operator="equal">
      <formula>E$27+1</formula>
    </cfRule>
    <cfRule type="cellIs" dxfId="4487" priority="80" stopIfTrue="1" operator="greaterThanOrEqual">
      <formula>E$27+2</formula>
    </cfRule>
  </conditionalFormatting>
  <conditionalFormatting sqref="F7:F26">
    <cfRule type="cellIs" dxfId="4486" priority="23" stopIfTrue="1" operator="equal">
      <formula>1</formula>
    </cfRule>
    <cfRule type="cellIs" dxfId="4485" priority="24" stopIfTrue="1" operator="equal">
      <formula>F$27-1</formula>
    </cfRule>
    <cfRule type="cellIs" dxfId="4484" priority="25" stopIfTrue="1" operator="equal">
      <formula>F$27+1</formula>
    </cfRule>
    <cfRule type="cellIs" dxfId="4483" priority="26" stopIfTrue="1" operator="greaterThanOrEqual">
      <formula>F$27+2</formula>
    </cfRule>
  </conditionalFormatting>
  <conditionalFormatting sqref="L7:L26">
    <cfRule type="cellIs" dxfId="4482" priority="19" stopIfTrue="1" operator="equal">
      <formula>1</formula>
    </cfRule>
    <cfRule type="cellIs" dxfId="4481" priority="20" stopIfTrue="1" operator="equal">
      <formula>L$27-1</formula>
    </cfRule>
    <cfRule type="cellIs" dxfId="4480" priority="21" stopIfTrue="1" operator="equal">
      <formula>L$27+1</formula>
    </cfRule>
    <cfRule type="cellIs" dxfId="4479" priority="22" stopIfTrue="1" operator="greaterThanOrEqual">
      <formula>L$27+2</formula>
    </cfRule>
  </conditionalFormatting>
  <conditionalFormatting sqref="R7:R26">
    <cfRule type="cellIs" dxfId="4478" priority="15" stopIfTrue="1" operator="equal">
      <formula>1</formula>
    </cfRule>
    <cfRule type="cellIs" dxfId="4477" priority="16" stopIfTrue="1" operator="equal">
      <formula>R$27-1</formula>
    </cfRule>
    <cfRule type="cellIs" dxfId="4476" priority="17" stopIfTrue="1" operator="equal">
      <formula>R$27+1</formula>
    </cfRule>
    <cfRule type="cellIs" dxfId="4475" priority="18" stopIfTrue="1" operator="greaterThanOrEqual">
      <formula>R$27+2</formula>
    </cfRule>
  </conditionalFormatting>
  <conditionalFormatting sqref="Q7:Q26">
    <cfRule type="cellIs" dxfId="4474" priority="11" stopIfTrue="1" operator="equal">
      <formula>1</formula>
    </cfRule>
    <cfRule type="cellIs" dxfId="4473" priority="12" stopIfTrue="1" operator="equal">
      <formula>Q$27-1</formula>
    </cfRule>
    <cfRule type="cellIs" dxfId="4472" priority="13" stopIfTrue="1" operator="equal">
      <formula>Q$27+1</formula>
    </cfRule>
    <cfRule type="cellIs" dxfId="4471" priority="14" stopIfTrue="1" operator="greaterThanOrEqual">
      <formula>Q$27+2</formula>
    </cfRule>
  </conditionalFormatting>
  <conditionalFormatting sqref="I7:I26">
    <cfRule type="cellIs" dxfId="4470" priority="72" stopIfTrue="1" operator="equal">
      <formula>I$27-2</formula>
    </cfRule>
    <cfRule type="cellIs" dxfId="4469" priority="73" stopIfTrue="1" operator="equal">
      <formula>I$27-3</formula>
    </cfRule>
    <cfRule type="cellIs" dxfId="4468" priority="74" stopIfTrue="1" operator="equal">
      <formula>I$27-1</formula>
    </cfRule>
    <cfRule type="cellIs" dxfId="4467" priority="75" stopIfTrue="1" operator="equal">
      <formula>I$27+1</formula>
    </cfRule>
    <cfRule type="cellIs" dxfId="4466" priority="76" stopIfTrue="1" operator="greaterThanOrEqual">
      <formula>I$27+2</formula>
    </cfRule>
  </conditionalFormatting>
  <conditionalFormatting sqref="N7:N26">
    <cfRule type="cellIs" dxfId="4465" priority="6" stopIfTrue="1" operator="equal">
      <formula>N$27-2</formula>
    </cfRule>
    <cfRule type="cellIs" dxfId="4464" priority="7" stopIfTrue="1" operator="equal">
      <formula>N$27-3</formula>
    </cfRule>
    <cfRule type="cellIs" dxfId="4463" priority="8" stopIfTrue="1" operator="equal">
      <formula>N$27-1</formula>
    </cfRule>
    <cfRule type="cellIs" dxfId="4462" priority="9" stopIfTrue="1" operator="equal">
      <formula>N$27+1</formula>
    </cfRule>
    <cfRule type="cellIs" dxfId="4461" priority="10" stopIfTrue="1" operator="greaterThanOrEqual">
      <formula>N$27+2</formula>
    </cfRule>
  </conditionalFormatting>
  <conditionalFormatting sqref="P7:P26">
    <cfRule type="cellIs" dxfId="4460" priority="1" stopIfTrue="1" operator="equal">
      <formula>P$27-2</formula>
    </cfRule>
    <cfRule type="cellIs" dxfId="4459" priority="2" stopIfTrue="1" operator="equal">
      <formula>P$27-3</formula>
    </cfRule>
    <cfRule type="cellIs" dxfId="4458" priority="3" stopIfTrue="1" operator="equal">
      <formula>P$27-1</formula>
    </cfRule>
    <cfRule type="cellIs" dxfId="4457" priority="4" stopIfTrue="1" operator="equal">
      <formula>P$27+1</formula>
    </cfRule>
    <cfRule type="cellIs" dxfId="4456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A323"/>
  <sheetViews>
    <sheetView showGridLines="0" zoomScale="115" zoomScaleNormal="115" workbookViewId="0">
      <pane ySplit="3" topLeftCell="A4" activePane="bottomLeft" state="frozen"/>
      <selection pane="bottomLeft" activeCell="T320" sqref="T320"/>
    </sheetView>
  </sheetViews>
  <sheetFormatPr defaultRowHeight="15" x14ac:dyDescent="0.25"/>
  <cols>
    <col min="1" max="1" width="9.140625" style="46"/>
    <col min="2" max="2" width="25.140625" customWidth="1"/>
    <col min="3" max="20" width="7.7109375" customWidth="1"/>
  </cols>
  <sheetData>
    <row r="1" spans="1:27" ht="15.75" thickBot="1" x14ac:dyDescent="0.3"/>
    <row r="2" spans="1:27" ht="33.75" thickBot="1" x14ac:dyDescent="0.65"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11"/>
    </row>
    <row r="4" spans="1:27" x14ac:dyDescent="0.25">
      <c r="C4" s="89" t="s">
        <v>6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1:27" ht="15" customHeight="1" x14ac:dyDescent="0.25">
      <c r="A5" s="94">
        <f>score!C7</f>
        <v>6</v>
      </c>
      <c r="B5" s="90" t="str">
        <f>score!E7</f>
        <v>Milojka Bernik</v>
      </c>
      <c r="C5" s="92">
        <v>1</v>
      </c>
      <c r="D5" s="92">
        <v>2</v>
      </c>
      <c r="E5" s="92">
        <v>3</v>
      </c>
      <c r="F5" s="92">
        <v>4</v>
      </c>
      <c r="G5" s="92">
        <v>5</v>
      </c>
      <c r="H5" s="92">
        <v>6</v>
      </c>
      <c r="I5" s="92">
        <v>7</v>
      </c>
      <c r="J5" s="92">
        <v>8</v>
      </c>
      <c r="K5" s="92">
        <v>9</v>
      </c>
      <c r="L5" s="92">
        <v>10</v>
      </c>
      <c r="M5" s="92">
        <v>11</v>
      </c>
      <c r="N5" s="92">
        <v>12</v>
      </c>
      <c r="O5" s="92">
        <v>13</v>
      </c>
      <c r="P5" s="92">
        <v>14</v>
      </c>
      <c r="Q5" s="92">
        <v>15</v>
      </c>
      <c r="R5" s="92">
        <v>16</v>
      </c>
      <c r="S5" s="92">
        <v>17</v>
      </c>
      <c r="T5" s="92">
        <v>18</v>
      </c>
    </row>
    <row r="6" spans="1:27" ht="15" customHeight="1" x14ac:dyDescent="0.25">
      <c r="A6" s="94"/>
      <c r="B6" s="91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</row>
    <row r="7" spans="1:27" x14ac:dyDescent="0.25">
      <c r="B7" s="30" t="s">
        <v>8</v>
      </c>
      <c r="C7" s="12">
        <f>'1stR'!C$7</f>
        <v>5</v>
      </c>
      <c r="D7" s="12">
        <f>'1stR'!D$7</f>
        <v>6</v>
      </c>
      <c r="E7" s="12">
        <f>'1stR'!E$7</f>
        <v>3</v>
      </c>
      <c r="F7" s="12">
        <f>'1stR'!F$7</f>
        <v>3</v>
      </c>
      <c r="G7" s="12">
        <f>'1stR'!G$7</f>
        <v>5</v>
      </c>
      <c r="H7" s="12">
        <f>'1stR'!H$7</f>
        <v>8</v>
      </c>
      <c r="I7" s="12">
        <f>'1stR'!I$7</f>
        <v>6</v>
      </c>
      <c r="J7" s="12">
        <f>'1stR'!J$7</f>
        <v>5</v>
      </c>
      <c r="K7" s="12">
        <f>'1stR'!K$7</f>
        <v>6</v>
      </c>
      <c r="L7" s="12">
        <f>'1stR'!L$7</f>
        <v>11</v>
      </c>
      <c r="M7" s="12">
        <f>'1stR'!M$7</f>
        <v>11</v>
      </c>
      <c r="N7" s="12">
        <f>'1stR'!N$7</f>
        <v>11</v>
      </c>
      <c r="O7" s="12">
        <f>'1stR'!O$7</f>
        <v>11</v>
      </c>
      <c r="P7" s="12">
        <f>'1stR'!P$7</f>
        <v>11</v>
      </c>
      <c r="Q7" s="12">
        <f>'1stR'!Q$7</f>
        <v>11</v>
      </c>
      <c r="R7" s="12">
        <f>'1stR'!R$7</f>
        <v>11</v>
      </c>
      <c r="S7" s="12">
        <f>'1stR'!S$7</f>
        <v>11</v>
      </c>
      <c r="T7" s="12">
        <f>'1stR'!T$7</f>
        <v>11</v>
      </c>
    </row>
    <row r="8" spans="1:27" x14ac:dyDescent="0.25">
      <c r="B8" s="30" t="s">
        <v>9</v>
      </c>
      <c r="C8" s="12">
        <f>'2ndR'!C$7</f>
        <v>5</v>
      </c>
      <c r="D8" s="12">
        <f>'2ndR'!D$7</f>
        <v>5</v>
      </c>
      <c r="E8" s="12">
        <f>'2ndR'!E$7</f>
        <v>2</v>
      </c>
      <c r="F8" s="12">
        <f>'2ndR'!F$7</f>
        <v>5</v>
      </c>
      <c r="G8" s="12">
        <f>'2ndR'!G$7</f>
        <v>5</v>
      </c>
      <c r="H8" s="12">
        <f>'2ndR'!H$7</f>
        <v>4</v>
      </c>
      <c r="I8" s="12">
        <f>'2ndR'!I$7</f>
        <v>9</v>
      </c>
      <c r="J8" s="12">
        <f>'2ndR'!J$7</f>
        <v>6</v>
      </c>
      <c r="K8" s="12">
        <f>'2ndR'!K$7</f>
        <v>5</v>
      </c>
      <c r="L8" s="12">
        <f>'2ndR'!L$7</f>
        <v>4</v>
      </c>
      <c r="M8" s="12">
        <f>'2ndR'!M$7</f>
        <v>6</v>
      </c>
      <c r="N8" s="12">
        <f>'2ndR'!N$7</f>
        <v>5</v>
      </c>
      <c r="O8" s="12">
        <f>'2ndR'!O$7</f>
        <v>6</v>
      </c>
      <c r="P8" s="12">
        <f>'2ndR'!P$7</f>
        <v>7</v>
      </c>
      <c r="Q8" s="12">
        <f>'2ndR'!Q$7</f>
        <v>3</v>
      </c>
      <c r="R8" s="12">
        <f>'2ndR'!R$7</f>
        <v>4</v>
      </c>
      <c r="S8" s="12">
        <f>'2ndR'!S$7</f>
        <v>6</v>
      </c>
      <c r="T8" s="12">
        <f>'2ndR'!T$7</f>
        <v>5</v>
      </c>
      <c r="AA8" t="s">
        <v>16</v>
      </c>
    </row>
    <row r="9" spans="1:27" x14ac:dyDescent="0.25">
      <c r="B9" s="30" t="s">
        <v>10</v>
      </c>
      <c r="C9" s="12">
        <f>'3rdR'!C$7</f>
        <v>0</v>
      </c>
      <c r="D9" s="12">
        <f>'3rdR'!D$7</f>
        <v>0</v>
      </c>
      <c r="E9" s="12">
        <f>'3rdR'!E$7</f>
        <v>0</v>
      </c>
      <c r="F9" s="12">
        <f>'3rdR'!F$7</f>
        <v>0</v>
      </c>
      <c r="G9" s="12">
        <f>'3rdR'!G$7</f>
        <v>0</v>
      </c>
      <c r="H9" s="12">
        <f>'3rdR'!H$7</f>
        <v>0</v>
      </c>
      <c r="I9" s="12">
        <f>'3rdR'!I$7</f>
        <v>0</v>
      </c>
      <c r="J9" s="12">
        <f>'3rdR'!J$7</f>
        <v>0</v>
      </c>
      <c r="K9" s="12">
        <f>'3rdR'!K$7</f>
        <v>0</v>
      </c>
      <c r="L9" s="12">
        <f>'3rdR'!L$7</f>
        <v>0</v>
      </c>
      <c r="M9" s="12">
        <f>'3rdR'!M$7</f>
        <v>0</v>
      </c>
      <c r="N9" s="12">
        <f>'3rdR'!N$7</f>
        <v>0</v>
      </c>
      <c r="O9" s="12">
        <f>'3rdR'!O$7</f>
        <v>0</v>
      </c>
      <c r="P9" s="12">
        <f>'3rdR'!P$7</f>
        <v>0</v>
      </c>
      <c r="Q9" s="12">
        <f>'3rdR'!Q$7</f>
        <v>0</v>
      </c>
      <c r="R9" s="12">
        <f>'3rdR'!R$7</f>
        <v>0</v>
      </c>
      <c r="S9" s="12">
        <f>'3rdR'!S$7</f>
        <v>0</v>
      </c>
      <c r="T9" s="12">
        <f>'3rdR'!T$7</f>
        <v>0</v>
      </c>
    </row>
    <row r="10" spans="1:27" x14ac:dyDescent="0.25">
      <c r="B10" s="30" t="s">
        <v>11</v>
      </c>
      <c r="C10" s="12">
        <f>'4thR'!C$7</f>
        <v>6</v>
      </c>
      <c r="D10" s="12">
        <f>'4thR'!D$7</f>
        <v>4</v>
      </c>
      <c r="E10" s="12">
        <f>'4thR'!E$7</f>
        <v>6</v>
      </c>
      <c r="F10" s="12">
        <f>'4thR'!F$7</f>
        <v>5</v>
      </c>
      <c r="G10" s="12">
        <f>'4thR'!G$7</f>
        <v>5</v>
      </c>
      <c r="H10" s="12">
        <f>'4thR'!H$7</f>
        <v>10</v>
      </c>
      <c r="I10" s="12">
        <f>'4thR'!I$7</f>
        <v>6</v>
      </c>
      <c r="J10" s="12">
        <f>'4thR'!J$7</f>
        <v>7</v>
      </c>
      <c r="K10" s="12">
        <f>'4thR'!K$7</f>
        <v>5</v>
      </c>
      <c r="L10" s="12">
        <f>'4thR'!L$7</f>
        <v>4</v>
      </c>
      <c r="M10" s="12">
        <f>'4thR'!M$7</f>
        <v>6</v>
      </c>
      <c r="N10" s="12">
        <f>'4thR'!N$7</f>
        <v>5</v>
      </c>
      <c r="O10" s="12">
        <f>'4thR'!O$7</f>
        <v>8</v>
      </c>
      <c r="P10" s="12">
        <f>'4thR'!P$7</f>
        <v>7</v>
      </c>
      <c r="Q10" s="12">
        <f>'4thR'!Q$7</f>
        <v>4</v>
      </c>
      <c r="R10" s="12">
        <f>'4thR'!R$7</f>
        <v>5</v>
      </c>
      <c r="S10" s="12">
        <f>'4thR'!S$7</f>
        <v>10</v>
      </c>
      <c r="T10" s="12">
        <f>'4thR'!T$7</f>
        <v>5</v>
      </c>
      <c r="AA10" t="s">
        <v>16</v>
      </c>
    </row>
    <row r="11" spans="1:27" x14ac:dyDescent="0.25">
      <c r="B11" s="30" t="s">
        <v>12</v>
      </c>
      <c r="C11" s="12">
        <f>'5thR'!C$7</f>
        <v>0</v>
      </c>
      <c r="D11" s="12">
        <f>'5thR'!D$7</f>
        <v>0</v>
      </c>
      <c r="E11" s="12">
        <f>'5thR'!E$7</f>
        <v>0</v>
      </c>
      <c r="F11" s="12">
        <f>'5thR'!F$7</f>
        <v>0</v>
      </c>
      <c r="G11" s="12">
        <f>'5thR'!G$7</f>
        <v>0</v>
      </c>
      <c r="H11" s="12">
        <f>'5thR'!H$7</f>
        <v>0</v>
      </c>
      <c r="I11" s="12">
        <f>'5thR'!I$7</f>
        <v>0</v>
      </c>
      <c r="J11" s="12">
        <f>'5thR'!J$7</f>
        <v>0</v>
      </c>
      <c r="K11" s="12">
        <f>'5thR'!K$7</f>
        <v>0</v>
      </c>
      <c r="L11" s="12">
        <f>'5thR'!L$7</f>
        <v>0</v>
      </c>
      <c r="M11" s="12">
        <f>'5thR'!M$7</f>
        <v>0</v>
      </c>
      <c r="N11" s="12">
        <f>'5thR'!N$7</f>
        <v>0</v>
      </c>
      <c r="O11" s="12">
        <f>'5thR'!O$7</f>
        <v>0</v>
      </c>
      <c r="P11" s="12">
        <f>'5thR'!P$7</f>
        <v>0</v>
      </c>
      <c r="Q11" s="12">
        <f>'5thR'!Q$7</f>
        <v>0</v>
      </c>
      <c r="R11" s="12">
        <f>'5thR'!R$7</f>
        <v>0</v>
      </c>
      <c r="S11" s="12">
        <f>'5thR'!S$7</f>
        <v>0</v>
      </c>
      <c r="T11" s="12">
        <f>'5thR'!T$7</f>
        <v>0</v>
      </c>
    </row>
    <row r="12" spans="1:27" x14ac:dyDescent="0.25">
      <c r="B12" s="30" t="s">
        <v>13</v>
      </c>
      <c r="C12" s="12">
        <f>'6thR'!C$7</f>
        <v>5</v>
      </c>
      <c r="D12" s="12">
        <f>'6thR'!D$7</f>
        <v>8</v>
      </c>
      <c r="E12" s="12">
        <f>'6thR'!E$7</f>
        <v>4</v>
      </c>
      <c r="F12" s="12">
        <f>'6thR'!F$7</f>
        <v>5</v>
      </c>
      <c r="G12" s="12">
        <f>'6thR'!G$7</f>
        <v>5</v>
      </c>
      <c r="H12" s="12">
        <f>'6thR'!H$7</f>
        <v>5</v>
      </c>
      <c r="I12" s="12">
        <f>'6thR'!I$7</f>
        <v>6</v>
      </c>
      <c r="J12" s="12">
        <f>'6thR'!J$7</f>
        <v>6</v>
      </c>
      <c r="K12" s="12">
        <f>'6thR'!K$7</f>
        <v>5</v>
      </c>
      <c r="L12" s="12">
        <f>'6thR'!L$7</f>
        <v>3</v>
      </c>
      <c r="M12" s="12">
        <f>'6thR'!M$7</f>
        <v>6</v>
      </c>
      <c r="N12" s="12">
        <f>'6thR'!N$7</f>
        <v>6</v>
      </c>
      <c r="O12" s="12">
        <f>'6thR'!O$7</f>
        <v>7</v>
      </c>
      <c r="P12" s="12">
        <f>'6thR'!P$7</f>
        <v>8</v>
      </c>
      <c r="Q12" s="12">
        <f>'6thR'!Q$7</f>
        <v>3</v>
      </c>
      <c r="R12" s="12">
        <f>'6thR'!R$7</f>
        <v>3</v>
      </c>
      <c r="S12" s="12">
        <f>'6thR'!S$7</f>
        <v>10</v>
      </c>
      <c r="T12" s="12">
        <f>'6thR'!T$7</f>
        <v>6</v>
      </c>
      <c r="W12" s="19"/>
    </row>
    <row r="13" spans="1:27" x14ac:dyDescent="0.25">
      <c r="B13" s="30" t="s">
        <v>14</v>
      </c>
      <c r="C13" s="12">
        <f>'7thR'!C$7</f>
        <v>5</v>
      </c>
      <c r="D13" s="12">
        <f>'7thR'!D$7</f>
        <v>7</v>
      </c>
      <c r="E13" s="12">
        <f>'7thR'!E$7</f>
        <v>3</v>
      </c>
      <c r="F13" s="12">
        <f>'7thR'!F$7</f>
        <v>4</v>
      </c>
      <c r="G13" s="12">
        <f>'7thR'!G$7</f>
        <v>7</v>
      </c>
      <c r="H13" s="12">
        <f>'7thR'!H$7</f>
        <v>5</v>
      </c>
      <c r="I13" s="12">
        <f>'7thR'!I$7</f>
        <v>7</v>
      </c>
      <c r="J13" s="12">
        <f>'7thR'!J$7</f>
        <v>5</v>
      </c>
      <c r="K13" s="12">
        <f>'7thR'!K$7</f>
        <v>4</v>
      </c>
      <c r="L13" s="12">
        <f>'7thR'!L$7</f>
        <v>4</v>
      </c>
      <c r="M13" s="12">
        <f>'7thR'!M$7</f>
        <v>6</v>
      </c>
      <c r="N13" s="12">
        <f>'7thR'!N$7</f>
        <v>6</v>
      </c>
      <c r="O13" s="12">
        <f>'7thR'!O$7</f>
        <v>5</v>
      </c>
      <c r="P13" s="12">
        <f>'7thR'!P$7</f>
        <v>7</v>
      </c>
      <c r="Q13" s="12">
        <f>'7thR'!Q$7</f>
        <v>4</v>
      </c>
      <c r="R13" s="12">
        <f>'7thR'!R$7</f>
        <v>3</v>
      </c>
      <c r="S13" s="12">
        <f>'7thR'!S$7</f>
        <v>8</v>
      </c>
      <c r="T13" s="12">
        <f>'7thR'!T$7</f>
        <v>5</v>
      </c>
    </row>
    <row r="14" spans="1:27" x14ac:dyDescent="0.25">
      <c r="B14" s="30" t="s">
        <v>15</v>
      </c>
      <c r="C14" s="12">
        <f>'8thR'!C$7</f>
        <v>0</v>
      </c>
      <c r="D14" s="12">
        <f>'8thR'!D$7</f>
        <v>0</v>
      </c>
      <c r="E14" s="12">
        <f>'8thR'!E$7</f>
        <v>0</v>
      </c>
      <c r="F14" s="12">
        <f>'8thR'!F$7</f>
        <v>0</v>
      </c>
      <c r="G14" s="12">
        <f>'8thR'!G$7</f>
        <v>0</v>
      </c>
      <c r="H14" s="12">
        <f>'8thR'!H$7</f>
        <v>0</v>
      </c>
      <c r="I14" s="12">
        <f>'8thR'!I$7</f>
        <v>0</v>
      </c>
      <c r="J14" s="12">
        <f>'8thR'!J$7</f>
        <v>0</v>
      </c>
      <c r="K14" s="12">
        <f>'8thR'!K$7</f>
        <v>0</v>
      </c>
      <c r="L14" s="12">
        <f>'8thR'!L$7</f>
        <v>0</v>
      </c>
      <c r="M14" s="12">
        <f>'8thR'!M$7</f>
        <v>0</v>
      </c>
      <c r="N14" s="12">
        <f>'8thR'!N$7</f>
        <v>0</v>
      </c>
      <c r="O14" s="12">
        <f>'8thR'!O$7</f>
        <v>0</v>
      </c>
      <c r="P14" s="12">
        <f>'8thR'!P$7</f>
        <v>0</v>
      </c>
      <c r="Q14" s="12">
        <f>'8thR'!Q$7</f>
        <v>0</v>
      </c>
      <c r="R14" s="12">
        <f>'8thR'!R$7</f>
        <v>0</v>
      </c>
      <c r="S14" s="12">
        <f>'8thR'!S$7</f>
        <v>0</v>
      </c>
      <c r="T14" s="12">
        <f>'8thR'!T$7</f>
        <v>0</v>
      </c>
    </row>
    <row r="15" spans="1:27" x14ac:dyDescent="0.25">
      <c r="B15" s="30" t="s">
        <v>45</v>
      </c>
      <c r="C15" s="12">
        <f>'9thR'!C$7</f>
        <v>0</v>
      </c>
      <c r="D15" s="12">
        <f>'9thR'!D$7</f>
        <v>0</v>
      </c>
      <c r="E15" s="12">
        <f>'9thR'!E$7</f>
        <v>0</v>
      </c>
      <c r="F15" s="12">
        <f>'9thR'!F$7</f>
        <v>0</v>
      </c>
      <c r="G15" s="12">
        <f>'9thR'!G$7</f>
        <v>0</v>
      </c>
      <c r="H15" s="12">
        <f>'9thR'!H$7</f>
        <v>0</v>
      </c>
      <c r="I15" s="12">
        <f>'9thR'!I$7</f>
        <v>0</v>
      </c>
      <c r="J15" s="12">
        <f>'9thR'!J$7</f>
        <v>0</v>
      </c>
      <c r="K15" s="12">
        <f>'9thR'!K$7</f>
        <v>0</v>
      </c>
      <c r="L15" s="12">
        <f>'9thR'!L$7</f>
        <v>0</v>
      </c>
      <c r="M15" s="12">
        <f>'9thR'!M$7</f>
        <v>0</v>
      </c>
      <c r="N15" s="12">
        <f>'9thR'!N$7</f>
        <v>0</v>
      </c>
      <c r="O15" s="12">
        <f>'9thR'!O$7</f>
        <v>0</v>
      </c>
      <c r="P15" s="12">
        <f>'9thR'!P$7</f>
        <v>0</v>
      </c>
      <c r="Q15" s="12">
        <f>'9thR'!Q$7</f>
        <v>0</v>
      </c>
      <c r="R15" s="12">
        <f>'9thR'!R$7</f>
        <v>0</v>
      </c>
      <c r="S15" s="12">
        <f>'9thR'!S$7</f>
        <v>0</v>
      </c>
      <c r="T15" s="12">
        <f>'9thR'!T$7</f>
        <v>0</v>
      </c>
    </row>
    <row r="16" spans="1:27" x14ac:dyDescent="0.25">
      <c r="B16" s="97" t="s">
        <v>46</v>
      </c>
      <c r="C16" s="12">
        <f>'10thR'!C$7</f>
        <v>0</v>
      </c>
      <c r="D16" s="12">
        <f>'10thR'!D$7</f>
        <v>0</v>
      </c>
      <c r="E16" s="12">
        <f>'10thR'!E$7</f>
        <v>0</v>
      </c>
      <c r="F16" s="12">
        <f>'10thR'!F$7</f>
        <v>0</v>
      </c>
      <c r="G16" s="12">
        <f>'10thR'!G$7</f>
        <v>0</v>
      </c>
      <c r="H16" s="12">
        <f>'10thR'!H$7</f>
        <v>0</v>
      </c>
      <c r="I16" s="12">
        <f>'10thR'!I$7</f>
        <v>0</v>
      </c>
      <c r="J16" s="12">
        <f>'10thR'!J$7</f>
        <v>0</v>
      </c>
      <c r="K16" s="12">
        <f>'10thR'!K$7</f>
        <v>0</v>
      </c>
      <c r="L16" s="12">
        <f>'10thR'!L$7</f>
        <v>0</v>
      </c>
      <c r="M16" s="12">
        <f>'10thR'!M$7</f>
        <v>0</v>
      </c>
      <c r="N16" s="12">
        <f>'10thR'!N$7</f>
        <v>0</v>
      </c>
      <c r="O16" s="12">
        <f>'10thR'!O$7</f>
        <v>0</v>
      </c>
      <c r="P16" s="12">
        <f>'10thR'!P$7</f>
        <v>0</v>
      </c>
      <c r="Q16" s="12">
        <f>'10thR'!Q$7</f>
        <v>0</v>
      </c>
      <c r="R16" s="12">
        <f>'10thR'!R$7</f>
        <v>0</v>
      </c>
      <c r="S16" s="12">
        <f>'10thR'!S$7</f>
        <v>0</v>
      </c>
      <c r="T16" s="12">
        <f>'10thR'!T$7</f>
        <v>0</v>
      </c>
    </row>
    <row r="17" spans="1:20" ht="15.75" x14ac:dyDescent="0.25">
      <c r="B17" s="33" t="s">
        <v>19</v>
      </c>
      <c r="C17" s="12">
        <f>score!G$7</f>
        <v>5</v>
      </c>
      <c r="D17" s="12">
        <f>score!H$7</f>
        <v>4</v>
      </c>
      <c r="E17" s="12">
        <f>score!I$7</f>
        <v>2</v>
      </c>
      <c r="F17" s="12">
        <f>score!J$7</f>
        <v>3</v>
      </c>
      <c r="G17" s="12">
        <f>score!K$7</f>
        <v>5</v>
      </c>
      <c r="H17" s="12">
        <f>score!L$7</f>
        <v>4</v>
      </c>
      <c r="I17" s="12">
        <f>score!M$7</f>
        <v>6</v>
      </c>
      <c r="J17" s="12">
        <f>score!N$7</f>
        <v>5</v>
      </c>
      <c r="K17" s="12">
        <f>score!O$7</f>
        <v>4</v>
      </c>
      <c r="L17" s="12">
        <f>score!P$7</f>
        <v>3</v>
      </c>
      <c r="M17" s="12">
        <f>score!Q$7</f>
        <v>6</v>
      </c>
      <c r="N17" s="12">
        <f>score!R$7</f>
        <v>5</v>
      </c>
      <c r="O17" s="12">
        <f>score!S$7</f>
        <v>5</v>
      </c>
      <c r="P17" s="12">
        <f>score!T$7</f>
        <v>7</v>
      </c>
      <c r="Q17" s="12">
        <f>score!U$7</f>
        <v>3</v>
      </c>
      <c r="R17" s="12">
        <f>score!V$7</f>
        <v>3</v>
      </c>
      <c r="S17" s="12">
        <f>score!W$7</f>
        <v>6</v>
      </c>
      <c r="T17" s="12">
        <f>score!X$7</f>
        <v>5</v>
      </c>
    </row>
    <row r="18" spans="1:20" ht="15.75" x14ac:dyDescent="0.25">
      <c r="B18" s="34" t="s">
        <v>7</v>
      </c>
      <c r="C18" s="37">
        <f>score!G$27</f>
        <v>4</v>
      </c>
      <c r="D18" s="37">
        <f>score!H$27</f>
        <v>4</v>
      </c>
      <c r="E18" s="37">
        <f>score!I$27</f>
        <v>3</v>
      </c>
      <c r="F18" s="37">
        <f>score!J$27</f>
        <v>3</v>
      </c>
      <c r="G18" s="37">
        <f>score!K$27</f>
        <v>4</v>
      </c>
      <c r="H18" s="37">
        <f>score!L$27</f>
        <v>4</v>
      </c>
      <c r="I18" s="37">
        <f>score!M$27</f>
        <v>5</v>
      </c>
      <c r="J18" s="37">
        <f>score!N$27</f>
        <v>4</v>
      </c>
      <c r="K18" s="37">
        <f>score!O$27</f>
        <v>4</v>
      </c>
      <c r="L18" s="37">
        <f>score!P$27</f>
        <v>3</v>
      </c>
      <c r="M18" s="37">
        <f>score!Q$27</f>
        <v>4</v>
      </c>
      <c r="N18" s="37">
        <f>score!R$27</f>
        <v>5</v>
      </c>
      <c r="O18" s="37">
        <f>score!S$27</f>
        <v>4</v>
      </c>
      <c r="P18" s="37">
        <f>score!T$27</f>
        <v>5</v>
      </c>
      <c r="Q18" s="37">
        <f>score!U$27</f>
        <v>3</v>
      </c>
      <c r="R18" s="37">
        <f>score!V$27</f>
        <v>3</v>
      </c>
      <c r="S18" s="37">
        <f>score!W$27</f>
        <v>4</v>
      </c>
      <c r="T18" s="37">
        <f>score!X$27</f>
        <v>4</v>
      </c>
    </row>
    <row r="19" spans="1:20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x14ac:dyDescent="0.25">
      <c r="C20" s="93" t="s">
        <v>6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1:20" x14ac:dyDescent="0.25">
      <c r="A21" s="94">
        <f>score!C8</f>
        <v>12</v>
      </c>
      <c r="B21" s="90" t="str">
        <f>score!E8</f>
        <v>Nada Šmit</v>
      </c>
      <c r="C21" s="76">
        <v>1</v>
      </c>
      <c r="D21" s="76">
        <v>2</v>
      </c>
      <c r="E21" s="76">
        <v>3</v>
      </c>
      <c r="F21" s="76">
        <v>4</v>
      </c>
      <c r="G21" s="76">
        <v>5</v>
      </c>
      <c r="H21" s="76">
        <v>6</v>
      </c>
      <c r="I21" s="76">
        <v>7</v>
      </c>
      <c r="J21" s="76">
        <v>8</v>
      </c>
      <c r="K21" s="76">
        <v>9</v>
      </c>
      <c r="L21" s="76">
        <v>10</v>
      </c>
      <c r="M21" s="76">
        <v>11</v>
      </c>
      <c r="N21" s="76">
        <v>12</v>
      </c>
      <c r="O21" s="76">
        <v>13</v>
      </c>
      <c r="P21" s="76">
        <v>14</v>
      </c>
      <c r="Q21" s="76">
        <v>15</v>
      </c>
      <c r="R21" s="76">
        <v>16</v>
      </c>
      <c r="S21" s="76">
        <v>17</v>
      </c>
      <c r="T21" s="76">
        <v>18</v>
      </c>
    </row>
    <row r="22" spans="1:20" x14ac:dyDescent="0.25">
      <c r="A22" s="94"/>
      <c r="B22" s="90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</row>
    <row r="23" spans="1:20" x14ac:dyDescent="0.25">
      <c r="B23" s="30" t="s">
        <v>8</v>
      </c>
      <c r="C23" s="12">
        <f>'1stR'!C$8</f>
        <v>7</v>
      </c>
      <c r="D23" s="12">
        <f>'1stR'!D$8</f>
        <v>8</v>
      </c>
      <c r="E23" s="12">
        <f>'1stR'!E$8</f>
        <v>2</v>
      </c>
      <c r="F23" s="12">
        <f>'1stR'!F$8</f>
        <v>4</v>
      </c>
      <c r="G23" s="12">
        <f>'1stR'!G$8</f>
        <v>8</v>
      </c>
      <c r="H23" s="12">
        <f>'1stR'!H$8</f>
        <v>6</v>
      </c>
      <c r="I23" s="12">
        <f>'1stR'!I$8</f>
        <v>10</v>
      </c>
      <c r="J23" s="12">
        <f>'1stR'!J$8</f>
        <v>6</v>
      </c>
      <c r="K23" s="12">
        <f>'1stR'!K$8</f>
        <v>5</v>
      </c>
      <c r="L23" s="12">
        <f>'1stR'!L$8</f>
        <v>11</v>
      </c>
      <c r="M23" s="12">
        <f>'1stR'!M$8</f>
        <v>11</v>
      </c>
      <c r="N23" s="12">
        <f>'1stR'!N$8</f>
        <v>11</v>
      </c>
      <c r="O23" s="12">
        <f>'1stR'!O$8</f>
        <v>11</v>
      </c>
      <c r="P23" s="12">
        <f>'1stR'!P$8</f>
        <v>11</v>
      </c>
      <c r="Q23" s="12">
        <f>'1stR'!Q$8</f>
        <v>11</v>
      </c>
      <c r="R23" s="12">
        <f>'1stR'!R$8</f>
        <v>11</v>
      </c>
      <c r="S23" s="12">
        <f>'1stR'!S$8</f>
        <v>11</v>
      </c>
      <c r="T23" s="12">
        <f>'1stR'!T$8</f>
        <v>11</v>
      </c>
    </row>
    <row r="24" spans="1:20" x14ac:dyDescent="0.25">
      <c r="B24" s="30" t="s">
        <v>9</v>
      </c>
      <c r="C24" s="12">
        <f>'2ndR'!C$8</f>
        <v>0</v>
      </c>
      <c r="D24" s="12">
        <f>'2ndR'!D$8</f>
        <v>0</v>
      </c>
      <c r="E24" s="12">
        <f>'2ndR'!E$8</f>
        <v>0</v>
      </c>
      <c r="F24" s="12">
        <f>'2ndR'!F$8</f>
        <v>0</v>
      </c>
      <c r="G24" s="12">
        <f>'2ndR'!G$8</f>
        <v>0</v>
      </c>
      <c r="H24" s="12">
        <f>'2ndR'!H$8</f>
        <v>0</v>
      </c>
      <c r="I24" s="12">
        <f>'2ndR'!I$8</f>
        <v>0</v>
      </c>
      <c r="J24" s="12">
        <f>'2ndR'!J$8</f>
        <v>0</v>
      </c>
      <c r="K24" s="12">
        <f>'2ndR'!K$8</f>
        <v>0</v>
      </c>
      <c r="L24" s="12">
        <f>'2ndR'!L$8</f>
        <v>0</v>
      </c>
      <c r="M24" s="12">
        <f>'2ndR'!M$8</f>
        <v>0</v>
      </c>
      <c r="N24" s="12">
        <f>'2ndR'!N$8</f>
        <v>0</v>
      </c>
      <c r="O24" s="12">
        <f>'2ndR'!O$8</f>
        <v>0</v>
      </c>
      <c r="P24" s="12">
        <f>'2ndR'!P$8</f>
        <v>0</v>
      </c>
      <c r="Q24" s="12">
        <f>'2ndR'!Q$8</f>
        <v>0</v>
      </c>
      <c r="R24" s="12">
        <f>'2ndR'!R$8</f>
        <v>0</v>
      </c>
      <c r="S24" s="12">
        <f>'2ndR'!S$8</f>
        <v>0</v>
      </c>
      <c r="T24" s="12">
        <f>'2ndR'!T$8</f>
        <v>0</v>
      </c>
    </row>
    <row r="25" spans="1:20" x14ac:dyDescent="0.25">
      <c r="B25" s="30" t="s">
        <v>10</v>
      </c>
      <c r="C25" s="12">
        <f>'3rdR'!C$8</f>
        <v>8</v>
      </c>
      <c r="D25" s="12">
        <f>'3rdR'!D$8</f>
        <v>8</v>
      </c>
      <c r="E25" s="12">
        <f>'3rdR'!E$8</f>
        <v>3</v>
      </c>
      <c r="F25" s="12">
        <f>'3rdR'!F$8</f>
        <v>4</v>
      </c>
      <c r="G25" s="12">
        <f>'3rdR'!G$8</f>
        <v>8</v>
      </c>
      <c r="H25" s="12">
        <f>'3rdR'!H$8</f>
        <v>6</v>
      </c>
      <c r="I25" s="12">
        <f>'3rdR'!I$8</f>
        <v>10</v>
      </c>
      <c r="J25" s="12">
        <f>'3rdR'!J$8</f>
        <v>5</v>
      </c>
      <c r="K25" s="12">
        <f>'3rdR'!K$8</f>
        <v>8</v>
      </c>
      <c r="L25" s="12">
        <f>'3rdR'!L$8</f>
        <v>6</v>
      </c>
      <c r="M25" s="12">
        <f>'3rdR'!M$8</f>
        <v>8</v>
      </c>
      <c r="N25" s="12">
        <f>'3rdR'!N$8</f>
        <v>7</v>
      </c>
      <c r="O25" s="12">
        <f>'3rdR'!O$8</f>
        <v>7</v>
      </c>
      <c r="P25" s="12">
        <f>'3rdR'!P$8</f>
        <v>11</v>
      </c>
      <c r="Q25" s="12">
        <f>'3rdR'!Q$8</f>
        <v>4</v>
      </c>
      <c r="R25" s="12">
        <f>'3rdR'!R$8</f>
        <v>4</v>
      </c>
      <c r="S25" s="12">
        <f>'3rdR'!S$8</f>
        <v>7</v>
      </c>
      <c r="T25" s="12">
        <f>'3rdR'!T$8</f>
        <v>7</v>
      </c>
    </row>
    <row r="26" spans="1:20" x14ac:dyDescent="0.25">
      <c r="B26" s="30" t="s">
        <v>11</v>
      </c>
      <c r="C26" s="12">
        <f>'4thR'!C$8</f>
        <v>7</v>
      </c>
      <c r="D26" s="12">
        <f>'4thR'!D$8</f>
        <v>10</v>
      </c>
      <c r="E26" s="12">
        <f>'4thR'!E$8</f>
        <v>4</v>
      </c>
      <c r="F26" s="12">
        <f>'4thR'!F$8</f>
        <v>4</v>
      </c>
      <c r="G26" s="12">
        <f>'4thR'!G$8</f>
        <v>8</v>
      </c>
      <c r="H26" s="12">
        <f>'4thR'!H$8</f>
        <v>6</v>
      </c>
      <c r="I26" s="12">
        <f>'4thR'!I$8</f>
        <v>9</v>
      </c>
      <c r="J26" s="12">
        <f>'4thR'!J$8</f>
        <v>5</v>
      </c>
      <c r="K26" s="12">
        <f>'4thR'!K$8</f>
        <v>6</v>
      </c>
      <c r="L26" s="12">
        <f>'4thR'!L$8</f>
        <v>5</v>
      </c>
      <c r="M26" s="12">
        <f>'4thR'!M$8</f>
        <v>7</v>
      </c>
      <c r="N26" s="12">
        <f>'4thR'!N$8</f>
        <v>6</v>
      </c>
      <c r="O26" s="12">
        <f>'4thR'!O$8</f>
        <v>7</v>
      </c>
      <c r="P26" s="12">
        <f>'4thR'!P$8</f>
        <v>9</v>
      </c>
      <c r="Q26" s="12">
        <f>'4thR'!Q$8</f>
        <v>5</v>
      </c>
      <c r="R26" s="12">
        <f>'4thR'!R$8</f>
        <v>3</v>
      </c>
      <c r="S26" s="12">
        <f>'4thR'!S$8</f>
        <v>10</v>
      </c>
      <c r="T26" s="12">
        <f>'4thR'!T$8</f>
        <v>6</v>
      </c>
    </row>
    <row r="27" spans="1:20" x14ac:dyDescent="0.25">
      <c r="B27" s="30" t="s">
        <v>12</v>
      </c>
      <c r="C27" s="12">
        <f>'5thR'!C$8</f>
        <v>5</v>
      </c>
      <c r="D27" s="12">
        <f>'5thR'!D$8</f>
        <v>5</v>
      </c>
      <c r="E27" s="12">
        <f>'5thR'!E$8</f>
        <v>6</v>
      </c>
      <c r="F27" s="12">
        <f>'5thR'!F$8</f>
        <v>3</v>
      </c>
      <c r="G27" s="12">
        <f>'5thR'!G$8</f>
        <v>7</v>
      </c>
      <c r="H27" s="12">
        <f>'5thR'!H$8</f>
        <v>7</v>
      </c>
      <c r="I27" s="12">
        <f>'5thR'!I$8</f>
        <v>10</v>
      </c>
      <c r="J27" s="12">
        <f>'5thR'!J$8</f>
        <v>5</v>
      </c>
      <c r="K27" s="12">
        <f>'5thR'!K$8</f>
        <v>5</v>
      </c>
      <c r="L27" s="12">
        <f>'5thR'!L$8</f>
        <v>4</v>
      </c>
      <c r="M27" s="12">
        <f>'5thR'!M$8</f>
        <v>7</v>
      </c>
      <c r="N27" s="12">
        <f>'5thR'!N$8</f>
        <v>9</v>
      </c>
      <c r="O27" s="12">
        <f>'5thR'!O$8</f>
        <v>6</v>
      </c>
      <c r="P27" s="12">
        <f>'5thR'!P$8</f>
        <v>6</v>
      </c>
      <c r="Q27" s="12">
        <f>'5thR'!Q$8</f>
        <v>5</v>
      </c>
      <c r="R27" s="12">
        <f>'5thR'!R$8</f>
        <v>2</v>
      </c>
      <c r="S27" s="12">
        <f>'5thR'!S$8</f>
        <v>8</v>
      </c>
      <c r="T27" s="12">
        <f>'5thR'!T$8</f>
        <v>6</v>
      </c>
    </row>
    <row r="28" spans="1:20" x14ac:dyDescent="0.25">
      <c r="B28" s="30" t="s">
        <v>13</v>
      </c>
      <c r="C28" s="12">
        <f>'6thR'!C$8</f>
        <v>0</v>
      </c>
      <c r="D28" s="12">
        <f>'6thR'!D$8</f>
        <v>0</v>
      </c>
      <c r="E28" s="12">
        <f>'6thR'!E$8</f>
        <v>0</v>
      </c>
      <c r="F28" s="12">
        <f>'6thR'!F$8</f>
        <v>0</v>
      </c>
      <c r="G28" s="12">
        <f>'6thR'!G$8</f>
        <v>0</v>
      </c>
      <c r="H28" s="12">
        <f>'6thR'!H$8</f>
        <v>0</v>
      </c>
      <c r="I28" s="12">
        <f>'6thR'!I$8</f>
        <v>0</v>
      </c>
      <c r="J28" s="12">
        <f>'6thR'!J$8</f>
        <v>0</v>
      </c>
      <c r="K28" s="12">
        <f>'6thR'!K$8</f>
        <v>0</v>
      </c>
      <c r="L28" s="12">
        <f>'6thR'!L$8</f>
        <v>0</v>
      </c>
      <c r="M28" s="12">
        <f>'6thR'!M$8</f>
        <v>0</v>
      </c>
      <c r="N28" s="12">
        <f>'6thR'!N$8</f>
        <v>0</v>
      </c>
      <c r="O28" s="12">
        <f>'6thR'!O$8</f>
        <v>0</v>
      </c>
      <c r="P28" s="12">
        <f>'6thR'!P$8</f>
        <v>0</v>
      </c>
      <c r="Q28" s="12">
        <f>'6thR'!Q$8</f>
        <v>0</v>
      </c>
      <c r="R28" s="12">
        <f>'6thR'!R$8</f>
        <v>0</v>
      </c>
      <c r="S28" s="12">
        <f>'6thR'!S$8</f>
        <v>0</v>
      </c>
      <c r="T28" s="12">
        <f>'6thR'!T$8</f>
        <v>0</v>
      </c>
    </row>
    <row r="29" spans="1:20" x14ac:dyDescent="0.25">
      <c r="B29" s="30" t="s">
        <v>14</v>
      </c>
      <c r="C29" s="12">
        <f>'7thR'!C$8</f>
        <v>7</v>
      </c>
      <c r="D29" s="12">
        <f>'7thR'!D$8</f>
        <v>6</v>
      </c>
      <c r="E29" s="12">
        <f>'7thR'!E$8</f>
        <v>5</v>
      </c>
      <c r="F29" s="12">
        <f>'7thR'!F$8</f>
        <v>6</v>
      </c>
      <c r="G29" s="12">
        <f>'7thR'!G$8</f>
        <v>8</v>
      </c>
      <c r="H29" s="12">
        <f>'7thR'!H$8</f>
        <v>7</v>
      </c>
      <c r="I29" s="12">
        <f>'7thR'!I$8</f>
        <v>8</v>
      </c>
      <c r="J29" s="12">
        <f>'7thR'!J$8</f>
        <v>7</v>
      </c>
      <c r="K29" s="12">
        <f>'7thR'!K$8</f>
        <v>5</v>
      </c>
      <c r="L29" s="12">
        <f>'7thR'!L$8</f>
        <v>6</v>
      </c>
      <c r="M29" s="12">
        <f>'7thR'!M$8</f>
        <v>6</v>
      </c>
      <c r="N29" s="12">
        <f>'7thR'!N$8</f>
        <v>6</v>
      </c>
      <c r="O29" s="12">
        <f>'7thR'!O$8</f>
        <v>6</v>
      </c>
      <c r="P29" s="12">
        <f>'7thR'!P$8</f>
        <v>9</v>
      </c>
      <c r="Q29" s="12">
        <f>'7thR'!Q$8</f>
        <v>5</v>
      </c>
      <c r="R29" s="12">
        <f>'7thR'!R$8</f>
        <v>4</v>
      </c>
      <c r="S29" s="12">
        <f>'7thR'!S$8</f>
        <v>6</v>
      </c>
      <c r="T29" s="12">
        <f>'7thR'!T$8</f>
        <v>6</v>
      </c>
    </row>
    <row r="30" spans="1:20" x14ac:dyDescent="0.25">
      <c r="B30" s="30" t="s">
        <v>15</v>
      </c>
      <c r="C30" s="12">
        <f>'8thR'!C$8</f>
        <v>6</v>
      </c>
      <c r="D30" s="12">
        <f>'8thR'!D$8</f>
        <v>5</v>
      </c>
      <c r="E30" s="12">
        <f>'8thR'!E$8</f>
        <v>3</v>
      </c>
      <c r="F30" s="12">
        <f>'8thR'!F$8</f>
        <v>5</v>
      </c>
      <c r="G30" s="12">
        <f>'8thR'!G$8</f>
        <v>5</v>
      </c>
      <c r="H30" s="12">
        <f>'8thR'!H$8</f>
        <v>7</v>
      </c>
      <c r="I30" s="12">
        <f>'8thR'!I$8</f>
        <v>9</v>
      </c>
      <c r="J30" s="12">
        <f>'8thR'!J$8</f>
        <v>5</v>
      </c>
      <c r="K30" s="12">
        <f>'8thR'!K$8</f>
        <v>6</v>
      </c>
      <c r="L30" s="12">
        <f>'8thR'!L$8</f>
        <v>4</v>
      </c>
      <c r="M30" s="12">
        <f>'8thR'!M$8</f>
        <v>6</v>
      </c>
      <c r="N30" s="12">
        <f>'8thR'!N$8</f>
        <v>6</v>
      </c>
      <c r="O30" s="12">
        <f>'8thR'!O$8</f>
        <v>6</v>
      </c>
      <c r="P30" s="12">
        <f>'8thR'!P$8</f>
        <v>8</v>
      </c>
      <c r="Q30" s="12">
        <f>'8thR'!Q$8</f>
        <v>5</v>
      </c>
      <c r="R30" s="12">
        <f>'8thR'!R$8</f>
        <v>4</v>
      </c>
      <c r="S30" s="12">
        <f>'8thR'!S$8</f>
        <v>6</v>
      </c>
      <c r="T30" s="12">
        <f>'8thR'!T$8</f>
        <v>5</v>
      </c>
    </row>
    <row r="31" spans="1:20" x14ac:dyDescent="0.25">
      <c r="B31" s="30" t="s">
        <v>45</v>
      </c>
      <c r="C31" s="12">
        <f>'9thR'!C$8</f>
        <v>9</v>
      </c>
      <c r="D31" s="12">
        <f>'9thR'!D$8</f>
        <v>6</v>
      </c>
      <c r="E31" s="12">
        <f>'9thR'!E$8</f>
        <v>4</v>
      </c>
      <c r="F31" s="12">
        <f>'9thR'!F$8</f>
        <v>3</v>
      </c>
      <c r="G31" s="12">
        <f>'9thR'!G$8</f>
        <v>7</v>
      </c>
      <c r="H31" s="12">
        <f>'9thR'!H$8</f>
        <v>5</v>
      </c>
      <c r="I31" s="12">
        <f>'9thR'!I$8</f>
        <v>9</v>
      </c>
      <c r="J31" s="12">
        <f>'9thR'!J$8</f>
        <v>7</v>
      </c>
      <c r="K31" s="12">
        <f>'9thR'!K$8</f>
        <v>6</v>
      </c>
      <c r="L31" s="12">
        <f>'9thR'!L$8</f>
        <v>5</v>
      </c>
      <c r="M31" s="12">
        <f>'9thR'!M$8</f>
        <v>8</v>
      </c>
      <c r="N31" s="12">
        <f>'9thR'!N$8</f>
        <v>6</v>
      </c>
      <c r="O31" s="12">
        <f>'9thR'!O$8</f>
        <v>8</v>
      </c>
      <c r="P31" s="12">
        <f>'9thR'!P$8</f>
        <v>8</v>
      </c>
      <c r="Q31" s="12">
        <f>'9thR'!Q$8</f>
        <v>4</v>
      </c>
      <c r="R31" s="12">
        <f>'9thR'!R$8</f>
        <v>5</v>
      </c>
      <c r="S31" s="12">
        <f>'9thR'!S$8</f>
        <v>6</v>
      </c>
      <c r="T31" s="12">
        <f>'9thR'!T$8</f>
        <v>8</v>
      </c>
    </row>
    <row r="32" spans="1:20" x14ac:dyDescent="0.25">
      <c r="B32" s="97" t="s">
        <v>46</v>
      </c>
      <c r="C32" s="12">
        <f>'10thR'!C$8</f>
        <v>0</v>
      </c>
      <c r="D32" s="12">
        <f>'10thR'!D$8</f>
        <v>0</v>
      </c>
      <c r="E32" s="12">
        <f>'10thR'!E$8</f>
        <v>0</v>
      </c>
      <c r="F32" s="12">
        <f>'10thR'!F$8</f>
        <v>0</v>
      </c>
      <c r="G32" s="12">
        <f>'10thR'!G$8</f>
        <v>0</v>
      </c>
      <c r="H32" s="12">
        <f>'10thR'!H$8</f>
        <v>0</v>
      </c>
      <c r="I32" s="12">
        <f>'10thR'!I$8</f>
        <v>0</v>
      </c>
      <c r="J32" s="12">
        <f>'10thR'!J$8</f>
        <v>0</v>
      </c>
      <c r="K32" s="12">
        <f>'10thR'!K$8</f>
        <v>0</v>
      </c>
      <c r="L32" s="12">
        <f>'10thR'!L$8</f>
        <v>0</v>
      </c>
      <c r="M32" s="12">
        <f>'10thR'!M$8</f>
        <v>0</v>
      </c>
      <c r="N32" s="12">
        <f>'10thR'!N$8</f>
        <v>0</v>
      </c>
      <c r="O32" s="12">
        <f>'10thR'!O$8</f>
        <v>0</v>
      </c>
      <c r="P32" s="12">
        <f>'10thR'!P$8</f>
        <v>0</v>
      </c>
      <c r="Q32" s="12">
        <f>'10thR'!Q$8</f>
        <v>0</v>
      </c>
      <c r="R32" s="12">
        <f>'10thR'!R$8</f>
        <v>0</v>
      </c>
      <c r="S32" s="12">
        <f>'10thR'!S$8</f>
        <v>0</v>
      </c>
      <c r="T32" s="12">
        <f>'10thR'!T$8</f>
        <v>0</v>
      </c>
    </row>
    <row r="33" spans="1:20" ht="15.75" x14ac:dyDescent="0.25">
      <c r="B33" s="33" t="s">
        <v>19</v>
      </c>
      <c r="C33" s="12">
        <f>score!G$8</f>
        <v>5</v>
      </c>
      <c r="D33" s="12">
        <f>score!H$8</f>
        <v>5</v>
      </c>
      <c r="E33" s="12">
        <f>score!I$8</f>
        <v>2</v>
      </c>
      <c r="F33" s="12">
        <f>score!J$8</f>
        <v>3</v>
      </c>
      <c r="G33" s="12">
        <f>score!K$8</f>
        <v>5</v>
      </c>
      <c r="H33" s="12">
        <f>score!L$8</f>
        <v>5</v>
      </c>
      <c r="I33" s="12">
        <f>score!M$8</f>
        <v>8</v>
      </c>
      <c r="J33" s="12">
        <f>score!N$8</f>
        <v>5</v>
      </c>
      <c r="K33" s="12">
        <f>score!O$8</f>
        <v>5</v>
      </c>
      <c r="L33" s="12">
        <f>score!P$8</f>
        <v>4</v>
      </c>
      <c r="M33" s="12">
        <f>score!Q$8</f>
        <v>6</v>
      </c>
      <c r="N33" s="12">
        <f>score!R$8</f>
        <v>6</v>
      </c>
      <c r="O33" s="12">
        <f>score!S$8</f>
        <v>6</v>
      </c>
      <c r="P33" s="12">
        <f>score!T$8</f>
        <v>6</v>
      </c>
      <c r="Q33" s="12">
        <f>score!U$8</f>
        <v>4</v>
      </c>
      <c r="R33" s="12">
        <f>score!V$8</f>
        <v>2</v>
      </c>
      <c r="S33" s="12">
        <f>score!W$8</f>
        <v>6</v>
      </c>
      <c r="T33" s="12">
        <f>score!X$8</f>
        <v>5</v>
      </c>
    </row>
    <row r="34" spans="1:20" ht="15.75" x14ac:dyDescent="0.25">
      <c r="B34" s="34" t="s">
        <v>7</v>
      </c>
      <c r="C34" s="37">
        <f>score!G$27</f>
        <v>4</v>
      </c>
      <c r="D34" s="37">
        <f>score!H$27</f>
        <v>4</v>
      </c>
      <c r="E34" s="37">
        <f>score!I$27</f>
        <v>3</v>
      </c>
      <c r="F34" s="37">
        <f>score!J$27</f>
        <v>3</v>
      </c>
      <c r="G34" s="37">
        <f>score!K$27</f>
        <v>4</v>
      </c>
      <c r="H34" s="37">
        <f>score!L$27</f>
        <v>4</v>
      </c>
      <c r="I34" s="37">
        <f>score!M$27</f>
        <v>5</v>
      </c>
      <c r="J34" s="37">
        <f>score!N$27</f>
        <v>4</v>
      </c>
      <c r="K34" s="37">
        <f>score!O$27</f>
        <v>4</v>
      </c>
      <c r="L34" s="37">
        <f>score!P$27</f>
        <v>3</v>
      </c>
      <c r="M34" s="37">
        <f>score!Q$27</f>
        <v>4</v>
      </c>
      <c r="N34" s="37">
        <f>score!R$27</f>
        <v>5</v>
      </c>
      <c r="O34" s="37">
        <f>score!S$27</f>
        <v>4</v>
      </c>
      <c r="P34" s="37">
        <f>score!T$27</f>
        <v>5</v>
      </c>
      <c r="Q34" s="37">
        <f>score!U$27</f>
        <v>3</v>
      </c>
      <c r="R34" s="37">
        <f>score!V$27</f>
        <v>3</v>
      </c>
      <c r="S34" s="37">
        <f>score!W$27</f>
        <v>4</v>
      </c>
      <c r="T34" s="37">
        <f>score!X$27</f>
        <v>4</v>
      </c>
    </row>
    <row r="35" spans="1:20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25">
      <c r="C36" s="93" t="s">
        <v>6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ht="15" customHeight="1" x14ac:dyDescent="0.25">
      <c r="A37" s="94">
        <f>score!C9</f>
        <v>6</v>
      </c>
      <c r="B37" s="90" t="str">
        <f>score!E9</f>
        <v>Zdenka Ramuš</v>
      </c>
      <c r="C37" s="76">
        <v>1</v>
      </c>
      <c r="D37" s="76">
        <v>2</v>
      </c>
      <c r="E37" s="76">
        <v>3</v>
      </c>
      <c r="F37" s="76">
        <v>4</v>
      </c>
      <c r="G37" s="76">
        <v>5</v>
      </c>
      <c r="H37" s="76">
        <v>6</v>
      </c>
      <c r="I37" s="76">
        <v>7</v>
      </c>
      <c r="J37" s="76">
        <v>8</v>
      </c>
      <c r="K37" s="76">
        <v>9</v>
      </c>
      <c r="L37" s="76">
        <v>10</v>
      </c>
      <c r="M37" s="76">
        <v>11</v>
      </c>
      <c r="N37" s="76">
        <v>12</v>
      </c>
      <c r="O37" s="76">
        <v>13</v>
      </c>
      <c r="P37" s="76">
        <v>14</v>
      </c>
      <c r="Q37" s="76">
        <v>15</v>
      </c>
      <c r="R37" s="76">
        <v>16</v>
      </c>
      <c r="S37" s="76">
        <v>17</v>
      </c>
      <c r="T37" s="76">
        <v>18</v>
      </c>
    </row>
    <row r="38" spans="1:20" ht="15" customHeight="1" x14ac:dyDescent="0.25">
      <c r="A38" s="94"/>
      <c r="B38" s="90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</row>
    <row r="39" spans="1:20" x14ac:dyDescent="0.25">
      <c r="B39" s="30" t="s">
        <v>8</v>
      </c>
      <c r="C39" s="12">
        <f>'1stR'!C$9</f>
        <v>6</v>
      </c>
      <c r="D39" s="12">
        <f>'1stR'!D$9</f>
        <v>6</v>
      </c>
      <c r="E39" s="12">
        <f>'1stR'!E$9</f>
        <v>7</v>
      </c>
      <c r="F39" s="12">
        <f>'1stR'!F$9</f>
        <v>5</v>
      </c>
      <c r="G39" s="12">
        <f>'1stR'!G$9</f>
        <v>7</v>
      </c>
      <c r="H39" s="12">
        <f>'1stR'!H$9</f>
        <v>7</v>
      </c>
      <c r="I39" s="12">
        <f>'1stR'!I$9</f>
        <v>8</v>
      </c>
      <c r="J39" s="12">
        <f>'1stR'!J$9</f>
        <v>8</v>
      </c>
      <c r="K39" s="12">
        <f>'1stR'!K$9</f>
        <v>5</v>
      </c>
      <c r="L39" s="12">
        <f>'1stR'!L$9</f>
        <v>11</v>
      </c>
      <c r="M39" s="12">
        <f>'1stR'!M$9</f>
        <v>11</v>
      </c>
      <c r="N39" s="12">
        <f>'1stR'!N$9</f>
        <v>11</v>
      </c>
      <c r="O39" s="12">
        <f>'1stR'!O$9</f>
        <v>11</v>
      </c>
      <c r="P39" s="12">
        <f>'1stR'!P$9</f>
        <v>11</v>
      </c>
      <c r="Q39" s="12">
        <f>'1stR'!Q$9</f>
        <v>11</v>
      </c>
      <c r="R39" s="12">
        <f>'1stR'!R$9</f>
        <v>11</v>
      </c>
      <c r="S39" s="12">
        <f>'1stR'!S$9</f>
        <v>11</v>
      </c>
      <c r="T39" s="12">
        <f>'1stR'!T$9</f>
        <v>11</v>
      </c>
    </row>
    <row r="40" spans="1:20" x14ac:dyDescent="0.25">
      <c r="B40" s="30" t="s">
        <v>9</v>
      </c>
      <c r="C40" s="12">
        <f>'2ndR'!C$9</f>
        <v>7</v>
      </c>
      <c r="D40" s="12">
        <f>'2ndR'!D$9</f>
        <v>7</v>
      </c>
      <c r="E40" s="12">
        <f>'2ndR'!E$9</f>
        <v>4</v>
      </c>
      <c r="F40" s="12">
        <f>'2ndR'!F$9</f>
        <v>3</v>
      </c>
      <c r="G40" s="12">
        <f>'2ndR'!G$9</f>
        <v>7</v>
      </c>
      <c r="H40" s="12">
        <f>'2ndR'!H$9</f>
        <v>7</v>
      </c>
      <c r="I40" s="12">
        <f>'2ndR'!I$9</f>
        <v>9</v>
      </c>
      <c r="J40" s="12">
        <f>'2ndR'!J$9</f>
        <v>5</v>
      </c>
      <c r="K40" s="12">
        <f>'2ndR'!K$9</f>
        <v>6</v>
      </c>
      <c r="L40" s="12">
        <f>'2ndR'!L$9</f>
        <v>5</v>
      </c>
      <c r="M40" s="12">
        <f>'2ndR'!M$9</f>
        <v>5</v>
      </c>
      <c r="N40" s="12">
        <f>'2ndR'!N$9</f>
        <v>8</v>
      </c>
      <c r="O40" s="12">
        <f>'2ndR'!O$9</f>
        <v>6</v>
      </c>
      <c r="P40" s="12">
        <f>'2ndR'!P$9</f>
        <v>9</v>
      </c>
      <c r="Q40" s="12">
        <f>'2ndR'!Q$9</f>
        <v>5</v>
      </c>
      <c r="R40" s="12">
        <f>'2ndR'!R$9</f>
        <v>6</v>
      </c>
      <c r="S40" s="12">
        <f>'2ndR'!S$9</f>
        <v>10</v>
      </c>
      <c r="T40" s="12">
        <f>'2ndR'!T$9</f>
        <v>7</v>
      </c>
    </row>
    <row r="41" spans="1:20" x14ac:dyDescent="0.25">
      <c r="B41" s="30" t="s">
        <v>10</v>
      </c>
      <c r="C41" s="12">
        <f>'3rdR'!C$9</f>
        <v>0</v>
      </c>
      <c r="D41" s="12">
        <f>'3rdR'!D$9</f>
        <v>0</v>
      </c>
      <c r="E41" s="12">
        <f>'3rdR'!E$9</f>
        <v>0</v>
      </c>
      <c r="F41" s="12">
        <f>'3rdR'!F$9</f>
        <v>0</v>
      </c>
      <c r="G41" s="12">
        <f>'3rdR'!G$9</f>
        <v>0</v>
      </c>
      <c r="H41" s="12">
        <f>'3rdR'!H$9</f>
        <v>0</v>
      </c>
      <c r="I41" s="12">
        <f>'3rdR'!I$9</f>
        <v>0</v>
      </c>
      <c r="J41" s="12">
        <f>'3rdR'!J$9</f>
        <v>0</v>
      </c>
      <c r="K41" s="12">
        <f>'3rdR'!K$9</f>
        <v>0</v>
      </c>
      <c r="L41" s="12">
        <f>'3rdR'!L$9</f>
        <v>0</v>
      </c>
      <c r="M41" s="12">
        <f>'3rdR'!M$9</f>
        <v>0</v>
      </c>
      <c r="N41" s="12">
        <f>'3rdR'!N$9</f>
        <v>0</v>
      </c>
      <c r="O41" s="12">
        <f>'3rdR'!O$9</f>
        <v>0</v>
      </c>
      <c r="P41" s="12">
        <f>'3rdR'!P$9</f>
        <v>0</v>
      </c>
      <c r="Q41" s="12">
        <f>'3rdR'!Q$9</f>
        <v>0</v>
      </c>
      <c r="R41" s="12">
        <f>'3rdR'!R$9</f>
        <v>0</v>
      </c>
      <c r="S41" s="12">
        <f>'3rdR'!S$9</f>
        <v>0</v>
      </c>
      <c r="T41" s="12">
        <f>'3rdR'!T$9</f>
        <v>0</v>
      </c>
    </row>
    <row r="42" spans="1:20" x14ac:dyDescent="0.25">
      <c r="B42" s="30" t="s">
        <v>11</v>
      </c>
      <c r="C42" s="12">
        <f>'4thR'!C$9</f>
        <v>0</v>
      </c>
      <c r="D42" s="12">
        <f>'4thR'!D$9</f>
        <v>0</v>
      </c>
      <c r="E42" s="12">
        <f>'4thR'!E$9</f>
        <v>0</v>
      </c>
      <c r="F42" s="12">
        <f>'4thR'!F$9</f>
        <v>0</v>
      </c>
      <c r="G42" s="12">
        <f>'4thR'!G$9</f>
        <v>0</v>
      </c>
      <c r="H42" s="12">
        <f>'4thR'!H$9</f>
        <v>0</v>
      </c>
      <c r="I42" s="12">
        <f>'4thR'!I$9</f>
        <v>0</v>
      </c>
      <c r="J42" s="12">
        <f>'4thR'!J$9</f>
        <v>0</v>
      </c>
      <c r="K42" s="12">
        <f>'4thR'!K$9</f>
        <v>0</v>
      </c>
      <c r="L42" s="12">
        <f>'4thR'!L$9</f>
        <v>0</v>
      </c>
      <c r="M42" s="12">
        <f>'4thR'!M$9</f>
        <v>0</v>
      </c>
      <c r="N42" s="12">
        <f>'4thR'!N$9</f>
        <v>0</v>
      </c>
      <c r="O42" s="12">
        <f>'4thR'!O$9</f>
        <v>0</v>
      </c>
      <c r="P42" s="12">
        <f>'4thR'!P$9</f>
        <v>0</v>
      </c>
      <c r="Q42" s="12">
        <f>'4thR'!Q$9</f>
        <v>0</v>
      </c>
      <c r="R42" s="12">
        <f>'4thR'!R$9</f>
        <v>0</v>
      </c>
      <c r="S42" s="12">
        <f>'4thR'!S$9</f>
        <v>0</v>
      </c>
      <c r="T42" s="12">
        <f>'4thR'!T$9</f>
        <v>0</v>
      </c>
    </row>
    <row r="43" spans="1:20" x14ac:dyDescent="0.25">
      <c r="B43" s="30" t="s">
        <v>12</v>
      </c>
      <c r="C43" s="12">
        <f>'5thR'!C$9</f>
        <v>6</v>
      </c>
      <c r="D43" s="12">
        <f>'5thR'!D$9</f>
        <v>6</v>
      </c>
      <c r="E43" s="12">
        <f>'5thR'!E$9</f>
        <v>4</v>
      </c>
      <c r="F43" s="12">
        <f>'5thR'!F$9</f>
        <v>5</v>
      </c>
      <c r="G43" s="12">
        <f>'5thR'!G$9</f>
        <v>5</v>
      </c>
      <c r="H43" s="12">
        <f>'5thR'!H$9</f>
        <v>6</v>
      </c>
      <c r="I43" s="12">
        <f>'5thR'!I$9</f>
        <v>8</v>
      </c>
      <c r="J43" s="12">
        <f>'5thR'!J$9</f>
        <v>7</v>
      </c>
      <c r="K43" s="12">
        <f>'5thR'!K$9</f>
        <v>4</v>
      </c>
      <c r="L43" s="12">
        <f>'5thR'!L$9</f>
        <v>4</v>
      </c>
      <c r="M43" s="12">
        <f>'5thR'!M$9</f>
        <v>5</v>
      </c>
      <c r="N43" s="12">
        <f>'5thR'!N$9</f>
        <v>6</v>
      </c>
      <c r="O43" s="12">
        <f>'5thR'!O$9</f>
        <v>5</v>
      </c>
      <c r="P43" s="12">
        <f>'5thR'!P$9</f>
        <v>7</v>
      </c>
      <c r="Q43" s="12">
        <f>'5thR'!Q$9</f>
        <v>4</v>
      </c>
      <c r="R43" s="12">
        <f>'5thR'!R$9</f>
        <v>3</v>
      </c>
      <c r="S43" s="12">
        <f>'5thR'!S$9</f>
        <v>6</v>
      </c>
      <c r="T43" s="12">
        <f>'5thR'!T$9</f>
        <v>6</v>
      </c>
    </row>
    <row r="44" spans="1:20" x14ac:dyDescent="0.25">
      <c r="B44" s="30" t="s">
        <v>13</v>
      </c>
      <c r="C44" s="12">
        <f>'6thR'!C$9</f>
        <v>0</v>
      </c>
      <c r="D44" s="12">
        <f>'6thR'!D$9</f>
        <v>0</v>
      </c>
      <c r="E44" s="12">
        <f>'6thR'!E$9</f>
        <v>0</v>
      </c>
      <c r="F44" s="12">
        <f>'6thR'!F$9</f>
        <v>0</v>
      </c>
      <c r="G44" s="12">
        <f>'6thR'!G$9</f>
        <v>0</v>
      </c>
      <c r="H44" s="12">
        <f>'6thR'!H$9</f>
        <v>0</v>
      </c>
      <c r="I44" s="12">
        <f>'6thR'!I$9</f>
        <v>0</v>
      </c>
      <c r="J44" s="12">
        <f>'6thR'!J$9</f>
        <v>0</v>
      </c>
      <c r="K44" s="12">
        <f>'6thR'!K$9</f>
        <v>0</v>
      </c>
      <c r="L44" s="12">
        <f>'6thR'!L$9</f>
        <v>0</v>
      </c>
      <c r="M44" s="12">
        <f>'6thR'!M$9</f>
        <v>0</v>
      </c>
      <c r="N44" s="12">
        <f>'6thR'!N$9</f>
        <v>0</v>
      </c>
      <c r="O44" s="12">
        <f>'6thR'!O$9</f>
        <v>0</v>
      </c>
      <c r="P44" s="12">
        <f>'6thR'!P$9</f>
        <v>0</v>
      </c>
      <c r="Q44" s="12">
        <f>'6thR'!Q$9</f>
        <v>0</v>
      </c>
      <c r="R44" s="12">
        <f>'6thR'!R$9</f>
        <v>0</v>
      </c>
      <c r="S44" s="12">
        <f>'6thR'!S$9</f>
        <v>0</v>
      </c>
      <c r="T44" s="12">
        <f>'6thR'!T$9</f>
        <v>0</v>
      </c>
    </row>
    <row r="45" spans="1:20" x14ac:dyDescent="0.25">
      <c r="B45" s="30" t="s">
        <v>14</v>
      </c>
      <c r="C45" s="12">
        <f>'7thR'!C$9</f>
        <v>6</v>
      </c>
      <c r="D45" s="12">
        <f>'7thR'!D$9</f>
        <v>6</v>
      </c>
      <c r="E45" s="12">
        <f>'7thR'!E$9</f>
        <v>3</v>
      </c>
      <c r="F45" s="12">
        <f>'7thR'!F$9</f>
        <v>5</v>
      </c>
      <c r="G45" s="12">
        <f>'7thR'!G$9</f>
        <v>6</v>
      </c>
      <c r="H45" s="12">
        <f>'7thR'!H$9</f>
        <v>6</v>
      </c>
      <c r="I45" s="12">
        <f>'7thR'!I$9</f>
        <v>7</v>
      </c>
      <c r="J45" s="12">
        <f>'7thR'!J$9</f>
        <v>5</v>
      </c>
      <c r="K45" s="12">
        <f>'7thR'!K$9</f>
        <v>5</v>
      </c>
      <c r="L45" s="12">
        <f>'7thR'!L$9</f>
        <v>5</v>
      </c>
      <c r="M45" s="12">
        <f>'7thR'!M$9</f>
        <v>6</v>
      </c>
      <c r="N45" s="12">
        <f>'7thR'!N$9</f>
        <v>6</v>
      </c>
      <c r="O45" s="12">
        <f>'7thR'!O$9</f>
        <v>6</v>
      </c>
      <c r="P45" s="12">
        <f>'7thR'!P$9</f>
        <v>5</v>
      </c>
      <c r="Q45" s="12">
        <f>'7thR'!Q$9</f>
        <v>4</v>
      </c>
      <c r="R45" s="12">
        <f>'7thR'!R$9</f>
        <v>2</v>
      </c>
      <c r="S45" s="12">
        <f>'7thR'!S$9</f>
        <v>6</v>
      </c>
      <c r="T45" s="12">
        <f>'7thR'!T$9</f>
        <v>7</v>
      </c>
    </row>
    <row r="46" spans="1:20" x14ac:dyDescent="0.25">
      <c r="B46" s="30" t="s">
        <v>15</v>
      </c>
      <c r="C46" s="12">
        <f>'8thR'!C$9</f>
        <v>5</v>
      </c>
      <c r="D46" s="12">
        <f>'8thR'!D$9</f>
        <v>6</v>
      </c>
      <c r="E46" s="12">
        <f>'8thR'!E$9</f>
        <v>4</v>
      </c>
      <c r="F46" s="12">
        <f>'8thR'!F$9</f>
        <v>6</v>
      </c>
      <c r="G46" s="12">
        <f>'8thR'!G$9</f>
        <v>5</v>
      </c>
      <c r="H46" s="12">
        <f>'8thR'!H$9</f>
        <v>4</v>
      </c>
      <c r="I46" s="12">
        <f>'8thR'!I$9</f>
        <v>8</v>
      </c>
      <c r="J46" s="12">
        <f>'8thR'!J$9</f>
        <v>6</v>
      </c>
      <c r="K46" s="12">
        <f>'8thR'!K$9</f>
        <v>6</v>
      </c>
      <c r="L46" s="12">
        <f>'8thR'!L$9</f>
        <v>6</v>
      </c>
      <c r="M46" s="12">
        <f>'8thR'!M$9</f>
        <v>6</v>
      </c>
      <c r="N46" s="12">
        <f>'8thR'!N$9</f>
        <v>6</v>
      </c>
      <c r="O46" s="12">
        <f>'8thR'!O$9</f>
        <v>5</v>
      </c>
      <c r="P46" s="12">
        <f>'8thR'!P$9</f>
        <v>9</v>
      </c>
      <c r="Q46" s="12">
        <f>'8thR'!Q$9</f>
        <v>6</v>
      </c>
      <c r="R46" s="12">
        <f>'8thR'!R$9</f>
        <v>4</v>
      </c>
      <c r="S46" s="12">
        <f>'8thR'!S$9</f>
        <v>9</v>
      </c>
      <c r="T46" s="12">
        <f>'8thR'!T$9</f>
        <v>6</v>
      </c>
    </row>
    <row r="47" spans="1:20" x14ac:dyDescent="0.25">
      <c r="B47" s="30" t="s">
        <v>45</v>
      </c>
      <c r="C47" s="12">
        <f>'9thR'!C$9</f>
        <v>5</v>
      </c>
      <c r="D47" s="12">
        <f>'9thR'!D$9</f>
        <v>5</v>
      </c>
      <c r="E47" s="12">
        <f>'9thR'!E$9</f>
        <v>3</v>
      </c>
      <c r="F47" s="12">
        <f>'9thR'!F$9</f>
        <v>4</v>
      </c>
      <c r="G47" s="12">
        <f>'9thR'!G$9</f>
        <v>7</v>
      </c>
      <c r="H47" s="12">
        <f>'9thR'!H$9</f>
        <v>5</v>
      </c>
      <c r="I47" s="12">
        <f>'9thR'!I$9</f>
        <v>8</v>
      </c>
      <c r="J47" s="12">
        <f>'9thR'!J$9</f>
        <v>7</v>
      </c>
      <c r="K47" s="12">
        <f>'9thR'!K$9</f>
        <v>5</v>
      </c>
      <c r="L47" s="12">
        <f>'9thR'!L$9</f>
        <v>5</v>
      </c>
      <c r="M47" s="12">
        <f>'9thR'!M$9</f>
        <v>6</v>
      </c>
      <c r="N47" s="12">
        <f>'9thR'!N$9</f>
        <v>7</v>
      </c>
      <c r="O47" s="12">
        <f>'9thR'!O$9</f>
        <v>5</v>
      </c>
      <c r="P47" s="12">
        <f>'9thR'!P$9</f>
        <v>7</v>
      </c>
      <c r="Q47" s="12">
        <f>'9thR'!Q$9</f>
        <v>2</v>
      </c>
      <c r="R47" s="12">
        <f>'9thR'!R$9</f>
        <v>3</v>
      </c>
      <c r="S47" s="12">
        <f>'9thR'!S$9</f>
        <v>6</v>
      </c>
      <c r="T47" s="12">
        <f>'9thR'!T$9</f>
        <v>5</v>
      </c>
    </row>
    <row r="48" spans="1:20" x14ac:dyDescent="0.25">
      <c r="B48" s="97" t="s">
        <v>46</v>
      </c>
      <c r="C48" s="12">
        <f>'10thR'!C$9</f>
        <v>5</v>
      </c>
      <c r="D48" s="12">
        <f>'10thR'!D$9</f>
        <v>5</v>
      </c>
      <c r="E48" s="12">
        <f>'10thR'!E$9</f>
        <v>3</v>
      </c>
      <c r="F48" s="12">
        <f>'10thR'!F$9</f>
        <v>4</v>
      </c>
      <c r="G48" s="12">
        <f>'10thR'!G$9</f>
        <v>5</v>
      </c>
      <c r="H48" s="12">
        <f>'10thR'!H$9</f>
        <v>8</v>
      </c>
      <c r="I48" s="12">
        <f>'10thR'!I$9</f>
        <v>8</v>
      </c>
      <c r="J48" s="12">
        <f>'10thR'!J$9</f>
        <v>7</v>
      </c>
      <c r="K48" s="12">
        <f>'10thR'!K$9</f>
        <v>5</v>
      </c>
      <c r="L48" s="12">
        <f>'10thR'!L$9</f>
        <v>4</v>
      </c>
      <c r="M48" s="12">
        <f>'10thR'!M$9</f>
        <v>5</v>
      </c>
      <c r="N48" s="12">
        <f>'10thR'!N$9</f>
        <v>7</v>
      </c>
      <c r="O48" s="12">
        <f>'10thR'!O$9</f>
        <v>5</v>
      </c>
      <c r="P48" s="12">
        <f>'10thR'!P$9</f>
        <v>7</v>
      </c>
      <c r="Q48" s="12">
        <f>'10thR'!Q$9</f>
        <v>4</v>
      </c>
      <c r="R48" s="12">
        <f>'10thR'!R$9</f>
        <v>4</v>
      </c>
      <c r="S48" s="12">
        <f>'10thR'!S$9</f>
        <v>6</v>
      </c>
      <c r="T48" s="12">
        <f>'10thR'!T$9</f>
        <v>5</v>
      </c>
    </row>
    <row r="49" spans="1:20" ht="15.75" x14ac:dyDescent="0.25">
      <c r="B49" s="33" t="s">
        <v>19</v>
      </c>
      <c r="C49" s="12">
        <f>score!G$9</f>
        <v>5</v>
      </c>
      <c r="D49" s="12">
        <f>score!H$9</f>
        <v>5</v>
      </c>
      <c r="E49" s="12">
        <f>score!I$9</f>
        <v>3</v>
      </c>
      <c r="F49" s="12">
        <f>score!J$9</f>
        <v>3</v>
      </c>
      <c r="G49" s="12">
        <f>score!K$9</f>
        <v>5</v>
      </c>
      <c r="H49" s="12">
        <f>score!L$9</f>
        <v>4</v>
      </c>
      <c r="I49" s="12">
        <f>score!M$9</f>
        <v>7</v>
      </c>
      <c r="J49" s="12">
        <f>score!N$9</f>
        <v>5</v>
      </c>
      <c r="K49" s="12">
        <f>score!O$9</f>
        <v>4</v>
      </c>
      <c r="L49" s="12">
        <f>score!P$9</f>
        <v>4</v>
      </c>
      <c r="M49" s="12">
        <f>score!Q$9</f>
        <v>5</v>
      </c>
      <c r="N49" s="12">
        <f>score!R$9</f>
        <v>6</v>
      </c>
      <c r="O49" s="12">
        <f>score!S$9</f>
        <v>5</v>
      </c>
      <c r="P49" s="12">
        <f>score!T$9</f>
        <v>5</v>
      </c>
      <c r="Q49" s="12">
        <f>score!U$9</f>
        <v>2</v>
      </c>
      <c r="R49" s="12">
        <f>score!V$9</f>
        <v>2</v>
      </c>
      <c r="S49" s="12">
        <f>score!W$9</f>
        <v>6</v>
      </c>
      <c r="T49" s="12">
        <f>score!X$9</f>
        <v>5</v>
      </c>
    </row>
    <row r="50" spans="1:20" ht="15.75" x14ac:dyDescent="0.25">
      <c r="B50" s="34" t="s">
        <v>7</v>
      </c>
      <c r="C50" s="37">
        <f>score!G$27</f>
        <v>4</v>
      </c>
      <c r="D50" s="37">
        <f>score!H$27</f>
        <v>4</v>
      </c>
      <c r="E50" s="37">
        <f>score!I$27</f>
        <v>3</v>
      </c>
      <c r="F50" s="37">
        <f>score!J$27</f>
        <v>3</v>
      </c>
      <c r="G50" s="37">
        <f>score!K$27</f>
        <v>4</v>
      </c>
      <c r="H50" s="37">
        <f>score!L$27</f>
        <v>4</v>
      </c>
      <c r="I50" s="37">
        <f>score!M$27</f>
        <v>5</v>
      </c>
      <c r="J50" s="37">
        <f>score!N$27</f>
        <v>4</v>
      </c>
      <c r="K50" s="37">
        <f>score!O$27</f>
        <v>4</v>
      </c>
      <c r="L50" s="37">
        <f>score!P$27</f>
        <v>3</v>
      </c>
      <c r="M50" s="37">
        <f>score!Q$27</f>
        <v>4</v>
      </c>
      <c r="N50" s="37">
        <f>score!R$27</f>
        <v>5</v>
      </c>
      <c r="O50" s="37">
        <f>score!S$27</f>
        <v>4</v>
      </c>
      <c r="P50" s="37">
        <f>score!T$27</f>
        <v>5</v>
      </c>
      <c r="Q50" s="37">
        <f>score!U$27</f>
        <v>3</v>
      </c>
      <c r="R50" s="37">
        <f>score!V$27</f>
        <v>3</v>
      </c>
      <c r="S50" s="37">
        <f>score!W$27</f>
        <v>4</v>
      </c>
      <c r="T50" s="37">
        <f>score!X$27</f>
        <v>4</v>
      </c>
    </row>
    <row r="51" spans="1:20" x14ac:dyDescent="0.2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x14ac:dyDescent="0.25">
      <c r="C52" s="93" t="s">
        <v>6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1:20" ht="15" customHeight="1" x14ac:dyDescent="0.25">
      <c r="A53" s="94">
        <f>score!C10</f>
        <v>11</v>
      </c>
      <c r="B53" s="90" t="str">
        <f>score!E10</f>
        <v>Milena Sedovnik</v>
      </c>
      <c r="C53" s="76">
        <v>1</v>
      </c>
      <c r="D53" s="76">
        <v>2</v>
      </c>
      <c r="E53" s="76">
        <v>3</v>
      </c>
      <c r="F53" s="76">
        <v>4</v>
      </c>
      <c r="G53" s="76">
        <v>5</v>
      </c>
      <c r="H53" s="76">
        <v>6</v>
      </c>
      <c r="I53" s="76">
        <v>7</v>
      </c>
      <c r="J53" s="76">
        <v>8</v>
      </c>
      <c r="K53" s="76">
        <v>9</v>
      </c>
      <c r="L53" s="76">
        <v>10</v>
      </c>
      <c r="M53" s="76">
        <v>11</v>
      </c>
      <c r="N53" s="76">
        <v>12</v>
      </c>
      <c r="O53" s="76">
        <v>13</v>
      </c>
      <c r="P53" s="76">
        <v>14</v>
      </c>
      <c r="Q53" s="76">
        <v>15</v>
      </c>
      <c r="R53" s="76">
        <v>16</v>
      </c>
      <c r="S53" s="76">
        <v>17</v>
      </c>
      <c r="T53" s="76">
        <v>18</v>
      </c>
    </row>
    <row r="54" spans="1:20" ht="15" customHeight="1" x14ac:dyDescent="0.25">
      <c r="A54" s="94"/>
      <c r="B54" s="90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</row>
    <row r="55" spans="1:20" x14ac:dyDescent="0.25">
      <c r="B55" s="30" t="s">
        <v>8</v>
      </c>
      <c r="C55" s="12">
        <f>'1stR'!C$10</f>
        <v>6</v>
      </c>
      <c r="D55" s="12">
        <f>'1stR'!D$10</f>
        <v>6</v>
      </c>
      <c r="E55" s="12">
        <f>'1stR'!E$10</f>
        <v>4</v>
      </c>
      <c r="F55" s="12">
        <f>'1stR'!F$10</f>
        <v>5</v>
      </c>
      <c r="G55" s="12">
        <f>'1stR'!G$10</f>
        <v>8</v>
      </c>
      <c r="H55" s="12">
        <f>'1stR'!H$10</f>
        <v>6</v>
      </c>
      <c r="I55" s="12">
        <f>'1stR'!I$10</f>
        <v>7</v>
      </c>
      <c r="J55" s="12">
        <f>'1stR'!J$10</f>
        <v>7</v>
      </c>
      <c r="K55" s="12">
        <f>'1stR'!K$10</f>
        <v>6</v>
      </c>
      <c r="L55" s="12">
        <f>'1stR'!L$10</f>
        <v>11</v>
      </c>
      <c r="M55" s="12">
        <f>'1stR'!M$10</f>
        <v>11</v>
      </c>
      <c r="N55" s="12">
        <f>'1stR'!N$10</f>
        <v>11</v>
      </c>
      <c r="O55" s="12">
        <f>'1stR'!O$10</f>
        <v>11</v>
      </c>
      <c r="P55" s="12">
        <f>'1stR'!P$10</f>
        <v>11</v>
      </c>
      <c r="Q55" s="12">
        <f>'1stR'!Q$10</f>
        <v>11</v>
      </c>
      <c r="R55" s="12">
        <f>'1stR'!R$10</f>
        <v>11</v>
      </c>
      <c r="S55" s="12">
        <f>'1stR'!S$10</f>
        <v>11</v>
      </c>
      <c r="T55" s="12">
        <f>'1stR'!T$10</f>
        <v>11</v>
      </c>
    </row>
    <row r="56" spans="1:20" x14ac:dyDescent="0.25">
      <c r="B56" s="30" t="s">
        <v>9</v>
      </c>
      <c r="C56" s="12">
        <f>'2ndR'!C$10</f>
        <v>8</v>
      </c>
      <c r="D56" s="12">
        <f>'2ndR'!D$10</f>
        <v>6</v>
      </c>
      <c r="E56" s="12">
        <f>'2ndR'!E$10</f>
        <v>6</v>
      </c>
      <c r="F56" s="12">
        <f>'2ndR'!F$10</f>
        <v>3</v>
      </c>
      <c r="G56" s="12">
        <f>'2ndR'!G$10</f>
        <v>6</v>
      </c>
      <c r="H56" s="12">
        <f>'2ndR'!H$10</f>
        <v>5</v>
      </c>
      <c r="I56" s="12">
        <f>'2ndR'!I$10</f>
        <v>9</v>
      </c>
      <c r="J56" s="12">
        <f>'2ndR'!J$10</f>
        <v>6</v>
      </c>
      <c r="K56" s="12">
        <f>'2ndR'!K$10</f>
        <v>5</v>
      </c>
      <c r="L56" s="12">
        <f>'2ndR'!L$10</f>
        <v>4</v>
      </c>
      <c r="M56" s="12">
        <f>'2ndR'!M$10</f>
        <v>8</v>
      </c>
      <c r="N56" s="12">
        <f>'2ndR'!N$10</f>
        <v>9</v>
      </c>
      <c r="O56" s="12">
        <f>'2ndR'!O$10</f>
        <v>5</v>
      </c>
      <c r="P56" s="12">
        <f>'2ndR'!P$10</f>
        <v>8</v>
      </c>
      <c r="Q56" s="12">
        <f>'2ndR'!Q$10</f>
        <v>4</v>
      </c>
      <c r="R56" s="12">
        <f>'2ndR'!R$10</f>
        <v>4</v>
      </c>
      <c r="S56" s="12">
        <f>'2ndR'!S$10</f>
        <v>9</v>
      </c>
      <c r="T56" s="12">
        <f>'2ndR'!T$10</f>
        <v>7</v>
      </c>
    </row>
    <row r="57" spans="1:20" x14ac:dyDescent="0.25">
      <c r="B57" s="30" t="s">
        <v>10</v>
      </c>
      <c r="C57" s="12">
        <f>'3rdR'!C$10</f>
        <v>0</v>
      </c>
      <c r="D57" s="12">
        <f>'3rdR'!D$10</f>
        <v>0</v>
      </c>
      <c r="E57" s="12">
        <f>'3rdR'!E$10</f>
        <v>0</v>
      </c>
      <c r="F57" s="12">
        <f>'3rdR'!F$10</f>
        <v>0</v>
      </c>
      <c r="G57" s="12">
        <f>'3rdR'!G$10</f>
        <v>0</v>
      </c>
      <c r="H57" s="12">
        <f>'3rdR'!H$10</f>
        <v>0</v>
      </c>
      <c r="I57" s="12">
        <f>'3rdR'!I$10</f>
        <v>0</v>
      </c>
      <c r="J57" s="12">
        <f>'3rdR'!J$10</f>
        <v>0</v>
      </c>
      <c r="K57" s="12">
        <f>'3rdR'!K$10</f>
        <v>0</v>
      </c>
      <c r="L57" s="12">
        <f>'3rdR'!L$10</f>
        <v>0</v>
      </c>
      <c r="M57" s="12">
        <f>'3rdR'!M$10</f>
        <v>0</v>
      </c>
      <c r="N57" s="12">
        <f>'3rdR'!N$10</f>
        <v>0</v>
      </c>
      <c r="O57" s="12">
        <f>'3rdR'!O$10</f>
        <v>0</v>
      </c>
      <c r="P57" s="12">
        <f>'3rdR'!P$10</f>
        <v>0</v>
      </c>
      <c r="Q57" s="12">
        <f>'3rdR'!Q$10</f>
        <v>0</v>
      </c>
      <c r="R57" s="12">
        <f>'3rdR'!R$10</f>
        <v>0</v>
      </c>
      <c r="S57" s="12">
        <f>'3rdR'!S$10</f>
        <v>0</v>
      </c>
      <c r="T57" s="12">
        <f>'3rdR'!T$10</f>
        <v>0</v>
      </c>
    </row>
    <row r="58" spans="1:20" x14ac:dyDescent="0.25">
      <c r="B58" s="30" t="s">
        <v>11</v>
      </c>
      <c r="C58" s="12">
        <f>'4thR'!C$10</f>
        <v>6</v>
      </c>
      <c r="D58" s="12">
        <f>'4thR'!D$10</f>
        <v>7</v>
      </c>
      <c r="E58" s="12">
        <f>'4thR'!E$10</f>
        <v>4</v>
      </c>
      <c r="F58" s="12">
        <f>'4thR'!F$10</f>
        <v>4</v>
      </c>
      <c r="G58" s="12">
        <f>'4thR'!G$10</f>
        <v>5</v>
      </c>
      <c r="H58" s="12">
        <f>'4thR'!H$10</f>
        <v>6</v>
      </c>
      <c r="I58" s="12">
        <f>'4thR'!I$10</f>
        <v>9</v>
      </c>
      <c r="J58" s="12">
        <f>'4thR'!J$10</f>
        <v>8</v>
      </c>
      <c r="K58" s="12">
        <f>'4thR'!K$10</f>
        <v>5</v>
      </c>
      <c r="L58" s="12">
        <f>'4thR'!L$10</f>
        <v>5</v>
      </c>
      <c r="M58" s="12">
        <f>'4thR'!M$10</f>
        <v>7</v>
      </c>
      <c r="N58" s="12">
        <f>'4thR'!N$10</f>
        <v>6</v>
      </c>
      <c r="O58" s="12">
        <f>'4thR'!O$10</f>
        <v>5</v>
      </c>
      <c r="P58" s="12">
        <f>'4thR'!P$10</f>
        <v>10</v>
      </c>
      <c r="Q58" s="12">
        <f>'4thR'!Q$10</f>
        <v>5</v>
      </c>
      <c r="R58" s="12">
        <f>'4thR'!R$10</f>
        <v>2</v>
      </c>
      <c r="S58" s="12">
        <f>'4thR'!S$10</f>
        <v>6</v>
      </c>
      <c r="T58" s="12">
        <f>'4thR'!T$10</f>
        <v>5</v>
      </c>
    </row>
    <row r="59" spans="1:20" x14ac:dyDescent="0.25">
      <c r="B59" s="30" t="s">
        <v>12</v>
      </c>
      <c r="C59" s="12">
        <f>'5thR'!C$10</f>
        <v>0</v>
      </c>
      <c r="D59" s="12">
        <f>'5thR'!D$10</f>
        <v>0</v>
      </c>
      <c r="E59" s="12">
        <f>'5thR'!E$10</f>
        <v>0</v>
      </c>
      <c r="F59" s="12">
        <f>'5thR'!F$10</f>
        <v>0</v>
      </c>
      <c r="G59" s="12">
        <f>'5thR'!G$10</f>
        <v>0</v>
      </c>
      <c r="H59" s="12">
        <f>'5thR'!H$10</f>
        <v>0</v>
      </c>
      <c r="I59" s="12">
        <f>'5thR'!I$10</f>
        <v>0</v>
      </c>
      <c r="J59" s="12">
        <f>'5thR'!J$10</f>
        <v>0</v>
      </c>
      <c r="K59" s="12">
        <f>'5thR'!K$10</f>
        <v>0</v>
      </c>
      <c r="L59" s="12">
        <f>'5thR'!L$10</f>
        <v>0</v>
      </c>
      <c r="M59" s="12">
        <f>'5thR'!M$10</f>
        <v>0</v>
      </c>
      <c r="N59" s="12">
        <f>'5thR'!N$10</f>
        <v>0</v>
      </c>
      <c r="O59" s="12">
        <f>'5thR'!O$10</f>
        <v>0</v>
      </c>
      <c r="P59" s="12">
        <f>'5thR'!P$10</f>
        <v>0</v>
      </c>
      <c r="Q59" s="12">
        <f>'5thR'!Q$10</f>
        <v>0</v>
      </c>
      <c r="R59" s="12">
        <f>'5thR'!R$10</f>
        <v>0</v>
      </c>
      <c r="S59" s="12">
        <f>'5thR'!S$10</f>
        <v>0</v>
      </c>
      <c r="T59" s="12">
        <f>'5thR'!T$10</f>
        <v>0</v>
      </c>
    </row>
    <row r="60" spans="1:20" x14ac:dyDescent="0.25">
      <c r="B60" s="30" t="s">
        <v>13</v>
      </c>
      <c r="C60" s="12">
        <f>'6thR'!C$10</f>
        <v>0</v>
      </c>
      <c r="D60" s="12">
        <f>'6thR'!D$10</f>
        <v>0</v>
      </c>
      <c r="E60" s="12">
        <f>'6thR'!E$10</f>
        <v>0</v>
      </c>
      <c r="F60" s="12">
        <f>'6thR'!F$10</f>
        <v>0</v>
      </c>
      <c r="G60" s="12">
        <f>'6thR'!G$10</f>
        <v>0</v>
      </c>
      <c r="H60" s="12">
        <f>'6thR'!H$10</f>
        <v>0</v>
      </c>
      <c r="I60" s="12">
        <f>'6thR'!I$10</f>
        <v>0</v>
      </c>
      <c r="J60" s="12">
        <f>'6thR'!J$10</f>
        <v>0</v>
      </c>
      <c r="K60" s="12">
        <f>'6thR'!K$10</f>
        <v>0</v>
      </c>
      <c r="L60" s="12">
        <f>'6thR'!L$10</f>
        <v>0</v>
      </c>
      <c r="M60" s="12">
        <f>'6thR'!M$10</f>
        <v>0</v>
      </c>
      <c r="N60" s="12">
        <f>'6thR'!N$10</f>
        <v>0</v>
      </c>
      <c r="O60" s="12">
        <f>'6thR'!O$10</f>
        <v>0</v>
      </c>
      <c r="P60" s="12">
        <f>'6thR'!P$10</f>
        <v>0</v>
      </c>
      <c r="Q60" s="12">
        <f>'6thR'!Q$10</f>
        <v>0</v>
      </c>
      <c r="R60" s="12">
        <f>'6thR'!R$10</f>
        <v>0</v>
      </c>
      <c r="S60" s="12">
        <f>'6thR'!S$10</f>
        <v>0</v>
      </c>
      <c r="T60" s="12">
        <f>'6thR'!T$10</f>
        <v>0</v>
      </c>
    </row>
    <row r="61" spans="1:20" x14ac:dyDescent="0.25">
      <c r="B61" s="30" t="s">
        <v>14</v>
      </c>
      <c r="C61" s="12">
        <f>'7thR'!C$10</f>
        <v>8</v>
      </c>
      <c r="D61" s="12">
        <f>'7thR'!D$10</f>
        <v>6</v>
      </c>
      <c r="E61" s="12">
        <f>'7thR'!E$10</f>
        <v>4</v>
      </c>
      <c r="F61" s="12">
        <f>'7thR'!F$10</f>
        <v>4</v>
      </c>
      <c r="G61" s="12">
        <f>'7thR'!G$10</f>
        <v>7</v>
      </c>
      <c r="H61" s="12">
        <f>'7thR'!H$10</f>
        <v>10</v>
      </c>
      <c r="I61" s="12">
        <f>'7thR'!I$10</f>
        <v>8</v>
      </c>
      <c r="J61" s="12">
        <f>'7thR'!J$10</f>
        <v>5</v>
      </c>
      <c r="K61" s="12">
        <f>'7thR'!K$10</f>
        <v>6</v>
      </c>
      <c r="L61" s="12">
        <f>'7thR'!L$10</f>
        <v>5</v>
      </c>
      <c r="M61" s="12">
        <f>'7thR'!M$10</f>
        <v>10</v>
      </c>
      <c r="N61" s="12">
        <f>'7thR'!N$10</f>
        <v>6</v>
      </c>
      <c r="O61" s="12">
        <f>'7thR'!O$10</f>
        <v>7</v>
      </c>
      <c r="P61" s="12">
        <f>'7thR'!P$10</f>
        <v>7</v>
      </c>
      <c r="Q61" s="12">
        <f>'7thR'!Q$10</f>
        <v>3</v>
      </c>
      <c r="R61" s="12">
        <f>'7thR'!R$10</f>
        <v>3</v>
      </c>
      <c r="S61" s="12">
        <f>'7thR'!S$10</f>
        <v>6</v>
      </c>
      <c r="T61" s="12">
        <f>'7thR'!T$10</f>
        <v>5</v>
      </c>
    </row>
    <row r="62" spans="1:20" x14ac:dyDescent="0.25">
      <c r="B62" s="30" t="s">
        <v>15</v>
      </c>
      <c r="C62" s="12">
        <f>'8thR'!C$10</f>
        <v>4</v>
      </c>
      <c r="D62" s="12">
        <f>'8thR'!D$10</f>
        <v>7</v>
      </c>
      <c r="E62" s="12">
        <f>'8thR'!E$10</f>
        <v>5</v>
      </c>
      <c r="F62" s="12">
        <f>'8thR'!F$10</f>
        <v>3</v>
      </c>
      <c r="G62" s="12">
        <f>'8thR'!G$10</f>
        <v>5</v>
      </c>
      <c r="H62" s="12">
        <f>'8thR'!H$10</f>
        <v>5</v>
      </c>
      <c r="I62" s="12">
        <f>'8thR'!I$10</f>
        <v>8</v>
      </c>
      <c r="J62" s="12">
        <f>'8thR'!J$10</f>
        <v>6</v>
      </c>
      <c r="K62" s="12">
        <f>'8thR'!K$10</f>
        <v>5</v>
      </c>
      <c r="L62" s="12">
        <f>'8thR'!L$10</f>
        <v>6</v>
      </c>
      <c r="M62" s="12">
        <f>'8thR'!M$10</f>
        <v>6</v>
      </c>
      <c r="N62" s="12">
        <f>'8thR'!N$10</f>
        <v>8</v>
      </c>
      <c r="O62" s="12">
        <f>'8thR'!O$10</f>
        <v>8</v>
      </c>
      <c r="P62" s="12">
        <f>'8thR'!P$10</f>
        <v>8</v>
      </c>
      <c r="Q62" s="12">
        <f>'8thR'!Q$10</f>
        <v>6</v>
      </c>
      <c r="R62" s="12">
        <f>'8thR'!R$10</f>
        <v>5</v>
      </c>
      <c r="S62" s="12">
        <f>'8thR'!S$10</f>
        <v>7</v>
      </c>
      <c r="T62" s="12">
        <f>'8thR'!T$10</f>
        <v>6</v>
      </c>
    </row>
    <row r="63" spans="1:20" x14ac:dyDescent="0.25">
      <c r="B63" s="30" t="s">
        <v>45</v>
      </c>
      <c r="C63" s="12">
        <f>'9thR'!C$10</f>
        <v>6</v>
      </c>
      <c r="D63" s="12">
        <f>'9thR'!D$10</f>
        <v>6</v>
      </c>
      <c r="E63" s="12">
        <f>'9thR'!E$10</f>
        <v>4</v>
      </c>
      <c r="F63" s="12">
        <f>'9thR'!F$10</f>
        <v>5</v>
      </c>
      <c r="G63" s="12">
        <f>'9thR'!G$10</f>
        <v>5</v>
      </c>
      <c r="H63" s="12">
        <f>'9thR'!H$10</f>
        <v>7</v>
      </c>
      <c r="I63" s="12">
        <f>'9thR'!I$10</f>
        <v>9</v>
      </c>
      <c r="J63" s="12">
        <f>'9thR'!J$10</f>
        <v>5</v>
      </c>
      <c r="K63" s="12">
        <f>'9thR'!K$10</f>
        <v>5</v>
      </c>
      <c r="L63" s="12">
        <f>'9thR'!L$10</f>
        <v>5</v>
      </c>
      <c r="M63" s="12">
        <f>'9thR'!M$10</f>
        <v>6</v>
      </c>
      <c r="N63" s="12">
        <f>'9thR'!N$10</f>
        <v>6</v>
      </c>
      <c r="O63" s="12">
        <f>'9thR'!O$10</f>
        <v>4</v>
      </c>
      <c r="P63" s="12">
        <f>'9thR'!P$10</f>
        <v>9</v>
      </c>
      <c r="Q63" s="12">
        <f>'9thR'!Q$10</f>
        <v>4</v>
      </c>
      <c r="R63" s="12">
        <f>'9thR'!R$10</f>
        <v>5</v>
      </c>
      <c r="S63" s="12">
        <f>'9thR'!S$10</f>
        <v>6</v>
      </c>
      <c r="T63" s="12">
        <f>'9thR'!T$10</f>
        <v>5</v>
      </c>
    </row>
    <row r="64" spans="1:20" x14ac:dyDescent="0.25">
      <c r="B64" s="97" t="s">
        <v>46</v>
      </c>
      <c r="C64" s="12">
        <f>'10thR'!C$10</f>
        <v>0</v>
      </c>
      <c r="D64" s="12">
        <f>'10thR'!D$10</f>
        <v>0</v>
      </c>
      <c r="E64" s="12">
        <f>'10thR'!E$10</f>
        <v>0</v>
      </c>
      <c r="F64" s="12">
        <f>'10thR'!F$10</f>
        <v>0</v>
      </c>
      <c r="G64" s="12">
        <f>'10thR'!G$10</f>
        <v>0</v>
      </c>
      <c r="H64" s="12">
        <f>'10thR'!H$10</f>
        <v>0</v>
      </c>
      <c r="I64" s="12">
        <f>'10thR'!I$10</f>
        <v>0</v>
      </c>
      <c r="J64" s="12">
        <f>'10thR'!J$10</f>
        <v>0</v>
      </c>
      <c r="K64" s="12">
        <f>'10thR'!K$10</f>
        <v>0</v>
      </c>
      <c r="L64" s="12">
        <f>'10thR'!L$10</f>
        <v>0</v>
      </c>
      <c r="M64" s="12">
        <f>'10thR'!M$10</f>
        <v>0</v>
      </c>
      <c r="N64" s="12">
        <f>'10thR'!N$10</f>
        <v>0</v>
      </c>
      <c r="O64" s="12">
        <f>'10thR'!O$10</f>
        <v>0</v>
      </c>
      <c r="P64" s="12">
        <f>'10thR'!P$10</f>
        <v>0</v>
      </c>
      <c r="Q64" s="12">
        <f>'10thR'!Q$10</f>
        <v>0</v>
      </c>
      <c r="R64" s="12">
        <f>'10thR'!R$10</f>
        <v>0</v>
      </c>
      <c r="S64" s="12">
        <f>'10thR'!S$10</f>
        <v>0</v>
      </c>
      <c r="T64" s="12">
        <f>'10thR'!T$10</f>
        <v>0</v>
      </c>
    </row>
    <row r="65" spans="1:21" ht="15.75" x14ac:dyDescent="0.25">
      <c r="B65" s="33" t="s">
        <v>19</v>
      </c>
      <c r="C65" s="12">
        <f>score!G$10</f>
        <v>4</v>
      </c>
      <c r="D65" s="12">
        <f>score!H$10</f>
        <v>6</v>
      </c>
      <c r="E65" s="12">
        <f>score!I$10</f>
        <v>4</v>
      </c>
      <c r="F65" s="12">
        <f>score!J$10</f>
        <v>3</v>
      </c>
      <c r="G65" s="12">
        <f>score!K$10</f>
        <v>5</v>
      </c>
      <c r="H65" s="12">
        <f>score!L$10</f>
        <v>5</v>
      </c>
      <c r="I65" s="12">
        <f>score!M$10</f>
        <v>7</v>
      </c>
      <c r="J65" s="12">
        <f>score!N$10</f>
        <v>5</v>
      </c>
      <c r="K65" s="12">
        <f>score!O$10</f>
        <v>5</v>
      </c>
      <c r="L65" s="12">
        <f>score!P$10</f>
        <v>4</v>
      </c>
      <c r="M65" s="12">
        <f>score!Q$10</f>
        <v>6</v>
      </c>
      <c r="N65" s="12">
        <f>score!R$10</f>
        <v>6</v>
      </c>
      <c r="O65" s="12">
        <f>score!S$10</f>
        <v>4</v>
      </c>
      <c r="P65" s="12">
        <f>score!T$10</f>
        <v>7</v>
      </c>
      <c r="Q65" s="12">
        <f>score!U$10</f>
        <v>3</v>
      </c>
      <c r="R65" s="12">
        <f>score!V$10</f>
        <v>2</v>
      </c>
      <c r="S65" s="12">
        <f>score!W$10</f>
        <v>6</v>
      </c>
      <c r="T65" s="12">
        <f>score!X$10</f>
        <v>5</v>
      </c>
    </row>
    <row r="66" spans="1:21" ht="15.75" x14ac:dyDescent="0.25">
      <c r="B66" s="34" t="s">
        <v>7</v>
      </c>
      <c r="C66" s="37">
        <f>score!G$27</f>
        <v>4</v>
      </c>
      <c r="D66" s="37">
        <f>score!H$27</f>
        <v>4</v>
      </c>
      <c r="E66" s="37">
        <f>score!I$27</f>
        <v>3</v>
      </c>
      <c r="F66" s="37">
        <f>score!J$27</f>
        <v>3</v>
      </c>
      <c r="G66" s="37">
        <f>score!K$27</f>
        <v>4</v>
      </c>
      <c r="H66" s="37">
        <f>score!L$27</f>
        <v>4</v>
      </c>
      <c r="I66" s="37">
        <f>score!M$27</f>
        <v>5</v>
      </c>
      <c r="J66" s="37">
        <f>score!N$27</f>
        <v>4</v>
      </c>
      <c r="K66" s="37">
        <f>score!O$27</f>
        <v>4</v>
      </c>
      <c r="L66" s="37">
        <f>score!P$27</f>
        <v>3</v>
      </c>
      <c r="M66" s="37">
        <f>score!Q$27</f>
        <v>4</v>
      </c>
      <c r="N66" s="37">
        <f>score!R$27</f>
        <v>5</v>
      </c>
      <c r="O66" s="37">
        <f>score!S$27</f>
        <v>4</v>
      </c>
      <c r="P66" s="37">
        <f>score!T$27</f>
        <v>5</v>
      </c>
      <c r="Q66" s="37">
        <f>score!U$27</f>
        <v>3</v>
      </c>
      <c r="R66" s="37">
        <f>score!V$27</f>
        <v>3</v>
      </c>
      <c r="S66" s="37">
        <f>score!W$27</f>
        <v>4</v>
      </c>
      <c r="T66" s="37">
        <f>score!X$27</f>
        <v>4</v>
      </c>
    </row>
    <row r="67" spans="1:2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1" x14ac:dyDescent="0.25">
      <c r="C68" s="89" t="s">
        <v>6</v>
      </c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1:21" ht="15" customHeight="1" x14ac:dyDescent="0.25">
      <c r="A69" s="94">
        <f>score!C11</f>
        <v>3</v>
      </c>
      <c r="B69" s="90" t="str">
        <f>score!E11</f>
        <v>Mirjana Benedik</v>
      </c>
      <c r="C69" s="92">
        <v>1</v>
      </c>
      <c r="D69" s="92">
        <v>2</v>
      </c>
      <c r="E69" s="92">
        <v>3</v>
      </c>
      <c r="F69" s="92">
        <v>4</v>
      </c>
      <c r="G69" s="92">
        <v>5</v>
      </c>
      <c r="H69" s="92">
        <v>6</v>
      </c>
      <c r="I69" s="92">
        <v>7</v>
      </c>
      <c r="J69" s="92">
        <v>8</v>
      </c>
      <c r="K69" s="92">
        <v>9</v>
      </c>
      <c r="L69" s="92">
        <v>10</v>
      </c>
      <c r="M69" s="92">
        <v>11</v>
      </c>
      <c r="N69" s="92">
        <v>12</v>
      </c>
      <c r="O69" s="92">
        <v>13</v>
      </c>
      <c r="P69" s="92">
        <v>14</v>
      </c>
      <c r="Q69" s="92">
        <v>15</v>
      </c>
      <c r="R69" s="92">
        <v>16</v>
      </c>
      <c r="S69" s="92">
        <v>17</v>
      </c>
      <c r="T69" s="92">
        <v>18</v>
      </c>
    </row>
    <row r="70" spans="1:21" ht="15" customHeight="1" x14ac:dyDescent="0.25">
      <c r="A70" s="94"/>
      <c r="B70" s="90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</row>
    <row r="71" spans="1:21" x14ac:dyDescent="0.25">
      <c r="B71" s="30" t="s">
        <v>8</v>
      </c>
      <c r="C71" s="12">
        <f>'1stR'!C$11</f>
        <v>6</v>
      </c>
      <c r="D71" s="12">
        <f>'1stR'!D$11</f>
        <v>7</v>
      </c>
      <c r="E71" s="12">
        <f>'1stR'!E$11</f>
        <v>3</v>
      </c>
      <c r="F71" s="12">
        <f>'1stR'!F$11</f>
        <v>4</v>
      </c>
      <c r="G71" s="12">
        <f>'1stR'!G$11</f>
        <v>4</v>
      </c>
      <c r="H71" s="12">
        <f>'1stR'!H$11</f>
        <v>4</v>
      </c>
      <c r="I71" s="12">
        <f>'1stR'!I$11</f>
        <v>6</v>
      </c>
      <c r="J71" s="12">
        <f>'1stR'!J$11</f>
        <v>3</v>
      </c>
      <c r="K71" s="12">
        <f>'1stR'!K$11</f>
        <v>5</v>
      </c>
      <c r="L71" s="12">
        <f>'1stR'!L$11</f>
        <v>11</v>
      </c>
      <c r="M71" s="12">
        <f>'1stR'!M$11</f>
        <v>11</v>
      </c>
      <c r="N71" s="12">
        <f>'1stR'!N$11</f>
        <v>11</v>
      </c>
      <c r="O71" s="12">
        <f>'1stR'!O$11</f>
        <v>11</v>
      </c>
      <c r="P71" s="12">
        <f>'1stR'!P$11</f>
        <v>11</v>
      </c>
      <c r="Q71" s="12">
        <f>'1stR'!Q$11</f>
        <v>11</v>
      </c>
      <c r="R71" s="12">
        <f>'1stR'!R$11</f>
        <v>11</v>
      </c>
      <c r="S71" s="12">
        <f>'1stR'!S$11</f>
        <v>11</v>
      </c>
      <c r="T71" s="12">
        <f>'1stR'!T$11</f>
        <v>11</v>
      </c>
      <c r="U71" s="32"/>
    </row>
    <row r="72" spans="1:21" x14ac:dyDescent="0.25">
      <c r="B72" s="30" t="s">
        <v>9</v>
      </c>
      <c r="C72" s="12">
        <f>'2ndR'!C$11</f>
        <v>5</v>
      </c>
      <c r="D72" s="12">
        <f>'2ndR'!D$11</f>
        <v>5</v>
      </c>
      <c r="E72" s="12">
        <f>'2ndR'!E$11</f>
        <v>3</v>
      </c>
      <c r="F72" s="12">
        <f>'2ndR'!F$11</f>
        <v>4</v>
      </c>
      <c r="G72" s="12">
        <f>'2ndR'!G$11</f>
        <v>5</v>
      </c>
      <c r="H72" s="12">
        <f>'2ndR'!H$11</f>
        <v>4</v>
      </c>
      <c r="I72" s="12">
        <f>'2ndR'!I$11</f>
        <v>7</v>
      </c>
      <c r="J72" s="12">
        <f>'2ndR'!J$11</f>
        <v>4</v>
      </c>
      <c r="K72" s="12">
        <f>'2ndR'!K$11</f>
        <v>5</v>
      </c>
      <c r="L72" s="12">
        <f>'2ndR'!L$11</f>
        <v>4</v>
      </c>
      <c r="M72" s="12">
        <f>'2ndR'!M$11</f>
        <v>4</v>
      </c>
      <c r="N72" s="12">
        <f>'2ndR'!N$11</f>
        <v>5</v>
      </c>
      <c r="O72" s="12">
        <f>'2ndR'!O$11</f>
        <v>4</v>
      </c>
      <c r="P72" s="12">
        <f>'2ndR'!P$11</f>
        <v>9</v>
      </c>
      <c r="Q72" s="12">
        <f>'2ndR'!Q$11</f>
        <v>3</v>
      </c>
      <c r="R72" s="12">
        <f>'2ndR'!R$11</f>
        <v>4</v>
      </c>
      <c r="S72" s="12">
        <f>'2ndR'!S$11</f>
        <v>5</v>
      </c>
      <c r="T72" s="12">
        <f>'2ndR'!T$11</f>
        <v>6</v>
      </c>
    </row>
    <row r="73" spans="1:21" x14ac:dyDescent="0.25">
      <c r="B73" s="30" t="s">
        <v>10</v>
      </c>
      <c r="C73" s="12">
        <f>'3rdR'!C$11</f>
        <v>0</v>
      </c>
      <c r="D73" s="12">
        <f>'3rdR'!D$11</f>
        <v>0</v>
      </c>
      <c r="E73" s="12">
        <f>'3rdR'!E$11</f>
        <v>0</v>
      </c>
      <c r="F73" s="12">
        <f>'3rdR'!F$11</f>
        <v>0</v>
      </c>
      <c r="G73" s="12">
        <f>'3rdR'!G$11</f>
        <v>0</v>
      </c>
      <c r="H73" s="12">
        <f>'3rdR'!H$11</f>
        <v>0</v>
      </c>
      <c r="I73" s="12">
        <f>'3rdR'!I$11</f>
        <v>0</v>
      </c>
      <c r="J73" s="12">
        <f>'3rdR'!J$11</f>
        <v>0</v>
      </c>
      <c r="K73" s="12">
        <f>'3rdR'!K$11</f>
        <v>0</v>
      </c>
      <c r="L73" s="12">
        <f>'3rdR'!L$11</f>
        <v>0</v>
      </c>
      <c r="M73" s="12">
        <f>'3rdR'!M$11</f>
        <v>0</v>
      </c>
      <c r="N73" s="12">
        <f>'3rdR'!N$11</f>
        <v>0</v>
      </c>
      <c r="O73" s="12">
        <f>'3rdR'!O$11</f>
        <v>0</v>
      </c>
      <c r="P73" s="12">
        <f>'3rdR'!P$11</f>
        <v>0</v>
      </c>
      <c r="Q73" s="12">
        <f>'3rdR'!Q$11</f>
        <v>0</v>
      </c>
      <c r="R73" s="12">
        <f>'3rdR'!R$11</f>
        <v>0</v>
      </c>
      <c r="S73" s="12">
        <f>'3rdR'!S$11</f>
        <v>0</v>
      </c>
      <c r="T73" s="12">
        <f>'3rdR'!T$11</f>
        <v>0</v>
      </c>
    </row>
    <row r="74" spans="1:21" x14ac:dyDescent="0.25">
      <c r="B74" s="30" t="s">
        <v>11</v>
      </c>
      <c r="C74" s="12">
        <f>'4thR'!C$11</f>
        <v>8</v>
      </c>
      <c r="D74" s="12">
        <f>'4thR'!D$11</f>
        <v>5</v>
      </c>
      <c r="E74" s="12">
        <f>'4thR'!E$11</f>
        <v>3</v>
      </c>
      <c r="F74" s="12">
        <f>'4thR'!F$11</f>
        <v>3</v>
      </c>
      <c r="G74" s="12">
        <f>'4thR'!G$11</f>
        <v>5</v>
      </c>
      <c r="H74" s="12">
        <f>'4thR'!H$11</f>
        <v>8</v>
      </c>
      <c r="I74" s="12">
        <f>'4thR'!I$11</f>
        <v>7</v>
      </c>
      <c r="J74" s="12">
        <f>'4thR'!J$11</f>
        <v>8</v>
      </c>
      <c r="K74" s="12">
        <f>'4thR'!K$11</f>
        <v>4</v>
      </c>
      <c r="L74" s="12">
        <f>'4thR'!L$11</f>
        <v>4</v>
      </c>
      <c r="M74" s="12">
        <f>'4thR'!M$11</f>
        <v>5</v>
      </c>
      <c r="N74" s="12">
        <f>'4thR'!N$11</f>
        <v>8</v>
      </c>
      <c r="O74" s="12">
        <f>'4thR'!O$11</f>
        <v>6</v>
      </c>
      <c r="P74" s="12">
        <f>'4thR'!P$11</f>
        <v>7</v>
      </c>
      <c r="Q74" s="12">
        <f>'4thR'!Q$11</f>
        <v>3</v>
      </c>
      <c r="R74" s="12">
        <f>'4thR'!R$11</f>
        <v>3</v>
      </c>
      <c r="S74" s="12">
        <f>'4thR'!S$11</f>
        <v>5</v>
      </c>
      <c r="T74" s="12">
        <f>'4thR'!T$11</f>
        <v>4</v>
      </c>
    </row>
    <row r="75" spans="1:21" x14ac:dyDescent="0.25">
      <c r="B75" s="30" t="s">
        <v>12</v>
      </c>
      <c r="C75" s="12">
        <f>'5thR'!C$11</f>
        <v>0</v>
      </c>
      <c r="D75" s="12">
        <f>'5thR'!D$11</f>
        <v>0</v>
      </c>
      <c r="E75" s="12">
        <f>'5thR'!E$11</f>
        <v>0</v>
      </c>
      <c r="F75" s="12">
        <f>'5thR'!F$11</f>
        <v>0</v>
      </c>
      <c r="G75" s="12">
        <f>'5thR'!G$11</f>
        <v>0</v>
      </c>
      <c r="H75" s="12">
        <f>'5thR'!H$11</f>
        <v>0</v>
      </c>
      <c r="I75" s="12">
        <f>'5thR'!I$11</f>
        <v>0</v>
      </c>
      <c r="J75" s="12">
        <f>'5thR'!J$11</f>
        <v>0</v>
      </c>
      <c r="K75" s="12">
        <f>'5thR'!K$11</f>
        <v>0</v>
      </c>
      <c r="L75" s="12">
        <f>'5thR'!L$11</f>
        <v>0</v>
      </c>
      <c r="M75" s="12">
        <f>'5thR'!M$11</f>
        <v>0</v>
      </c>
      <c r="N75" s="12">
        <f>'5thR'!N$11</f>
        <v>0</v>
      </c>
      <c r="O75" s="12">
        <f>'5thR'!O$11</f>
        <v>0</v>
      </c>
      <c r="P75" s="12">
        <f>'5thR'!P$11</f>
        <v>0</v>
      </c>
      <c r="Q75" s="12">
        <f>'5thR'!Q$11</f>
        <v>0</v>
      </c>
      <c r="R75" s="12">
        <f>'5thR'!R$11</f>
        <v>0</v>
      </c>
      <c r="S75" s="12">
        <f>'5thR'!S$11</f>
        <v>0</v>
      </c>
      <c r="T75" s="12">
        <f>'5thR'!T$11</f>
        <v>0</v>
      </c>
    </row>
    <row r="76" spans="1:21" x14ac:dyDescent="0.25">
      <c r="B76" s="30" t="s">
        <v>13</v>
      </c>
      <c r="C76" s="12">
        <f>'6thR'!C$11</f>
        <v>0</v>
      </c>
      <c r="D76" s="12">
        <f>'6thR'!D$11</f>
        <v>0</v>
      </c>
      <c r="E76" s="12">
        <f>'6thR'!E$11</f>
        <v>0</v>
      </c>
      <c r="F76" s="12">
        <f>'6thR'!F$11</f>
        <v>0</v>
      </c>
      <c r="G76" s="12">
        <f>'6thR'!G$11</f>
        <v>0</v>
      </c>
      <c r="H76" s="12">
        <f>'6thR'!H$11</f>
        <v>0</v>
      </c>
      <c r="I76" s="12">
        <f>'6thR'!I$11</f>
        <v>0</v>
      </c>
      <c r="J76" s="12">
        <f>'6thR'!J$11</f>
        <v>0</v>
      </c>
      <c r="K76" s="12">
        <f>'6thR'!K$11</f>
        <v>0</v>
      </c>
      <c r="L76" s="12">
        <f>'6thR'!L$11</f>
        <v>0</v>
      </c>
      <c r="M76" s="12">
        <f>'6thR'!M$11</f>
        <v>0</v>
      </c>
      <c r="N76" s="12">
        <f>'6thR'!N$11</f>
        <v>0</v>
      </c>
      <c r="O76" s="12">
        <f>'6thR'!O$11</f>
        <v>0</v>
      </c>
      <c r="P76" s="12">
        <f>'6thR'!P$11</f>
        <v>0</v>
      </c>
      <c r="Q76" s="12">
        <f>'6thR'!Q$11</f>
        <v>0</v>
      </c>
      <c r="R76" s="12">
        <f>'6thR'!R$11</f>
        <v>0</v>
      </c>
      <c r="S76" s="12">
        <f>'6thR'!S$11</f>
        <v>0</v>
      </c>
      <c r="T76" s="12">
        <f>'6thR'!T$11</f>
        <v>0</v>
      </c>
    </row>
    <row r="77" spans="1:21" x14ac:dyDescent="0.25">
      <c r="B77" s="30" t="s">
        <v>14</v>
      </c>
      <c r="C77" s="12">
        <f>'7thR'!C$11</f>
        <v>0</v>
      </c>
      <c r="D77" s="12">
        <f>'7thR'!D$11</f>
        <v>0</v>
      </c>
      <c r="E77" s="12">
        <f>'7thR'!E$11</f>
        <v>0</v>
      </c>
      <c r="F77" s="12">
        <f>'7thR'!F$11</f>
        <v>0</v>
      </c>
      <c r="G77" s="12">
        <f>'7thR'!G$11</f>
        <v>0</v>
      </c>
      <c r="H77" s="12">
        <f>'7thR'!H$11</f>
        <v>0</v>
      </c>
      <c r="I77" s="12">
        <f>'7thR'!I$11</f>
        <v>0</v>
      </c>
      <c r="J77" s="12">
        <f>'7thR'!J$11</f>
        <v>0</v>
      </c>
      <c r="K77" s="12">
        <f>'7thR'!K$11</f>
        <v>0</v>
      </c>
      <c r="L77" s="12">
        <f>'7thR'!L$11</f>
        <v>0</v>
      </c>
      <c r="M77" s="12">
        <f>'7thR'!M$11</f>
        <v>0</v>
      </c>
      <c r="N77" s="12">
        <f>'7thR'!N$11</f>
        <v>0</v>
      </c>
      <c r="O77" s="12">
        <f>'7thR'!O$11</f>
        <v>0</v>
      </c>
      <c r="P77" s="12">
        <f>'7thR'!P$11</f>
        <v>0</v>
      </c>
      <c r="Q77" s="12">
        <f>'7thR'!Q$11</f>
        <v>0</v>
      </c>
      <c r="R77" s="12">
        <f>'7thR'!R$11</f>
        <v>0</v>
      </c>
      <c r="S77" s="12">
        <f>'7thR'!S$11</f>
        <v>0</v>
      </c>
      <c r="T77" s="12">
        <f>'7thR'!T$11</f>
        <v>0</v>
      </c>
    </row>
    <row r="78" spans="1:21" x14ac:dyDescent="0.25">
      <c r="B78" s="30" t="s">
        <v>15</v>
      </c>
      <c r="C78" s="12">
        <f>'8thR'!C$11</f>
        <v>0</v>
      </c>
      <c r="D78" s="12">
        <f>'8thR'!D$11</f>
        <v>0</v>
      </c>
      <c r="E78" s="12">
        <f>'8thR'!E$11</f>
        <v>0</v>
      </c>
      <c r="F78" s="12">
        <f>'8thR'!F$11</f>
        <v>0</v>
      </c>
      <c r="G78" s="12">
        <f>'8thR'!G$11</f>
        <v>0</v>
      </c>
      <c r="H78" s="12">
        <f>'8thR'!H$11</f>
        <v>0</v>
      </c>
      <c r="I78" s="12">
        <f>'8thR'!I$11</f>
        <v>0</v>
      </c>
      <c r="J78" s="12">
        <f>'8thR'!J$11</f>
        <v>0</v>
      </c>
      <c r="K78" s="12">
        <f>'8thR'!K$11</f>
        <v>0</v>
      </c>
      <c r="L78" s="12">
        <f>'8thR'!L$11</f>
        <v>0</v>
      </c>
      <c r="M78" s="12">
        <f>'8thR'!M$11</f>
        <v>0</v>
      </c>
      <c r="N78" s="12">
        <f>'8thR'!N$11</f>
        <v>0</v>
      </c>
      <c r="O78" s="12">
        <f>'8thR'!O$11</f>
        <v>0</v>
      </c>
      <c r="P78" s="12">
        <f>'8thR'!P$11</f>
        <v>0</v>
      </c>
      <c r="Q78" s="12">
        <f>'8thR'!Q$11</f>
        <v>0</v>
      </c>
      <c r="R78" s="12">
        <f>'8thR'!R$11</f>
        <v>0</v>
      </c>
      <c r="S78" s="12">
        <f>'8thR'!S$11</f>
        <v>0</v>
      </c>
      <c r="T78" s="12">
        <f>'8thR'!T$11</f>
        <v>0</v>
      </c>
    </row>
    <row r="79" spans="1:21" x14ac:dyDescent="0.25">
      <c r="B79" s="30" t="s">
        <v>45</v>
      </c>
      <c r="C79" s="12">
        <f>'9thR'!C$11</f>
        <v>5</v>
      </c>
      <c r="D79" s="12">
        <f>'9thR'!D$11</f>
        <v>6</v>
      </c>
      <c r="E79" s="12">
        <f>'9thR'!E$11</f>
        <v>3</v>
      </c>
      <c r="F79" s="12">
        <f>'9thR'!F$11</f>
        <v>3</v>
      </c>
      <c r="G79" s="12">
        <f>'9thR'!G$11</f>
        <v>5</v>
      </c>
      <c r="H79" s="12">
        <f>'9thR'!H$11</f>
        <v>6</v>
      </c>
      <c r="I79" s="12">
        <f>'9thR'!I$11</f>
        <v>7</v>
      </c>
      <c r="J79" s="12">
        <f>'9thR'!J$11</f>
        <v>4</v>
      </c>
      <c r="K79" s="12">
        <f>'9thR'!K$11</f>
        <v>7</v>
      </c>
      <c r="L79" s="12">
        <f>'9thR'!L$11</f>
        <v>5</v>
      </c>
      <c r="M79" s="12">
        <f>'9thR'!M$11</f>
        <v>6</v>
      </c>
      <c r="N79" s="12">
        <f>'9thR'!N$11</f>
        <v>5</v>
      </c>
      <c r="O79" s="12">
        <f>'9thR'!O$11</f>
        <v>5</v>
      </c>
      <c r="P79" s="12">
        <f>'9thR'!P$11</f>
        <v>7</v>
      </c>
      <c r="Q79" s="12">
        <f>'9thR'!Q$11</f>
        <v>3</v>
      </c>
      <c r="R79" s="12">
        <f>'9thR'!R$11</f>
        <v>3</v>
      </c>
      <c r="S79" s="12">
        <f>'9thR'!S$11</f>
        <v>6</v>
      </c>
      <c r="T79" s="12">
        <f>'9thR'!T$11</f>
        <v>6</v>
      </c>
    </row>
    <row r="80" spans="1:21" x14ac:dyDescent="0.25">
      <c r="B80" s="97" t="s">
        <v>46</v>
      </c>
      <c r="C80" s="12">
        <f>'10thR'!C$11</f>
        <v>0</v>
      </c>
      <c r="D80" s="12">
        <f>'10thR'!D$11</f>
        <v>0</v>
      </c>
      <c r="E80" s="12">
        <f>'10thR'!E$11</f>
        <v>0</v>
      </c>
      <c r="F80" s="12">
        <f>'10thR'!F$11</f>
        <v>0</v>
      </c>
      <c r="G80" s="12">
        <f>'10thR'!G$11</f>
        <v>0</v>
      </c>
      <c r="H80" s="12">
        <f>'10thR'!H$11</f>
        <v>0</v>
      </c>
      <c r="I80" s="12">
        <f>'10thR'!I$11</f>
        <v>0</v>
      </c>
      <c r="J80" s="12">
        <f>'10thR'!J$11</f>
        <v>0</v>
      </c>
      <c r="K80" s="12">
        <f>'10thR'!K$11</f>
        <v>0</v>
      </c>
      <c r="L80" s="12">
        <f>'10thR'!L$11</f>
        <v>0</v>
      </c>
      <c r="M80" s="12">
        <f>'10thR'!M$11</f>
        <v>0</v>
      </c>
      <c r="N80" s="12">
        <f>'10thR'!N$11</f>
        <v>0</v>
      </c>
      <c r="O80" s="12">
        <f>'10thR'!O$11</f>
        <v>0</v>
      </c>
      <c r="P80" s="12">
        <f>'10thR'!P$11</f>
        <v>0</v>
      </c>
      <c r="Q80" s="12">
        <f>'10thR'!Q$11</f>
        <v>0</v>
      </c>
      <c r="R80" s="12">
        <f>'10thR'!R$11</f>
        <v>0</v>
      </c>
      <c r="S80" s="12">
        <f>'10thR'!S$11</f>
        <v>0</v>
      </c>
      <c r="T80" s="12">
        <f>'10thR'!T$11</f>
        <v>0</v>
      </c>
    </row>
    <row r="81" spans="1:20" ht="15.75" x14ac:dyDescent="0.25">
      <c r="B81" s="33" t="s">
        <v>19</v>
      </c>
      <c r="C81" s="12">
        <f>score!G$11</f>
        <v>5</v>
      </c>
      <c r="D81" s="12">
        <f>score!H$11</f>
        <v>5</v>
      </c>
      <c r="E81" s="12">
        <f>score!I$11</f>
        <v>3</v>
      </c>
      <c r="F81" s="12">
        <f>score!J$11</f>
        <v>3</v>
      </c>
      <c r="G81" s="12">
        <f>score!K$11</f>
        <v>4</v>
      </c>
      <c r="H81" s="12">
        <f>score!L$11</f>
        <v>4</v>
      </c>
      <c r="I81" s="12">
        <f>score!M$11</f>
        <v>6</v>
      </c>
      <c r="J81" s="12">
        <f>score!N$11</f>
        <v>3</v>
      </c>
      <c r="K81" s="12">
        <f>score!O$11</f>
        <v>4</v>
      </c>
      <c r="L81" s="12">
        <f>score!P$11</f>
        <v>4</v>
      </c>
      <c r="M81" s="12">
        <f>score!Q$11</f>
        <v>4</v>
      </c>
      <c r="N81" s="12">
        <f>score!R$11</f>
        <v>5</v>
      </c>
      <c r="O81" s="12">
        <f>score!S$11</f>
        <v>4</v>
      </c>
      <c r="P81" s="12">
        <f>score!T$11</f>
        <v>7</v>
      </c>
      <c r="Q81" s="12">
        <f>score!U$11</f>
        <v>3</v>
      </c>
      <c r="R81" s="12">
        <f>score!V$11</f>
        <v>3</v>
      </c>
      <c r="S81" s="12">
        <f>score!W$11</f>
        <v>5</v>
      </c>
      <c r="T81" s="12">
        <f>score!X$11</f>
        <v>4</v>
      </c>
    </row>
    <row r="82" spans="1:20" ht="15.75" x14ac:dyDescent="0.25">
      <c r="B82" s="34" t="s">
        <v>7</v>
      </c>
      <c r="C82" s="37">
        <f>score!G$27</f>
        <v>4</v>
      </c>
      <c r="D82" s="37">
        <f>score!H$27</f>
        <v>4</v>
      </c>
      <c r="E82" s="37">
        <f>score!I$27</f>
        <v>3</v>
      </c>
      <c r="F82" s="37">
        <f>score!J$27</f>
        <v>3</v>
      </c>
      <c r="G82" s="37">
        <f>score!K$27</f>
        <v>4</v>
      </c>
      <c r="H82" s="37">
        <f>score!L$27</f>
        <v>4</v>
      </c>
      <c r="I82" s="37">
        <f>score!M$27</f>
        <v>5</v>
      </c>
      <c r="J82" s="37">
        <f>score!N$27</f>
        <v>4</v>
      </c>
      <c r="K82" s="37">
        <f>score!O$27</f>
        <v>4</v>
      </c>
      <c r="L82" s="37">
        <f>score!P$27</f>
        <v>3</v>
      </c>
      <c r="M82" s="37">
        <f>score!Q$27</f>
        <v>4</v>
      </c>
      <c r="N82" s="37">
        <f>score!R$27</f>
        <v>5</v>
      </c>
      <c r="O82" s="37">
        <f>score!S$27</f>
        <v>4</v>
      </c>
      <c r="P82" s="37">
        <f>score!T$27</f>
        <v>5</v>
      </c>
      <c r="Q82" s="37">
        <f>score!U$27</f>
        <v>3</v>
      </c>
      <c r="R82" s="37">
        <f>score!V$27</f>
        <v>3</v>
      </c>
      <c r="S82" s="37">
        <f>score!W$27</f>
        <v>4</v>
      </c>
      <c r="T82" s="37">
        <f>score!X$27</f>
        <v>4</v>
      </c>
    </row>
    <row r="83" spans="1:20" x14ac:dyDescent="0.25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x14ac:dyDescent="0.25">
      <c r="C84" s="93" t="s">
        <v>6</v>
      </c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</row>
    <row r="85" spans="1:20" ht="15" customHeight="1" x14ac:dyDescent="0.25">
      <c r="A85" s="94">
        <f>score!C12</f>
        <v>8</v>
      </c>
      <c r="B85" s="90" t="str">
        <f>score!E12</f>
        <v>Romana Kranjc</v>
      </c>
      <c r="C85" s="76">
        <v>1</v>
      </c>
      <c r="D85" s="76">
        <v>2</v>
      </c>
      <c r="E85" s="76">
        <v>3</v>
      </c>
      <c r="F85" s="76">
        <v>4</v>
      </c>
      <c r="G85" s="76">
        <v>5</v>
      </c>
      <c r="H85" s="76">
        <v>6</v>
      </c>
      <c r="I85" s="76">
        <v>7</v>
      </c>
      <c r="J85" s="76">
        <v>8</v>
      </c>
      <c r="K85" s="76">
        <v>9</v>
      </c>
      <c r="L85" s="76">
        <v>10</v>
      </c>
      <c r="M85" s="76">
        <v>11</v>
      </c>
      <c r="N85" s="76">
        <v>12</v>
      </c>
      <c r="O85" s="76">
        <v>13</v>
      </c>
      <c r="P85" s="76">
        <v>14</v>
      </c>
      <c r="Q85" s="76">
        <v>15</v>
      </c>
      <c r="R85" s="76">
        <v>16</v>
      </c>
      <c r="S85" s="76">
        <v>17</v>
      </c>
      <c r="T85" s="76">
        <v>18</v>
      </c>
    </row>
    <row r="86" spans="1:20" ht="15" customHeight="1" x14ac:dyDescent="0.25">
      <c r="A86" s="94"/>
      <c r="B86" s="90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</row>
    <row r="87" spans="1:20" x14ac:dyDescent="0.25">
      <c r="B87" s="30" t="s">
        <v>8</v>
      </c>
      <c r="C87" s="12">
        <f>'1stR'!C$12</f>
        <v>6</v>
      </c>
      <c r="D87" s="12">
        <f>'1stR'!D$12</f>
        <v>8</v>
      </c>
      <c r="E87" s="12">
        <f>'1stR'!E$12</f>
        <v>4</v>
      </c>
      <c r="F87" s="12">
        <f>'1stR'!F$12</f>
        <v>4</v>
      </c>
      <c r="G87" s="12">
        <f>'1stR'!G$12</f>
        <v>6</v>
      </c>
      <c r="H87" s="12">
        <f>'1stR'!H$12</f>
        <v>5</v>
      </c>
      <c r="I87" s="12">
        <f>'1stR'!I$12</f>
        <v>8</v>
      </c>
      <c r="J87" s="12">
        <f>'1stR'!J$12</f>
        <v>5</v>
      </c>
      <c r="K87" s="12">
        <f>'1stR'!K$12</f>
        <v>4</v>
      </c>
      <c r="L87" s="12">
        <f>'1stR'!L$12</f>
        <v>11</v>
      </c>
      <c r="M87" s="12">
        <f>'1stR'!M$12</f>
        <v>11</v>
      </c>
      <c r="N87" s="12">
        <f>'1stR'!N$12</f>
        <v>11</v>
      </c>
      <c r="O87" s="12">
        <f>'1stR'!O$12</f>
        <v>11</v>
      </c>
      <c r="P87" s="12">
        <f>'1stR'!P$12</f>
        <v>11</v>
      </c>
      <c r="Q87" s="12">
        <f>'1stR'!Q$12</f>
        <v>11</v>
      </c>
      <c r="R87" s="12">
        <f>'1stR'!R$12</f>
        <v>11</v>
      </c>
      <c r="S87" s="12">
        <f>'1stR'!S$12</f>
        <v>11</v>
      </c>
      <c r="T87" s="12">
        <f>'1stR'!T$12</f>
        <v>11</v>
      </c>
    </row>
    <row r="88" spans="1:20" x14ac:dyDescent="0.25">
      <c r="B88" s="30" t="s">
        <v>9</v>
      </c>
      <c r="C88" s="12">
        <f>'2ndR'!C$12</f>
        <v>6</v>
      </c>
      <c r="D88" s="12">
        <f>'2ndR'!D$12</f>
        <v>7</v>
      </c>
      <c r="E88" s="12">
        <f>'2ndR'!E$12</f>
        <v>4</v>
      </c>
      <c r="F88" s="12">
        <f>'2ndR'!F$12</f>
        <v>3</v>
      </c>
      <c r="G88" s="12">
        <f>'2ndR'!G$12</f>
        <v>6</v>
      </c>
      <c r="H88" s="12">
        <f>'2ndR'!H$12</f>
        <v>5</v>
      </c>
      <c r="I88" s="12">
        <f>'2ndR'!I$12</f>
        <v>9</v>
      </c>
      <c r="J88" s="12">
        <f>'2ndR'!J$12</f>
        <v>7</v>
      </c>
      <c r="K88" s="12">
        <f>'2ndR'!K$12</f>
        <v>4</v>
      </c>
      <c r="L88" s="12">
        <f>'2ndR'!L$12</f>
        <v>4</v>
      </c>
      <c r="M88" s="12">
        <f>'2ndR'!M$12</f>
        <v>6</v>
      </c>
      <c r="N88" s="12">
        <f>'2ndR'!N$12</f>
        <v>6</v>
      </c>
      <c r="O88" s="12">
        <f>'2ndR'!O$12</f>
        <v>5</v>
      </c>
      <c r="P88" s="12">
        <f>'2ndR'!P$12</f>
        <v>8</v>
      </c>
      <c r="Q88" s="12">
        <f>'2ndR'!Q$12</f>
        <v>2</v>
      </c>
      <c r="R88" s="12">
        <f>'2ndR'!R$12</f>
        <v>4</v>
      </c>
      <c r="S88" s="12">
        <f>'2ndR'!S$12</f>
        <v>6</v>
      </c>
      <c r="T88" s="12">
        <f>'2ndR'!T$12</f>
        <v>5</v>
      </c>
    </row>
    <row r="89" spans="1:20" x14ac:dyDescent="0.25">
      <c r="B89" s="30" t="s">
        <v>10</v>
      </c>
      <c r="C89" s="12">
        <f>'3rdR'!C$12</f>
        <v>7</v>
      </c>
      <c r="D89" s="12">
        <f>'3rdR'!D$12</f>
        <v>6</v>
      </c>
      <c r="E89" s="12">
        <f>'3rdR'!E$12</f>
        <v>5</v>
      </c>
      <c r="F89" s="12">
        <f>'3rdR'!F$12</f>
        <v>5</v>
      </c>
      <c r="G89" s="12">
        <f>'3rdR'!G$12</f>
        <v>6</v>
      </c>
      <c r="H89" s="12">
        <f>'3rdR'!H$12</f>
        <v>7</v>
      </c>
      <c r="I89" s="12">
        <f>'3rdR'!I$12</f>
        <v>9</v>
      </c>
      <c r="J89" s="12">
        <f>'3rdR'!J$12</f>
        <v>5</v>
      </c>
      <c r="K89" s="12">
        <f>'3rdR'!K$12</f>
        <v>4</v>
      </c>
      <c r="L89" s="12">
        <f>'3rdR'!L$12</f>
        <v>4</v>
      </c>
      <c r="M89" s="12">
        <f>'3rdR'!M$12</f>
        <v>8</v>
      </c>
      <c r="N89" s="12">
        <f>'3rdR'!N$12</f>
        <v>6</v>
      </c>
      <c r="O89" s="12">
        <f>'3rdR'!O$12</f>
        <v>6</v>
      </c>
      <c r="P89" s="12">
        <f>'3rdR'!P$12</f>
        <v>11</v>
      </c>
      <c r="Q89" s="12">
        <f>'3rdR'!Q$12</f>
        <v>5</v>
      </c>
      <c r="R89" s="12">
        <f>'3rdR'!R$12</f>
        <v>3</v>
      </c>
      <c r="S89" s="12">
        <f>'3rdR'!S$12</f>
        <v>6</v>
      </c>
      <c r="T89" s="12">
        <f>'3rdR'!T$12</f>
        <v>6</v>
      </c>
    </row>
    <row r="90" spans="1:20" x14ac:dyDescent="0.25">
      <c r="B90" s="30" t="s">
        <v>11</v>
      </c>
      <c r="C90" s="12">
        <f>'4thR'!C$12</f>
        <v>8</v>
      </c>
      <c r="D90" s="12">
        <f>'4thR'!D$12</f>
        <v>5</v>
      </c>
      <c r="E90" s="12">
        <f>'4thR'!E$12</f>
        <v>3</v>
      </c>
      <c r="F90" s="12">
        <f>'4thR'!F$12</f>
        <v>4</v>
      </c>
      <c r="G90" s="12">
        <f>'4thR'!G$12</f>
        <v>6</v>
      </c>
      <c r="H90" s="12">
        <f>'4thR'!H$12</f>
        <v>5</v>
      </c>
      <c r="I90" s="12">
        <f>'4thR'!I$12</f>
        <v>6</v>
      </c>
      <c r="J90" s="12">
        <f>'4thR'!J$12</f>
        <v>5</v>
      </c>
      <c r="K90" s="12">
        <f>'4thR'!K$12</f>
        <v>6</v>
      </c>
      <c r="L90" s="12">
        <f>'4thR'!L$12</f>
        <v>4</v>
      </c>
      <c r="M90" s="12">
        <f>'4thR'!M$12</f>
        <v>5</v>
      </c>
      <c r="N90" s="12">
        <f>'4thR'!N$12</f>
        <v>6</v>
      </c>
      <c r="O90" s="12">
        <f>'4thR'!O$12</f>
        <v>6</v>
      </c>
      <c r="P90" s="12">
        <f>'4thR'!P$12</f>
        <v>8</v>
      </c>
      <c r="Q90" s="12">
        <f>'4thR'!Q$12</f>
        <v>5</v>
      </c>
      <c r="R90" s="12">
        <f>'4thR'!R$12</f>
        <v>4</v>
      </c>
      <c r="S90" s="12">
        <f>'4thR'!S$12</f>
        <v>10</v>
      </c>
      <c r="T90" s="12">
        <f>'4thR'!T$12</f>
        <v>6</v>
      </c>
    </row>
    <row r="91" spans="1:20" x14ac:dyDescent="0.25">
      <c r="B91" s="30" t="s">
        <v>12</v>
      </c>
      <c r="C91" s="12">
        <f>'5thR'!C$12</f>
        <v>5</v>
      </c>
      <c r="D91" s="12">
        <f>'5thR'!D$12</f>
        <v>10</v>
      </c>
      <c r="E91" s="12">
        <f>'5thR'!E$12</f>
        <v>4</v>
      </c>
      <c r="F91" s="12">
        <f>'5thR'!F$12</f>
        <v>4</v>
      </c>
      <c r="G91" s="12">
        <f>'5thR'!G$12</f>
        <v>5</v>
      </c>
      <c r="H91" s="12">
        <f>'5thR'!H$12</f>
        <v>6</v>
      </c>
      <c r="I91" s="12">
        <f>'5thR'!I$12</f>
        <v>8</v>
      </c>
      <c r="J91" s="12">
        <f>'5thR'!J$12</f>
        <v>6</v>
      </c>
      <c r="K91" s="12">
        <f>'5thR'!K$12</f>
        <v>4</v>
      </c>
      <c r="L91" s="12">
        <f>'5thR'!L$12</f>
        <v>5</v>
      </c>
      <c r="M91" s="12">
        <f>'5thR'!M$12</f>
        <v>5</v>
      </c>
      <c r="N91" s="12">
        <f>'5thR'!N$12</f>
        <v>5</v>
      </c>
      <c r="O91" s="12">
        <f>'5thR'!O$12</f>
        <v>6</v>
      </c>
      <c r="P91" s="12">
        <f>'5thR'!P$12</f>
        <v>8</v>
      </c>
      <c r="Q91" s="12">
        <f>'5thR'!Q$12</f>
        <v>5</v>
      </c>
      <c r="R91" s="12">
        <f>'5thR'!R$12</f>
        <v>4</v>
      </c>
      <c r="S91" s="12">
        <f>'5thR'!S$12</f>
        <v>9</v>
      </c>
      <c r="T91" s="12">
        <f>'5thR'!T$12</f>
        <v>4</v>
      </c>
    </row>
    <row r="92" spans="1:20" x14ac:dyDescent="0.25">
      <c r="B92" s="30" t="s">
        <v>13</v>
      </c>
      <c r="C92" s="12">
        <f>'6thR'!C$12</f>
        <v>0</v>
      </c>
      <c r="D92" s="12">
        <f>'6thR'!D$12</f>
        <v>0</v>
      </c>
      <c r="E92" s="12">
        <f>'6thR'!E$12</f>
        <v>0</v>
      </c>
      <c r="F92" s="12">
        <f>'6thR'!F$12</f>
        <v>0</v>
      </c>
      <c r="G92" s="12">
        <f>'6thR'!G$12</f>
        <v>0</v>
      </c>
      <c r="H92" s="12">
        <f>'6thR'!H$12</f>
        <v>0</v>
      </c>
      <c r="I92" s="12">
        <f>'6thR'!I$12</f>
        <v>0</v>
      </c>
      <c r="J92" s="12">
        <f>'6thR'!J$12</f>
        <v>0</v>
      </c>
      <c r="K92" s="12">
        <f>'6thR'!K$12</f>
        <v>0</v>
      </c>
      <c r="L92" s="12">
        <f>'6thR'!L$12</f>
        <v>0</v>
      </c>
      <c r="M92" s="12">
        <f>'6thR'!M$12</f>
        <v>0</v>
      </c>
      <c r="N92" s="12">
        <f>'6thR'!N$12</f>
        <v>0</v>
      </c>
      <c r="O92" s="12">
        <f>'6thR'!O$12</f>
        <v>0</v>
      </c>
      <c r="P92" s="12">
        <f>'6thR'!P$12</f>
        <v>0</v>
      </c>
      <c r="Q92" s="12">
        <f>'6thR'!Q$12</f>
        <v>0</v>
      </c>
      <c r="R92" s="12">
        <f>'6thR'!R$12</f>
        <v>0</v>
      </c>
      <c r="S92" s="12">
        <f>'6thR'!S$12</f>
        <v>0</v>
      </c>
      <c r="T92" s="12">
        <f>'6thR'!T$12</f>
        <v>0</v>
      </c>
    </row>
    <row r="93" spans="1:20" x14ac:dyDescent="0.25">
      <c r="B93" s="30" t="s">
        <v>14</v>
      </c>
      <c r="C93" s="12">
        <f>'7thR'!C$12</f>
        <v>0</v>
      </c>
      <c r="D93" s="12">
        <f>'7thR'!D$12</f>
        <v>0</v>
      </c>
      <c r="E93" s="12">
        <f>'7thR'!E$12</f>
        <v>0</v>
      </c>
      <c r="F93" s="12">
        <f>'7thR'!F$12</f>
        <v>0</v>
      </c>
      <c r="G93" s="12">
        <f>'7thR'!G$12</f>
        <v>0</v>
      </c>
      <c r="H93" s="12">
        <f>'7thR'!H$12</f>
        <v>0</v>
      </c>
      <c r="I93" s="12">
        <f>'7thR'!I$12</f>
        <v>0</v>
      </c>
      <c r="J93" s="12">
        <f>'7thR'!J$12</f>
        <v>0</v>
      </c>
      <c r="K93" s="12">
        <f>'7thR'!K$12</f>
        <v>0</v>
      </c>
      <c r="L93" s="12">
        <f>'7thR'!L$12</f>
        <v>0</v>
      </c>
      <c r="M93" s="12">
        <f>'7thR'!M$12</f>
        <v>0</v>
      </c>
      <c r="N93" s="12">
        <f>'7thR'!N$12</f>
        <v>0</v>
      </c>
      <c r="O93" s="12">
        <f>'7thR'!O$12</f>
        <v>0</v>
      </c>
      <c r="P93" s="12">
        <f>'7thR'!P$12</f>
        <v>0</v>
      </c>
      <c r="Q93" s="12">
        <f>'7thR'!Q$12</f>
        <v>0</v>
      </c>
      <c r="R93" s="12">
        <f>'7thR'!R$12</f>
        <v>0</v>
      </c>
      <c r="S93" s="12">
        <f>'7thR'!S$12</f>
        <v>0</v>
      </c>
      <c r="T93" s="12">
        <f>'7thR'!T$12</f>
        <v>0</v>
      </c>
    </row>
    <row r="94" spans="1:20" x14ac:dyDescent="0.25">
      <c r="B94" s="30" t="s">
        <v>15</v>
      </c>
      <c r="C94" s="12">
        <f>'8thR'!C$12</f>
        <v>0</v>
      </c>
      <c r="D94" s="12">
        <f>'8thR'!D$12</f>
        <v>0</v>
      </c>
      <c r="E94" s="12">
        <f>'8thR'!E$12</f>
        <v>0</v>
      </c>
      <c r="F94" s="12">
        <f>'8thR'!F$12</f>
        <v>0</v>
      </c>
      <c r="G94" s="12">
        <f>'8thR'!G$12</f>
        <v>0</v>
      </c>
      <c r="H94" s="12">
        <f>'8thR'!H$12</f>
        <v>0</v>
      </c>
      <c r="I94" s="12">
        <f>'8thR'!I$12</f>
        <v>0</v>
      </c>
      <c r="J94" s="12">
        <f>'8thR'!J$12</f>
        <v>0</v>
      </c>
      <c r="K94" s="12">
        <f>'8thR'!K$12</f>
        <v>0</v>
      </c>
      <c r="L94" s="12">
        <f>'8thR'!L$12</f>
        <v>0</v>
      </c>
      <c r="M94" s="12">
        <f>'8thR'!M$12</f>
        <v>0</v>
      </c>
      <c r="N94" s="12">
        <f>'8thR'!N$12</f>
        <v>0</v>
      </c>
      <c r="O94" s="12">
        <f>'8thR'!O$12</f>
        <v>0</v>
      </c>
      <c r="P94" s="12">
        <f>'8thR'!P$12</f>
        <v>0</v>
      </c>
      <c r="Q94" s="12">
        <f>'8thR'!Q$12</f>
        <v>0</v>
      </c>
      <c r="R94" s="12">
        <f>'8thR'!R$12</f>
        <v>0</v>
      </c>
      <c r="S94" s="12">
        <f>'8thR'!S$12</f>
        <v>0</v>
      </c>
      <c r="T94" s="12">
        <f>'8thR'!T$12</f>
        <v>0</v>
      </c>
    </row>
    <row r="95" spans="1:20" x14ac:dyDescent="0.25">
      <c r="B95" s="30" t="s">
        <v>45</v>
      </c>
      <c r="C95" s="12">
        <f>'9thR'!C$12</f>
        <v>6</v>
      </c>
      <c r="D95" s="12">
        <f>'9thR'!D$12</f>
        <v>7</v>
      </c>
      <c r="E95" s="12">
        <f>'9thR'!E$12</f>
        <v>5</v>
      </c>
      <c r="F95" s="12">
        <f>'9thR'!F$12</f>
        <v>3</v>
      </c>
      <c r="G95" s="12">
        <f>'9thR'!G$12</f>
        <v>5</v>
      </c>
      <c r="H95" s="12">
        <f>'9thR'!H$12</f>
        <v>7</v>
      </c>
      <c r="I95" s="12">
        <f>'9thR'!I$12</f>
        <v>8</v>
      </c>
      <c r="J95" s="12">
        <f>'9thR'!J$12</f>
        <v>5</v>
      </c>
      <c r="K95" s="12">
        <f>'9thR'!K$12</f>
        <v>4</v>
      </c>
      <c r="L95" s="12">
        <f>'9thR'!L$12</f>
        <v>4</v>
      </c>
      <c r="M95" s="12">
        <f>'9thR'!M$12</f>
        <v>6</v>
      </c>
      <c r="N95" s="12">
        <f>'9thR'!N$12</f>
        <v>7</v>
      </c>
      <c r="O95" s="12">
        <f>'9thR'!O$12</f>
        <v>7</v>
      </c>
      <c r="P95" s="12">
        <f>'9thR'!P$12</f>
        <v>7</v>
      </c>
      <c r="Q95" s="12">
        <f>'9thR'!Q$12</f>
        <v>3</v>
      </c>
      <c r="R95" s="12">
        <f>'9thR'!R$12</f>
        <v>3</v>
      </c>
      <c r="S95" s="12">
        <f>'9thR'!S$12</f>
        <v>9</v>
      </c>
      <c r="T95" s="12">
        <f>'9thR'!T$12</f>
        <v>6</v>
      </c>
    </row>
    <row r="96" spans="1:20" x14ac:dyDescent="0.25">
      <c r="B96" s="97" t="s">
        <v>46</v>
      </c>
      <c r="C96" s="12">
        <f>'10thR'!C$12</f>
        <v>0</v>
      </c>
      <c r="D96" s="12">
        <f>'10thR'!D$12</f>
        <v>0</v>
      </c>
      <c r="E96" s="12">
        <f>'10thR'!E$12</f>
        <v>0</v>
      </c>
      <c r="F96" s="12">
        <f>'10thR'!F$12</f>
        <v>0</v>
      </c>
      <c r="G96" s="12">
        <f>'10thR'!G$12</f>
        <v>0</v>
      </c>
      <c r="H96" s="12">
        <f>'10thR'!H$12</f>
        <v>0</v>
      </c>
      <c r="I96" s="12">
        <f>'10thR'!I$12</f>
        <v>0</v>
      </c>
      <c r="J96" s="12">
        <f>'10thR'!J$12</f>
        <v>0</v>
      </c>
      <c r="K96" s="12">
        <f>'10thR'!K$12</f>
        <v>0</v>
      </c>
      <c r="L96" s="12">
        <f>'10thR'!L$12</f>
        <v>0</v>
      </c>
      <c r="M96" s="12">
        <f>'10thR'!M$12</f>
        <v>0</v>
      </c>
      <c r="N96" s="12">
        <f>'10thR'!N$12</f>
        <v>0</v>
      </c>
      <c r="O96" s="12">
        <f>'10thR'!O$12</f>
        <v>0</v>
      </c>
      <c r="P96" s="12">
        <f>'10thR'!P$12</f>
        <v>0</v>
      </c>
      <c r="Q96" s="12">
        <f>'10thR'!Q$12</f>
        <v>0</v>
      </c>
      <c r="R96" s="12">
        <f>'10thR'!R$12</f>
        <v>0</v>
      </c>
      <c r="S96" s="12">
        <f>'10thR'!S$12</f>
        <v>0</v>
      </c>
      <c r="T96" s="12">
        <f>'10thR'!T$12</f>
        <v>0</v>
      </c>
    </row>
    <row r="97" spans="1:20" ht="15.75" x14ac:dyDescent="0.25">
      <c r="B97" s="33" t="s">
        <v>19</v>
      </c>
      <c r="C97" s="12">
        <f>score!G$12</f>
        <v>5</v>
      </c>
      <c r="D97" s="12">
        <f>score!H$12</f>
        <v>5</v>
      </c>
      <c r="E97" s="12">
        <f>score!I$12</f>
        <v>3</v>
      </c>
      <c r="F97" s="12">
        <f>score!J$12</f>
        <v>3</v>
      </c>
      <c r="G97" s="12">
        <f>score!K$12</f>
        <v>5</v>
      </c>
      <c r="H97" s="12">
        <f>score!L$12</f>
        <v>5</v>
      </c>
      <c r="I97" s="12">
        <f>score!M$12</f>
        <v>6</v>
      </c>
      <c r="J97" s="12">
        <f>score!N$12</f>
        <v>5</v>
      </c>
      <c r="K97" s="12">
        <f>score!O$12</f>
        <v>4</v>
      </c>
      <c r="L97" s="12">
        <f>score!P$12</f>
        <v>4</v>
      </c>
      <c r="M97" s="12">
        <f>score!Q$12</f>
        <v>5</v>
      </c>
      <c r="N97" s="12">
        <f>score!R$12</f>
        <v>5</v>
      </c>
      <c r="O97" s="12">
        <f>score!S$12</f>
        <v>5</v>
      </c>
      <c r="P97" s="12">
        <f>score!T$12</f>
        <v>7</v>
      </c>
      <c r="Q97" s="12">
        <f>score!U$12</f>
        <v>2</v>
      </c>
      <c r="R97" s="12">
        <f>score!V$12</f>
        <v>3</v>
      </c>
      <c r="S97" s="12">
        <f>score!W$12</f>
        <v>6</v>
      </c>
      <c r="T97" s="12">
        <f>score!X$12</f>
        <v>4</v>
      </c>
    </row>
    <row r="98" spans="1:20" ht="15.75" x14ac:dyDescent="0.25">
      <c r="B98" s="34" t="s">
        <v>7</v>
      </c>
      <c r="C98" s="37">
        <f>score!G$27</f>
        <v>4</v>
      </c>
      <c r="D98" s="37">
        <f>score!H$27</f>
        <v>4</v>
      </c>
      <c r="E98" s="37">
        <f>score!I$27</f>
        <v>3</v>
      </c>
      <c r="F98" s="37">
        <f>score!J$27</f>
        <v>3</v>
      </c>
      <c r="G98" s="37">
        <f>score!K$27</f>
        <v>4</v>
      </c>
      <c r="H98" s="37">
        <f>score!L$27</f>
        <v>4</v>
      </c>
      <c r="I98" s="37">
        <f>score!M$27</f>
        <v>5</v>
      </c>
      <c r="J98" s="37">
        <f>score!N$27</f>
        <v>4</v>
      </c>
      <c r="K98" s="37">
        <f>score!O$27</f>
        <v>4</v>
      </c>
      <c r="L98" s="37">
        <f>score!P$27</f>
        <v>3</v>
      </c>
      <c r="M98" s="37">
        <f>score!Q$27</f>
        <v>4</v>
      </c>
      <c r="N98" s="37">
        <f>score!R$27</f>
        <v>5</v>
      </c>
      <c r="O98" s="37">
        <f>score!S$27</f>
        <v>4</v>
      </c>
      <c r="P98" s="37">
        <f>score!T$27</f>
        <v>5</v>
      </c>
      <c r="Q98" s="37">
        <f>score!U$27</f>
        <v>3</v>
      </c>
      <c r="R98" s="37">
        <f>score!V$27</f>
        <v>3</v>
      </c>
      <c r="S98" s="37">
        <f>score!W$27</f>
        <v>4</v>
      </c>
      <c r="T98" s="37">
        <f>score!X$27</f>
        <v>4</v>
      </c>
    </row>
    <row r="99" spans="1:20" x14ac:dyDescent="0.25"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25">
      <c r="C100" s="93" t="s">
        <v>6</v>
      </c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</row>
    <row r="101" spans="1:20" x14ac:dyDescent="0.25">
      <c r="A101" s="94">
        <f>score!C13</f>
        <v>10</v>
      </c>
      <c r="B101" s="90" t="str">
        <f>score!E13</f>
        <v>Duška Kolčan</v>
      </c>
      <c r="C101" s="76">
        <v>1</v>
      </c>
      <c r="D101" s="76">
        <v>2</v>
      </c>
      <c r="E101" s="76">
        <v>3</v>
      </c>
      <c r="F101" s="76">
        <v>4</v>
      </c>
      <c r="G101" s="76">
        <v>5</v>
      </c>
      <c r="H101" s="76">
        <v>6</v>
      </c>
      <c r="I101" s="76">
        <v>7</v>
      </c>
      <c r="J101" s="76">
        <v>8</v>
      </c>
      <c r="K101" s="76">
        <v>9</v>
      </c>
      <c r="L101" s="76">
        <v>10</v>
      </c>
      <c r="M101" s="76">
        <v>11</v>
      </c>
      <c r="N101" s="76">
        <v>12</v>
      </c>
      <c r="O101" s="76">
        <v>13</v>
      </c>
      <c r="P101" s="76">
        <v>14</v>
      </c>
      <c r="Q101" s="76">
        <v>15</v>
      </c>
      <c r="R101" s="76">
        <v>16</v>
      </c>
      <c r="S101" s="76">
        <v>17</v>
      </c>
      <c r="T101" s="76">
        <v>18</v>
      </c>
    </row>
    <row r="102" spans="1:20" x14ac:dyDescent="0.25">
      <c r="A102" s="94"/>
      <c r="B102" s="90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</row>
    <row r="103" spans="1:20" x14ac:dyDescent="0.25">
      <c r="B103" s="30" t="s">
        <v>8</v>
      </c>
      <c r="C103" s="12">
        <f>'1stR'!C$13</f>
        <v>6</v>
      </c>
      <c r="D103" s="12">
        <f>'1stR'!D$13</f>
        <v>7</v>
      </c>
      <c r="E103" s="12">
        <f>'1stR'!E$13</f>
        <v>5</v>
      </c>
      <c r="F103" s="12">
        <f>'1stR'!F$13</f>
        <v>3</v>
      </c>
      <c r="G103" s="12">
        <f>'1stR'!G$13</f>
        <v>8</v>
      </c>
      <c r="H103" s="12">
        <f>'1stR'!H$13</f>
        <v>6</v>
      </c>
      <c r="I103" s="12">
        <f>'1stR'!I$13</f>
        <v>8</v>
      </c>
      <c r="J103" s="12">
        <f>'1stR'!J$13</f>
        <v>4</v>
      </c>
      <c r="K103" s="12">
        <f>'1stR'!K$13</f>
        <v>5</v>
      </c>
      <c r="L103" s="12">
        <f>'1stR'!L$13</f>
        <v>11</v>
      </c>
      <c r="M103" s="12">
        <f>'1stR'!M$13</f>
        <v>11</v>
      </c>
      <c r="N103" s="12">
        <f>'1stR'!N$13</f>
        <v>11</v>
      </c>
      <c r="O103" s="12">
        <f>'1stR'!O$13</f>
        <v>11</v>
      </c>
      <c r="P103" s="12">
        <f>'1stR'!P$13</f>
        <v>11</v>
      </c>
      <c r="Q103" s="12">
        <f>'1stR'!Q$13</f>
        <v>11</v>
      </c>
      <c r="R103" s="12">
        <f>'1stR'!R$13</f>
        <v>11</v>
      </c>
      <c r="S103" s="12">
        <f>'1stR'!S$13</f>
        <v>11</v>
      </c>
      <c r="T103" s="12">
        <f>'1stR'!T$13</f>
        <v>11</v>
      </c>
    </row>
    <row r="104" spans="1:20" x14ac:dyDescent="0.25">
      <c r="B104" s="30" t="s">
        <v>9</v>
      </c>
      <c r="C104" s="12">
        <f>'2ndR'!C$13</f>
        <v>9</v>
      </c>
      <c r="D104" s="12">
        <f>'2ndR'!D$13</f>
        <v>5</v>
      </c>
      <c r="E104" s="12">
        <f>'2ndR'!E$13</f>
        <v>5</v>
      </c>
      <c r="F104" s="12">
        <f>'2ndR'!F$13</f>
        <v>3</v>
      </c>
      <c r="G104" s="12">
        <f>'2ndR'!G$13</f>
        <v>6</v>
      </c>
      <c r="H104" s="12">
        <f>'2ndR'!H$13</f>
        <v>5</v>
      </c>
      <c r="I104" s="12">
        <f>'2ndR'!I$13</f>
        <v>7</v>
      </c>
      <c r="J104" s="12">
        <f>'2ndR'!J$13</f>
        <v>7</v>
      </c>
      <c r="K104" s="12">
        <f>'2ndR'!K$13</f>
        <v>8</v>
      </c>
      <c r="L104" s="12">
        <f>'2ndR'!L$13</f>
        <v>3</v>
      </c>
      <c r="M104" s="12">
        <f>'2ndR'!M$13</f>
        <v>6</v>
      </c>
      <c r="N104" s="12">
        <f>'2ndR'!N$13</f>
        <v>6</v>
      </c>
      <c r="O104" s="12">
        <f>'2ndR'!O$13</f>
        <v>6</v>
      </c>
      <c r="P104" s="12">
        <f>'2ndR'!P$13</f>
        <v>5</v>
      </c>
      <c r="Q104" s="12">
        <f>'2ndR'!Q$13</f>
        <v>4</v>
      </c>
      <c r="R104" s="12">
        <f>'2ndR'!R$13</f>
        <v>3</v>
      </c>
      <c r="S104" s="12">
        <f>'2ndR'!S$13</f>
        <v>8</v>
      </c>
      <c r="T104" s="12">
        <f>'2ndR'!T$13</f>
        <v>6</v>
      </c>
    </row>
    <row r="105" spans="1:20" x14ac:dyDescent="0.25">
      <c r="B105" s="30" t="s">
        <v>10</v>
      </c>
      <c r="C105" s="12">
        <f>'3rdR'!C$13</f>
        <v>9</v>
      </c>
      <c r="D105" s="12">
        <f>'3rdR'!D$13</f>
        <v>4</v>
      </c>
      <c r="E105" s="12">
        <f>'3rdR'!E$13</f>
        <v>4</v>
      </c>
      <c r="F105" s="12">
        <f>'3rdR'!F$13</f>
        <v>4</v>
      </c>
      <c r="G105" s="12">
        <f>'3rdR'!G$13</f>
        <v>7</v>
      </c>
      <c r="H105" s="12">
        <f>'3rdR'!H$13</f>
        <v>6</v>
      </c>
      <c r="I105" s="12">
        <f>'3rdR'!I$13</f>
        <v>8</v>
      </c>
      <c r="J105" s="12">
        <f>'3rdR'!J$13</f>
        <v>5</v>
      </c>
      <c r="K105" s="12">
        <f>'3rdR'!K$13</f>
        <v>5</v>
      </c>
      <c r="L105" s="12">
        <f>'3rdR'!L$13</f>
        <v>4</v>
      </c>
      <c r="M105" s="12">
        <f>'3rdR'!M$13</f>
        <v>5</v>
      </c>
      <c r="N105" s="12">
        <f>'3rdR'!N$13</f>
        <v>6</v>
      </c>
      <c r="O105" s="12">
        <f>'3rdR'!O$13</f>
        <v>6</v>
      </c>
      <c r="P105" s="12">
        <f>'3rdR'!P$13</f>
        <v>9</v>
      </c>
      <c r="Q105" s="12">
        <f>'3rdR'!Q$13</f>
        <v>4</v>
      </c>
      <c r="R105" s="12">
        <f>'3rdR'!R$13</f>
        <v>7</v>
      </c>
      <c r="S105" s="12">
        <f>'3rdR'!S$13</f>
        <v>6</v>
      </c>
      <c r="T105" s="12">
        <f>'3rdR'!T$13</f>
        <v>8</v>
      </c>
    </row>
    <row r="106" spans="1:20" x14ac:dyDescent="0.25">
      <c r="B106" s="30" t="s">
        <v>11</v>
      </c>
      <c r="C106" s="12">
        <f>'4thR'!C$13</f>
        <v>0</v>
      </c>
      <c r="D106" s="12">
        <f>'4thR'!D$13</f>
        <v>0</v>
      </c>
      <c r="E106" s="12">
        <f>'4thR'!E$13</f>
        <v>0</v>
      </c>
      <c r="F106" s="12">
        <f>'4thR'!F$13</f>
        <v>0</v>
      </c>
      <c r="G106" s="12">
        <f>'4thR'!G$13</f>
        <v>0</v>
      </c>
      <c r="H106" s="12">
        <f>'4thR'!H$13</f>
        <v>0</v>
      </c>
      <c r="I106" s="12">
        <f>'4thR'!I$13</f>
        <v>0</v>
      </c>
      <c r="J106" s="12">
        <f>'4thR'!J$13</f>
        <v>0</v>
      </c>
      <c r="K106" s="12">
        <f>'4thR'!K$13</f>
        <v>0</v>
      </c>
      <c r="L106" s="12">
        <f>'4thR'!L$13</f>
        <v>0</v>
      </c>
      <c r="M106" s="12">
        <f>'4thR'!M$13</f>
        <v>0</v>
      </c>
      <c r="N106" s="12">
        <f>'4thR'!N$13</f>
        <v>0</v>
      </c>
      <c r="O106" s="12">
        <f>'4thR'!O$13</f>
        <v>0</v>
      </c>
      <c r="P106" s="12">
        <f>'4thR'!P$13</f>
        <v>0</v>
      </c>
      <c r="Q106" s="12">
        <f>'4thR'!Q$13</f>
        <v>0</v>
      </c>
      <c r="R106" s="12">
        <f>'4thR'!R$13</f>
        <v>0</v>
      </c>
      <c r="S106" s="12">
        <f>'4thR'!S$13</f>
        <v>0</v>
      </c>
      <c r="T106" s="12">
        <f>'4thR'!T$13</f>
        <v>0</v>
      </c>
    </row>
    <row r="107" spans="1:20" x14ac:dyDescent="0.25">
      <c r="B107" s="30" t="s">
        <v>12</v>
      </c>
      <c r="C107" s="12">
        <f>'5thR'!C$13</f>
        <v>8</v>
      </c>
      <c r="D107" s="12">
        <f>'5thR'!D$13</f>
        <v>5</v>
      </c>
      <c r="E107" s="12">
        <f>'5thR'!E$13</f>
        <v>5</v>
      </c>
      <c r="F107" s="12">
        <f>'5thR'!F$13</f>
        <v>4</v>
      </c>
      <c r="G107" s="12">
        <f>'5thR'!G$13</f>
        <v>6</v>
      </c>
      <c r="H107" s="12">
        <f>'5thR'!H$13</f>
        <v>8</v>
      </c>
      <c r="I107" s="12">
        <f>'5thR'!I$13</f>
        <v>8</v>
      </c>
      <c r="J107" s="12">
        <f>'5thR'!J$13</f>
        <v>6</v>
      </c>
      <c r="K107" s="12">
        <f>'5thR'!K$13</f>
        <v>4</v>
      </c>
      <c r="L107" s="12">
        <f>'5thR'!L$13</f>
        <v>4</v>
      </c>
      <c r="M107" s="12">
        <f>'5thR'!M$13</f>
        <v>10</v>
      </c>
      <c r="N107" s="12">
        <f>'5thR'!N$13</f>
        <v>6</v>
      </c>
      <c r="O107" s="12">
        <f>'5thR'!O$13</f>
        <v>5</v>
      </c>
      <c r="P107" s="12">
        <f>'5thR'!P$13</f>
        <v>7</v>
      </c>
      <c r="Q107" s="12">
        <f>'5thR'!Q$13</f>
        <v>4</v>
      </c>
      <c r="R107" s="12">
        <f>'5thR'!R$13</f>
        <v>3</v>
      </c>
      <c r="S107" s="12">
        <f>'5thR'!S$13</f>
        <v>10</v>
      </c>
      <c r="T107" s="12">
        <f>'5thR'!T$13</f>
        <v>6</v>
      </c>
    </row>
    <row r="108" spans="1:20" x14ac:dyDescent="0.25">
      <c r="B108" s="30" t="s">
        <v>13</v>
      </c>
      <c r="C108" s="12">
        <f>'6thR'!C$13</f>
        <v>0</v>
      </c>
      <c r="D108" s="12">
        <f>'6thR'!D$13</f>
        <v>0</v>
      </c>
      <c r="E108" s="12">
        <f>'6thR'!E$13</f>
        <v>0</v>
      </c>
      <c r="F108" s="12">
        <f>'6thR'!F$13</f>
        <v>0</v>
      </c>
      <c r="G108" s="12">
        <f>'6thR'!G$13</f>
        <v>0</v>
      </c>
      <c r="H108" s="12">
        <f>'6thR'!H$13</f>
        <v>0</v>
      </c>
      <c r="I108" s="12">
        <f>'6thR'!I$13</f>
        <v>0</v>
      </c>
      <c r="J108" s="12">
        <f>'6thR'!J$13</f>
        <v>0</v>
      </c>
      <c r="K108" s="12">
        <f>'6thR'!K$13</f>
        <v>0</v>
      </c>
      <c r="L108" s="12">
        <f>'6thR'!L$13</f>
        <v>0</v>
      </c>
      <c r="M108" s="12">
        <f>'6thR'!M$13</f>
        <v>0</v>
      </c>
      <c r="N108" s="12">
        <f>'6thR'!N$13</f>
        <v>0</v>
      </c>
      <c r="O108" s="12">
        <f>'6thR'!O$13</f>
        <v>0</v>
      </c>
      <c r="P108" s="12">
        <f>'6thR'!P$13</f>
        <v>0</v>
      </c>
      <c r="Q108" s="12">
        <f>'6thR'!Q$13</f>
        <v>0</v>
      </c>
      <c r="R108" s="12">
        <f>'6thR'!R$13</f>
        <v>0</v>
      </c>
      <c r="S108" s="12">
        <f>'6thR'!S$13</f>
        <v>0</v>
      </c>
      <c r="T108" s="12">
        <f>'6thR'!T$13</f>
        <v>0</v>
      </c>
    </row>
    <row r="109" spans="1:20" x14ac:dyDescent="0.25">
      <c r="B109" s="30" t="s">
        <v>14</v>
      </c>
      <c r="C109" s="12">
        <f>'7thR'!C$13</f>
        <v>0</v>
      </c>
      <c r="D109" s="12">
        <f>'7thR'!D$13</f>
        <v>0</v>
      </c>
      <c r="E109" s="12">
        <f>'7thR'!E$13</f>
        <v>0</v>
      </c>
      <c r="F109" s="12">
        <f>'7thR'!F$13</f>
        <v>0</v>
      </c>
      <c r="G109" s="12">
        <f>'7thR'!G$13</f>
        <v>0</v>
      </c>
      <c r="H109" s="12">
        <f>'7thR'!H$13</f>
        <v>0</v>
      </c>
      <c r="I109" s="12">
        <f>'7thR'!I$13</f>
        <v>0</v>
      </c>
      <c r="J109" s="12">
        <f>'7thR'!J$13</f>
        <v>0</v>
      </c>
      <c r="K109" s="12">
        <f>'7thR'!K$13</f>
        <v>0</v>
      </c>
      <c r="L109" s="12">
        <f>'7thR'!L$13</f>
        <v>0</v>
      </c>
      <c r="M109" s="12">
        <f>'7thR'!M$13</f>
        <v>0</v>
      </c>
      <c r="N109" s="12">
        <f>'7thR'!N$13</f>
        <v>0</v>
      </c>
      <c r="O109" s="12">
        <f>'7thR'!O$13</f>
        <v>0</v>
      </c>
      <c r="P109" s="12">
        <f>'7thR'!P$13</f>
        <v>0</v>
      </c>
      <c r="Q109" s="12">
        <f>'7thR'!Q$13</f>
        <v>0</v>
      </c>
      <c r="R109" s="12">
        <f>'7thR'!R$13</f>
        <v>0</v>
      </c>
      <c r="S109" s="12">
        <f>'7thR'!S$13</f>
        <v>0</v>
      </c>
      <c r="T109" s="12">
        <f>'7thR'!T$13</f>
        <v>0</v>
      </c>
    </row>
    <row r="110" spans="1:20" x14ac:dyDescent="0.25">
      <c r="B110" s="30" t="s">
        <v>15</v>
      </c>
      <c r="C110" s="12">
        <f>'8thR'!C$13</f>
        <v>0</v>
      </c>
      <c r="D110" s="12">
        <f>'8thR'!D$13</f>
        <v>0</v>
      </c>
      <c r="E110" s="12">
        <f>'8thR'!E$13</f>
        <v>0</v>
      </c>
      <c r="F110" s="12">
        <f>'8thR'!F$13</f>
        <v>0</v>
      </c>
      <c r="G110" s="12">
        <f>'8thR'!G$13</f>
        <v>0</v>
      </c>
      <c r="H110" s="12">
        <f>'8thR'!H$13</f>
        <v>0</v>
      </c>
      <c r="I110" s="12">
        <f>'8thR'!I$13</f>
        <v>0</v>
      </c>
      <c r="J110" s="12">
        <f>'8thR'!J$13</f>
        <v>0</v>
      </c>
      <c r="K110" s="12">
        <f>'8thR'!K$13</f>
        <v>0</v>
      </c>
      <c r="L110" s="12">
        <f>'8thR'!L$13</f>
        <v>0</v>
      </c>
      <c r="M110" s="12">
        <f>'8thR'!M$13</f>
        <v>0</v>
      </c>
      <c r="N110" s="12">
        <f>'8thR'!N$13</f>
        <v>0</v>
      </c>
      <c r="O110" s="12">
        <f>'8thR'!O$13</f>
        <v>0</v>
      </c>
      <c r="P110" s="12">
        <f>'8thR'!P$13</f>
        <v>0</v>
      </c>
      <c r="Q110" s="12">
        <f>'8thR'!Q$13</f>
        <v>0</v>
      </c>
      <c r="R110" s="12">
        <f>'8thR'!R$13</f>
        <v>0</v>
      </c>
      <c r="S110" s="12">
        <f>'8thR'!S$13</f>
        <v>0</v>
      </c>
      <c r="T110" s="12">
        <f>'8thR'!T$13</f>
        <v>0</v>
      </c>
    </row>
    <row r="111" spans="1:20" x14ac:dyDescent="0.25">
      <c r="B111" s="30" t="s">
        <v>45</v>
      </c>
      <c r="C111" s="12">
        <f>'9thR'!C$13</f>
        <v>6</v>
      </c>
      <c r="D111" s="12">
        <f>'9thR'!D$13</f>
        <v>8</v>
      </c>
      <c r="E111" s="12">
        <f>'9thR'!E$13</f>
        <v>6</v>
      </c>
      <c r="F111" s="12">
        <f>'9thR'!F$13</f>
        <v>4</v>
      </c>
      <c r="G111" s="12">
        <f>'9thR'!G$13</f>
        <v>9</v>
      </c>
      <c r="H111" s="12">
        <f>'9thR'!H$13</f>
        <v>6</v>
      </c>
      <c r="I111" s="12">
        <f>'9thR'!I$13</f>
        <v>8</v>
      </c>
      <c r="J111" s="12">
        <f>'9thR'!J$13</f>
        <v>5</v>
      </c>
      <c r="K111" s="12">
        <f>'9thR'!K$13</f>
        <v>5</v>
      </c>
      <c r="L111" s="12">
        <f>'9thR'!L$13</f>
        <v>5</v>
      </c>
      <c r="M111" s="12">
        <f>'9thR'!M$13</f>
        <v>9</v>
      </c>
      <c r="N111" s="12">
        <f>'9thR'!N$13</f>
        <v>6</v>
      </c>
      <c r="O111" s="12">
        <f>'9thR'!O$13</f>
        <v>5</v>
      </c>
      <c r="P111" s="12">
        <f>'9thR'!P$13</f>
        <v>7</v>
      </c>
      <c r="Q111" s="12">
        <f>'9thR'!Q$13</f>
        <v>5</v>
      </c>
      <c r="R111" s="12">
        <f>'9thR'!R$13</f>
        <v>9</v>
      </c>
      <c r="S111" s="12">
        <f>'9thR'!S$13</f>
        <v>7</v>
      </c>
      <c r="T111" s="12">
        <f>'9thR'!T$13</f>
        <v>6</v>
      </c>
    </row>
    <row r="112" spans="1:20" x14ac:dyDescent="0.25">
      <c r="B112" s="97" t="s">
        <v>46</v>
      </c>
      <c r="C112" s="12">
        <f>'10thR'!C$13</f>
        <v>6</v>
      </c>
      <c r="D112" s="12">
        <f>'10thR'!D$13</f>
        <v>5</v>
      </c>
      <c r="E112" s="12">
        <f>'10thR'!E$13</f>
        <v>3</v>
      </c>
      <c r="F112" s="12">
        <f>'10thR'!F$13</f>
        <v>4</v>
      </c>
      <c r="G112" s="12">
        <f>'10thR'!G$13</f>
        <v>5</v>
      </c>
      <c r="H112" s="12">
        <f>'10thR'!H$13</f>
        <v>7</v>
      </c>
      <c r="I112" s="12">
        <f>'10thR'!I$13</f>
        <v>9</v>
      </c>
      <c r="J112" s="12">
        <f>'10thR'!J$13</f>
        <v>5</v>
      </c>
      <c r="K112" s="12">
        <f>'10thR'!K$13</f>
        <v>7</v>
      </c>
      <c r="L112" s="12">
        <f>'10thR'!L$13</f>
        <v>5</v>
      </c>
      <c r="M112" s="12">
        <f>'10thR'!M$13</f>
        <v>7</v>
      </c>
      <c r="N112" s="12">
        <f>'10thR'!N$13</f>
        <v>8</v>
      </c>
      <c r="O112" s="12">
        <f>'10thR'!O$13</f>
        <v>6</v>
      </c>
      <c r="P112" s="12">
        <f>'10thR'!P$13</f>
        <v>9</v>
      </c>
      <c r="Q112" s="12">
        <f>'10thR'!Q$13</f>
        <v>4</v>
      </c>
      <c r="R112" s="12">
        <f>'10thR'!R$13</f>
        <v>4</v>
      </c>
      <c r="S112" s="12">
        <f>'10thR'!S$13</f>
        <v>7</v>
      </c>
      <c r="T112" s="12">
        <f>'10thR'!T$13</f>
        <v>9</v>
      </c>
    </row>
    <row r="113" spans="1:20" ht="15.75" x14ac:dyDescent="0.25">
      <c r="B113" s="33" t="s">
        <v>19</v>
      </c>
      <c r="C113" s="12">
        <f>score!G$13</f>
        <v>6</v>
      </c>
      <c r="D113" s="12">
        <f>score!H$13</f>
        <v>4</v>
      </c>
      <c r="E113" s="12">
        <f>score!I$13</f>
        <v>3</v>
      </c>
      <c r="F113" s="12">
        <f>score!J$13</f>
        <v>3</v>
      </c>
      <c r="G113" s="12">
        <f>score!K$13</f>
        <v>5</v>
      </c>
      <c r="H113" s="12">
        <f>score!L$13</f>
        <v>5</v>
      </c>
      <c r="I113" s="12">
        <f>score!M$13</f>
        <v>7</v>
      </c>
      <c r="J113" s="12">
        <f>score!N$13</f>
        <v>4</v>
      </c>
      <c r="K113" s="12">
        <f>score!O$13</f>
        <v>4</v>
      </c>
      <c r="L113" s="12">
        <f>score!P$13</f>
        <v>3</v>
      </c>
      <c r="M113" s="12">
        <f>score!Q$13</f>
        <v>5</v>
      </c>
      <c r="N113" s="12">
        <f>score!R$13</f>
        <v>6</v>
      </c>
      <c r="O113" s="12">
        <f>score!S$13</f>
        <v>5</v>
      </c>
      <c r="P113" s="12">
        <f>score!T$13</f>
        <v>5</v>
      </c>
      <c r="Q113" s="12">
        <f>score!U$13</f>
        <v>4</v>
      </c>
      <c r="R113" s="12">
        <f>score!V$13</f>
        <v>3</v>
      </c>
      <c r="S113" s="12">
        <f>score!W$13</f>
        <v>6</v>
      </c>
      <c r="T113" s="12">
        <f>score!X$13</f>
        <v>6</v>
      </c>
    </row>
    <row r="114" spans="1:20" ht="15.75" x14ac:dyDescent="0.25">
      <c r="B114" s="34" t="s">
        <v>7</v>
      </c>
      <c r="C114" s="37">
        <f>score!G$27</f>
        <v>4</v>
      </c>
      <c r="D114" s="37">
        <f>score!H$27</f>
        <v>4</v>
      </c>
      <c r="E114" s="37">
        <f>score!I$27</f>
        <v>3</v>
      </c>
      <c r="F114" s="37">
        <f>score!J$27</f>
        <v>3</v>
      </c>
      <c r="G114" s="37">
        <f>score!K$27</f>
        <v>4</v>
      </c>
      <c r="H114" s="37">
        <f>score!L$27</f>
        <v>4</v>
      </c>
      <c r="I114" s="37">
        <f>score!M$27</f>
        <v>5</v>
      </c>
      <c r="J114" s="37">
        <f>score!N$27</f>
        <v>4</v>
      </c>
      <c r="K114" s="37">
        <f>score!O$27</f>
        <v>4</v>
      </c>
      <c r="L114" s="37">
        <f>score!P$27</f>
        <v>3</v>
      </c>
      <c r="M114" s="37">
        <f>score!Q$27</f>
        <v>4</v>
      </c>
      <c r="N114" s="37">
        <f>score!R$27</f>
        <v>5</v>
      </c>
      <c r="O114" s="37">
        <f>score!S$27</f>
        <v>4</v>
      </c>
      <c r="P114" s="37">
        <f>score!T$27</f>
        <v>5</v>
      </c>
      <c r="Q114" s="37">
        <f>score!U$27</f>
        <v>3</v>
      </c>
      <c r="R114" s="37">
        <f>score!V$27</f>
        <v>3</v>
      </c>
      <c r="S114" s="37">
        <f>score!W$27</f>
        <v>4</v>
      </c>
      <c r="T114" s="37">
        <f>score!X$27</f>
        <v>4</v>
      </c>
    </row>
    <row r="115" spans="1:20" x14ac:dyDescent="0.25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25">
      <c r="C116" s="93" t="s">
        <v>6</v>
      </c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</row>
    <row r="117" spans="1:20" ht="15" customHeight="1" x14ac:dyDescent="0.25">
      <c r="A117" s="94">
        <f>score!C14</f>
        <v>1</v>
      </c>
      <c r="B117" s="90" t="str">
        <f>score!E14</f>
        <v>Anka Peršin</v>
      </c>
      <c r="C117" s="76">
        <v>1</v>
      </c>
      <c r="D117" s="76">
        <v>2</v>
      </c>
      <c r="E117" s="76">
        <v>3</v>
      </c>
      <c r="F117" s="76">
        <v>4</v>
      </c>
      <c r="G117" s="76">
        <v>5</v>
      </c>
      <c r="H117" s="76">
        <v>6</v>
      </c>
      <c r="I117" s="76">
        <v>7</v>
      </c>
      <c r="J117" s="76">
        <v>8</v>
      </c>
      <c r="K117" s="76">
        <v>9</v>
      </c>
      <c r="L117" s="76">
        <v>10</v>
      </c>
      <c r="M117" s="76">
        <v>11</v>
      </c>
      <c r="N117" s="76">
        <v>12</v>
      </c>
      <c r="O117" s="76">
        <v>13</v>
      </c>
      <c r="P117" s="76">
        <v>14</v>
      </c>
      <c r="Q117" s="76">
        <v>15</v>
      </c>
      <c r="R117" s="76">
        <v>16</v>
      </c>
      <c r="S117" s="76">
        <v>17</v>
      </c>
      <c r="T117" s="76">
        <v>18</v>
      </c>
    </row>
    <row r="118" spans="1:20" ht="15" customHeight="1" x14ac:dyDescent="0.25">
      <c r="A118" s="94"/>
      <c r="B118" s="90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</row>
    <row r="119" spans="1:20" x14ac:dyDescent="0.25">
      <c r="B119" s="30" t="s">
        <v>8</v>
      </c>
      <c r="C119" s="12">
        <f>'1stR'!C$14</f>
        <v>0</v>
      </c>
      <c r="D119" s="12">
        <f>'1stR'!D$14</f>
        <v>0</v>
      </c>
      <c r="E119" s="12">
        <f>'1stR'!E$14</f>
        <v>0</v>
      </c>
      <c r="F119" s="12">
        <f>'1stR'!F$14</f>
        <v>0</v>
      </c>
      <c r="G119" s="12">
        <f>'1stR'!G$14</f>
        <v>0</v>
      </c>
      <c r="H119" s="12">
        <f>'1stR'!H$14</f>
        <v>0</v>
      </c>
      <c r="I119" s="12">
        <f>'1stR'!I$14</f>
        <v>0</v>
      </c>
      <c r="J119" s="12">
        <f>'1stR'!J$14</f>
        <v>0</v>
      </c>
      <c r="K119" s="12">
        <f>'1stR'!K$14</f>
        <v>0</v>
      </c>
      <c r="L119" s="12">
        <f>'1stR'!L$14</f>
        <v>0</v>
      </c>
      <c r="M119" s="12">
        <f>'1stR'!M$14</f>
        <v>0</v>
      </c>
      <c r="N119" s="12">
        <f>'1stR'!N$14</f>
        <v>0</v>
      </c>
      <c r="O119" s="12">
        <f>'1stR'!O$14</f>
        <v>0</v>
      </c>
      <c r="P119" s="12">
        <f>'1stR'!P$14</f>
        <v>0</v>
      </c>
      <c r="Q119" s="12">
        <f>'1stR'!Q$14</f>
        <v>0</v>
      </c>
      <c r="R119" s="12">
        <f>'1stR'!R$14</f>
        <v>0</v>
      </c>
      <c r="S119" s="12">
        <f>'1stR'!S$14</f>
        <v>0</v>
      </c>
      <c r="T119" s="12">
        <f>'1stR'!T$14</f>
        <v>0</v>
      </c>
    </row>
    <row r="120" spans="1:20" x14ac:dyDescent="0.25">
      <c r="B120" s="30" t="s">
        <v>9</v>
      </c>
      <c r="C120" s="12">
        <f>'2ndR'!C$14</f>
        <v>6</v>
      </c>
      <c r="D120" s="12">
        <f>'2ndR'!D$14</f>
        <v>4</v>
      </c>
      <c r="E120" s="12">
        <f>'2ndR'!E$14</f>
        <v>4</v>
      </c>
      <c r="F120" s="12">
        <f>'2ndR'!F$14</f>
        <v>5</v>
      </c>
      <c r="G120" s="12">
        <f>'2ndR'!G$14</f>
        <v>6</v>
      </c>
      <c r="H120" s="12">
        <f>'2ndR'!H$14</f>
        <v>5</v>
      </c>
      <c r="I120" s="12">
        <f>'2ndR'!I$14</f>
        <v>8</v>
      </c>
      <c r="J120" s="12">
        <f>'2ndR'!J$14</f>
        <v>5</v>
      </c>
      <c r="K120" s="12">
        <f>'2ndR'!K$14</f>
        <v>3</v>
      </c>
      <c r="L120" s="12">
        <f>'2ndR'!L$14</f>
        <v>5</v>
      </c>
      <c r="M120" s="12">
        <f>'2ndR'!M$14</f>
        <v>7</v>
      </c>
      <c r="N120" s="12">
        <f>'2ndR'!N$14</f>
        <v>7</v>
      </c>
      <c r="O120" s="12">
        <f>'2ndR'!O$14</f>
        <v>5</v>
      </c>
      <c r="P120" s="12">
        <f>'2ndR'!P$14</f>
        <v>11</v>
      </c>
      <c r="Q120" s="12">
        <f>'2ndR'!Q$14</f>
        <v>3</v>
      </c>
      <c r="R120" s="12">
        <f>'2ndR'!R$14</f>
        <v>4</v>
      </c>
      <c r="S120" s="12">
        <f>'2ndR'!S$14</f>
        <v>7</v>
      </c>
      <c r="T120" s="12">
        <f>'2ndR'!T$14</f>
        <v>5</v>
      </c>
    </row>
    <row r="121" spans="1:20" x14ac:dyDescent="0.25">
      <c r="B121" s="30" t="s">
        <v>10</v>
      </c>
      <c r="C121" s="12">
        <f>'3rdR'!C$14</f>
        <v>7</v>
      </c>
      <c r="D121" s="12">
        <f>'3rdR'!D$14</f>
        <v>4</v>
      </c>
      <c r="E121" s="12">
        <f>'3rdR'!E$14</f>
        <v>4</v>
      </c>
      <c r="F121" s="12">
        <f>'3rdR'!F$14</f>
        <v>3</v>
      </c>
      <c r="G121" s="12">
        <f>'3rdR'!G$14</f>
        <v>5</v>
      </c>
      <c r="H121" s="12">
        <f>'3rdR'!H$14</f>
        <v>7</v>
      </c>
      <c r="I121" s="12">
        <f>'3rdR'!I$14</f>
        <v>7</v>
      </c>
      <c r="J121" s="12">
        <f>'3rdR'!J$14</f>
        <v>4</v>
      </c>
      <c r="K121" s="12">
        <f>'3rdR'!K$14</f>
        <v>6</v>
      </c>
      <c r="L121" s="12">
        <f>'3rdR'!L$14</f>
        <v>5</v>
      </c>
      <c r="M121" s="12">
        <f>'3rdR'!M$14</f>
        <v>5</v>
      </c>
      <c r="N121" s="12">
        <f>'3rdR'!N$14</f>
        <v>5</v>
      </c>
      <c r="O121" s="12">
        <f>'3rdR'!O$14</f>
        <v>5</v>
      </c>
      <c r="P121" s="12">
        <f>'3rdR'!P$14</f>
        <v>6</v>
      </c>
      <c r="Q121" s="12">
        <f>'3rdR'!Q$14</f>
        <v>4</v>
      </c>
      <c r="R121" s="12">
        <f>'3rdR'!R$14</f>
        <v>3</v>
      </c>
      <c r="S121" s="12">
        <f>'3rdR'!S$14</f>
        <v>6</v>
      </c>
      <c r="T121" s="12">
        <f>'3rdR'!T$14</f>
        <v>6</v>
      </c>
    </row>
    <row r="122" spans="1:20" x14ac:dyDescent="0.25">
      <c r="B122" s="30" t="s">
        <v>11</v>
      </c>
      <c r="C122" s="12">
        <f>'4thR'!C$14</f>
        <v>0</v>
      </c>
      <c r="D122" s="12">
        <f>'4thR'!D$14</f>
        <v>0</v>
      </c>
      <c r="E122" s="12">
        <f>'4thR'!E$14</f>
        <v>0</v>
      </c>
      <c r="F122" s="12">
        <f>'4thR'!F$14</f>
        <v>0</v>
      </c>
      <c r="G122" s="12">
        <f>'4thR'!G$14</f>
        <v>0</v>
      </c>
      <c r="H122" s="12">
        <f>'4thR'!H$14</f>
        <v>0</v>
      </c>
      <c r="I122" s="12">
        <f>'4thR'!I$14</f>
        <v>0</v>
      </c>
      <c r="J122" s="12">
        <f>'4thR'!J$14</f>
        <v>0</v>
      </c>
      <c r="K122" s="12">
        <f>'4thR'!K$14</f>
        <v>0</v>
      </c>
      <c r="L122" s="12">
        <f>'4thR'!L$14</f>
        <v>0</v>
      </c>
      <c r="M122" s="12">
        <f>'4thR'!M$14</f>
        <v>0</v>
      </c>
      <c r="N122" s="12">
        <f>'4thR'!N$14</f>
        <v>0</v>
      </c>
      <c r="O122" s="12">
        <f>'4thR'!O$14</f>
        <v>0</v>
      </c>
      <c r="P122" s="12">
        <f>'4thR'!P$14</f>
        <v>0</v>
      </c>
      <c r="Q122" s="12">
        <f>'4thR'!Q$14</f>
        <v>0</v>
      </c>
      <c r="R122" s="12">
        <f>'4thR'!R$14</f>
        <v>0</v>
      </c>
      <c r="S122" s="12">
        <f>'4thR'!S$14</f>
        <v>0</v>
      </c>
      <c r="T122" s="12">
        <f>'4thR'!T$14</f>
        <v>0</v>
      </c>
    </row>
    <row r="123" spans="1:20" x14ac:dyDescent="0.25">
      <c r="B123" s="30" t="s">
        <v>12</v>
      </c>
      <c r="C123" s="12">
        <f>'5thR'!C$14</f>
        <v>4</v>
      </c>
      <c r="D123" s="12">
        <f>'5thR'!D$14</f>
        <v>6</v>
      </c>
      <c r="E123" s="12">
        <f>'5thR'!E$14</f>
        <v>4</v>
      </c>
      <c r="F123" s="12">
        <f>'5thR'!F$14</f>
        <v>3</v>
      </c>
      <c r="G123" s="12">
        <f>'5thR'!G$14</f>
        <v>5</v>
      </c>
      <c r="H123" s="12">
        <f>'5thR'!H$14</f>
        <v>7</v>
      </c>
      <c r="I123" s="12">
        <f>'5thR'!I$14</f>
        <v>6</v>
      </c>
      <c r="J123" s="12">
        <f>'5thR'!J$14</f>
        <v>4</v>
      </c>
      <c r="K123" s="12">
        <f>'5thR'!K$14</f>
        <v>10</v>
      </c>
      <c r="L123" s="12">
        <f>'5thR'!L$14</f>
        <v>4</v>
      </c>
      <c r="M123" s="12">
        <f>'5thR'!M$14</f>
        <v>6</v>
      </c>
      <c r="N123" s="12">
        <f>'5thR'!N$14</f>
        <v>7</v>
      </c>
      <c r="O123" s="12">
        <f>'5thR'!O$14</f>
        <v>4</v>
      </c>
      <c r="P123" s="12">
        <f>'5thR'!P$14</f>
        <v>7</v>
      </c>
      <c r="Q123" s="12">
        <f>'5thR'!Q$14</f>
        <v>4</v>
      </c>
      <c r="R123" s="12">
        <f>'5thR'!R$14</f>
        <v>3</v>
      </c>
      <c r="S123" s="12">
        <f>'5thR'!S$14</f>
        <v>5</v>
      </c>
      <c r="T123" s="12">
        <f>'5thR'!T$14</f>
        <v>5</v>
      </c>
    </row>
    <row r="124" spans="1:20" x14ac:dyDescent="0.25">
      <c r="B124" s="30" t="s">
        <v>13</v>
      </c>
      <c r="C124" s="12">
        <f>'6thR'!C$14</f>
        <v>6</v>
      </c>
      <c r="D124" s="12">
        <f>'6thR'!D$14</f>
        <v>4</v>
      </c>
      <c r="E124" s="12">
        <f>'6thR'!E$14</f>
        <v>4</v>
      </c>
      <c r="F124" s="12">
        <f>'6thR'!F$14</f>
        <v>3</v>
      </c>
      <c r="G124" s="12">
        <f>'6thR'!G$14</f>
        <v>5</v>
      </c>
      <c r="H124" s="12">
        <f>'6thR'!H$14</f>
        <v>6</v>
      </c>
      <c r="I124" s="12">
        <f>'6thR'!I$14</f>
        <v>7</v>
      </c>
      <c r="J124" s="12">
        <f>'6thR'!J$14</f>
        <v>5</v>
      </c>
      <c r="K124" s="12">
        <f>'6thR'!K$14</f>
        <v>5</v>
      </c>
      <c r="L124" s="12">
        <f>'6thR'!L$14</f>
        <v>4</v>
      </c>
      <c r="M124" s="12">
        <f>'6thR'!M$14</f>
        <v>5</v>
      </c>
      <c r="N124" s="12">
        <f>'6thR'!N$14</f>
        <v>6</v>
      </c>
      <c r="O124" s="12">
        <f>'6thR'!O$14</f>
        <v>5</v>
      </c>
      <c r="P124" s="12">
        <f>'6thR'!P$14</f>
        <v>11</v>
      </c>
      <c r="Q124" s="12">
        <f>'6thR'!Q$14</f>
        <v>3</v>
      </c>
      <c r="R124" s="12">
        <f>'6thR'!R$14</f>
        <v>4</v>
      </c>
      <c r="S124" s="12">
        <f>'6thR'!S$14</f>
        <v>5</v>
      </c>
      <c r="T124" s="12">
        <f>'6thR'!T$14</f>
        <v>5</v>
      </c>
    </row>
    <row r="125" spans="1:20" x14ac:dyDescent="0.25">
      <c r="B125" s="30" t="s">
        <v>14</v>
      </c>
      <c r="C125" s="12">
        <f>'7thR'!C$14</f>
        <v>5</v>
      </c>
      <c r="D125" s="12">
        <f>'7thR'!D$14</f>
        <v>7</v>
      </c>
      <c r="E125" s="12">
        <f>'7thR'!E$14</f>
        <v>3</v>
      </c>
      <c r="F125" s="12">
        <f>'7thR'!F$14</f>
        <v>4</v>
      </c>
      <c r="G125" s="12">
        <f>'7thR'!G$14</f>
        <v>5</v>
      </c>
      <c r="H125" s="12">
        <f>'7thR'!H$14</f>
        <v>5</v>
      </c>
      <c r="I125" s="12">
        <f>'7thR'!I$14</f>
        <v>6</v>
      </c>
      <c r="J125" s="12">
        <f>'7thR'!J$14</f>
        <v>4</v>
      </c>
      <c r="K125" s="12">
        <f>'7thR'!K$14</f>
        <v>4</v>
      </c>
      <c r="L125" s="12">
        <f>'7thR'!L$14</f>
        <v>5</v>
      </c>
      <c r="M125" s="12">
        <f>'7thR'!M$14</f>
        <v>5</v>
      </c>
      <c r="N125" s="12">
        <f>'7thR'!N$14</f>
        <v>5</v>
      </c>
      <c r="O125" s="12">
        <f>'7thR'!O$14</f>
        <v>5</v>
      </c>
      <c r="P125" s="12">
        <f>'7thR'!P$14</f>
        <v>6</v>
      </c>
      <c r="Q125" s="12">
        <f>'7thR'!Q$14</f>
        <v>3</v>
      </c>
      <c r="R125" s="12">
        <f>'7thR'!R$14</f>
        <v>3</v>
      </c>
      <c r="S125" s="12">
        <f>'7thR'!S$14</f>
        <v>4</v>
      </c>
      <c r="T125" s="12">
        <f>'7thR'!T$14</f>
        <v>5</v>
      </c>
    </row>
    <row r="126" spans="1:20" x14ac:dyDescent="0.25">
      <c r="B126" s="30" t="s">
        <v>15</v>
      </c>
      <c r="C126" s="12">
        <f>'8thR'!C$14</f>
        <v>5</v>
      </c>
      <c r="D126" s="12">
        <f>'8thR'!D$14</f>
        <v>9</v>
      </c>
      <c r="E126" s="12">
        <f>'8thR'!E$14</f>
        <v>5</v>
      </c>
      <c r="F126" s="12">
        <f>'8thR'!F$14</f>
        <v>5</v>
      </c>
      <c r="G126" s="12">
        <f>'8thR'!G$14</f>
        <v>5</v>
      </c>
      <c r="H126" s="12">
        <f>'8thR'!H$14</f>
        <v>7</v>
      </c>
      <c r="I126" s="12">
        <f>'8thR'!I$14</f>
        <v>7</v>
      </c>
      <c r="J126" s="12">
        <f>'8thR'!J$14</f>
        <v>5</v>
      </c>
      <c r="K126" s="12">
        <f>'8thR'!K$14</f>
        <v>5</v>
      </c>
      <c r="L126" s="12">
        <f>'8thR'!L$14</f>
        <v>4</v>
      </c>
      <c r="M126" s="12">
        <f>'8thR'!M$14</f>
        <v>6</v>
      </c>
      <c r="N126" s="12">
        <f>'8thR'!N$14</f>
        <v>5</v>
      </c>
      <c r="O126" s="12">
        <f>'8thR'!O$14</f>
        <v>5</v>
      </c>
      <c r="P126" s="12">
        <f>'8thR'!P$14</f>
        <v>7</v>
      </c>
      <c r="Q126" s="12">
        <f>'8thR'!Q$14</f>
        <v>3</v>
      </c>
      <c r="R126" s="12">
        <f>'8thR'!R$14</f>
        <v>3</v>
      </c>
      <c r="S126" s="12">
        <f>'8thR'!S$14</f>
        <v>9</v>
      </c>
      <c r="T126" s="12">
        <f>'8thR'!T$14</f>
        <v>9</v>
      </c>
    </row>
    <row r="127" spans="1:20" x14ac:dyDescent="0.25">
      <c r="B127" s="30" t="s">
        <v>45</v>
      </c>
      <c r="C127" s="12">
        <f>'9thR'!C$14</f>
        <v>7</v>
      </c>
      <c r="D127" s="12">
        <f>'9thR'!D$14</f>
        <v>5</v>
      </c>
      <c r="E127" s="12">
        <f>'9thR'!E$14</f>
        <v>4</v>
      </c>
      <c r="F127" s="12">
        <f>'9thR'!F$14</f>
        <v>3</v>
      </c>
      <c r="G127" s="12">
        <f>'9thR'!G$14</f>
        <v>5</v>
      </c>
      <c r="H127" s="12">
        <f>'9thR'!H$14</f>
        <v>4</v>
      </c>
      <c r="I127" s="12">
        <f>'9thR'!I$14</f>
        <v>7</v>
      </c>
      <c r="J127" s="12">
        <f>'9thR'!J$14</f>
        <v>5</v>
      </c>
      <c r="K127" s="12">
        <f>'9thR'!K$14</f>
        <v>5</v>
      </c>
      <c r="L127" s="12">
        <f>'9thR'!L$14</f>
        <v>3</v>
      </c>
      <c r="M127" s="12">
        <f>'9thR'!M$14</f>
        <v>5</v>
      </c>
      <c r="N127" s="12">
        <f>'9thR'!N$14</f>
        <v>6</v>
      </c>
      <c r="O127" s="12">
        <f>'9thR'!O$14</f>
        <v>4</v>
      </c>
      <c r="P127" s="12">
        <f>'9thR'!P$14</f>
        <v>9</v>
      </c>
      <c r="Q127" s="12">
        <f>'9thR'!Q$14</f>
        <v>3</v>
      </c>
      <c r="R127" s="12">
        <f>'9thR'!R$14</f>
        <v>4</v>
      </c>
      <c r="S127" s="12">
        <f>'9thR'!S$14</f>
        <v>5</v>
      </c>
      <c r="T127" s="12">
        <f>'9thR'!T$14</f>
        <v>5</v>
      </c>
    </row>
    <row r="128" spans="1:20" x14ac:dyDescent="0.25">
      <c r="B128" s="97" t="s">
        <v>46</v>
      </c>
      <c r="C128" s="12">
        <f>'10thR'!C$14</f>
        <v>6</v>
      </c>
      <c r="D128" s="12">
        <f>'10thR'!D$14</f>
        <v>4</v>
      </c>
      <c r="E128" s="12">
        <f>'10thR'!E$14</f>
        <v>3</v>
      </c>
      <c r="F128" s="12">
        <f>'10thR'!F$14</f>
        <v>3</v>
      </c>
      <c r="G128" s="12">
        <f>'10thR'!G$14</f>
        <v>4</v>
      </c>
      <c r="H128" s="12">
        <f>'10thR'!H$14</f>
        <v>8</v>
      </c>
      <c r="I128" s="12">
        <f>'10thR'!I$14</f>
        <v>8</v>
      </c>
      <c r="J128" s="12">
        <f>'10thR'!J$14</f>
        <v>4</v>
      </c>
      <c r="K128" s="12">
        <f>'10thR'!K$14</f>
        <v>6</v>
      </c>
      <c r="L128" s="12">
        <f>'10thR'!L$14</f>
        <v>4</v>
      </c>
      <c r="M128" s="12">
        <f>'10thR'!M$14</f>
        <v>5</v>
      </c>
      <c r="N128" s="12">
        <f>'10thR'!N$14</f>
        <v>6</v>
      </c>
      <c r="O128" s="12">
        <f>'10thR'!O$14</f>
        <v>5</v>
      </c>
      <c r="P128" s="12">
        <f>'10thR'!P$14</f>
        <v>6</v>
      </c>
      <c r="Q128" s="12">
        <f>'10thR'!Q$14</f>
        <v>3</v>
      </c>
      <c r="R128" s="12">
        <f>'10thR'!R$14</f>
        <v>4</v>
      </c>
      <c r="S128" s="12">
        <f>'10thR'!S$14</f>
        <v>6</v>
      </c>
      <c r="T128" s="12">
        <f>'10thR'!T$14</f>
        <v>6</v>
      </c>
    </row>
    <row r="129" spans="1:20" ht="15.75" x14ac:dyDescent="0.25">
      <c r="B129" s="33" t="s">
        <v>19</v>
      </c>
      <c r="C129" s="12">
        <f>score!G$14</f>
        <v>4</v>
      </c>
      <c r="D129" s="12">
        <f>score!H$14</f>
        <v>4</v>
      </c>
      <c r="E129" s="12">
        <f>score!I$14</f>
        <v>3</v>
      </c>
      <c r="F129" s="12">
        <f>score!J$14</f>
        <v>3</v>
      </c>
      <c r="G129" s="12">
        <f>score!K$14</f>
        <v>4</v>
      </c>
      <c r="H129" s="12">
        <f>score!L$14</f>
        <v>4</v>
      </c>
      <c r="I129" s="12">
        <f>score!M$14</f>
        <v>6</v>
      </c>
      <c r="J129" s="12">
        <f>score!N$14</f>
        <v>4</v>
      </c>
      <c r="K129" s="12">
        <f>score!O$14</f>
        <v>3</v>
      </c>
      <c r="L129" s="12">
        <f>score!P$14</f>
        <v>3</v>
      </c>
      <c r="M129" s="12">
        <f>score!Q$14</f>
        <v>5</v>
      </c>
      <c r="N129" s="12">
        <f>score!R$14</f>
        <v>5</v>
      </c>
      <c r="O129" s="12">
        <f>score!S$14</f>
        <v>4</v>
      </c>
      <c r="P129" s="12">
        <f>score!T$14</f>
        <v>6</v>
      </c>
      <c r="Q129" s="12">
        <f>score!U$14</f>
        <v>3</v>
      </c>
      <c r="R129" s="12">
        <f>score!V$14</f>
        <v>3</v>
      </c>
      <c r="S129" s="12">
        <f>score!W$14</f>
        <v>4</v>
      </c>
      <c r="T129" s="12">
        <f>score!X$14</f>
        <v>5</v>
      </c>
    </row>
    <row r="130" spans="1:20" ht="15.75" x14ac:dyDescent="0.25">
      <c r="B130" s="34" t="s">
        <v>7</v>
      </c>
      <c r="C130" s="37">
        <f>score!G$27</f>
        <v>4</v>
      </c>
      <c r="D130" s="37">
        <f>score!H$27</f>
        <v>4</v>
      </c>
      <c r="E130" s="37">
        <f>score!I$27</f>
        <v>3</v>
      </c>
      <c r="F130" s="37">
        <f>score!J$27</f>
        <v>3</v>
      </c>
      <c r="G130" s="37">
        <f>score!K$27</f>
        <v>4</v>
      </c>
      <c r="H130" s="37">
        <f>score!L$27</f>
        <v>4</v>
      </c>
      <c r="I130" s="37">
        <f>score!M$27</f>
        <v>5</v>
      </c>
      <c r="J130" s="37">
        <f>score!N$27</f>
        <v>4</v>
      </c>
      <c r="K130" s="37">
        <f>score!O$27</f>
        <v>4</v>
      </c>
      <c r="L130" s="37">
        <f>score!P$27</f>
        <v>3</v>
      </c>
      <c r="M130" s="37">
        <f>score!Q$27</f>
        <v>4</v>
      </c>
      <c r="N130" s="37">
        <f>score!R$27</f>
        <v>5</v>
      </c>
      <c r="O130" s="37">
        <f>score!S$27</f>
        <v>4</v>
      </c>
      <c r="P130" s="37">
        <f>score!T$27</f>
        <v>5</v>
      </c>
      <c r="Q130" s="37">
        <f>score!U$27</f>
        <v>3</v>
      </c>
      <c r="R130" s="37">
        <f>score!V$27</f>
        <v>3</v>
      </c>
      <c r="S130" s="37">
        <f>score!W$27</f>
        <v>4</v>
      </c>
      <c r="T130" s="37">
        <f>score!X$27</f>
        <v>4</v>
      </c>
    </row>
    <row r="131" spans="1:20" x14ac:dyDescent="0.25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25">
      <c r="C132" s="89" t="s">
        <v>6</v>
      </c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</row>
    <row r="133" spans="1:20" ht="15" customHeight="1" x14ac:dyDescent="0.25">
      <c r="A133" s="94">
        <f>score!C15</f>
        <v>1</v>
      </c>
      <c r="B133" s="90" t="str">
        <f>score!E15</f>
        <v>Andreja Rostohar</v>
      </c>
      <c r="C133" s="92">
        <v>1</v>
      </c>
      <c r="D133" s="92">
        <v>2</v>
      </c>
      <c r="E133" s="92">
        <v>3</v>
      </c>
      <c r="F133" s="92">
        <v>4</v>
      </c>
      <c r="G133" s="92">
        <v>5</v>
      </c>
      <c r="H133" s="92">
        <v>6</v>
      </c>
      <c r="I133" s="92">
        <v>7</v>
      </c>
      <c r="J133" s="92">
        <v>8</v>
      </c>
      <c r="K133" s="92">
        <v>9</v>
      </c>
      <c r="L133" s="92">
        <v>10</v>
      </c>
      <c r="M133" s="92">
        <v>11</v>
      </c>
      <c r="N133" s="92">
        <v>12</v>
      </c>
      <c r="O133" s="92">
        <v>13</v>
      </c>
      <c r="P133" s="92">
        <v>14</v>
      </c>
      <c r="Q133" s="92">
        <v>15</v>
      </c>
      <c r="R133" s="92">
        <v>16</v>
      </c>
      <c r="S133" s="92">
        <v>17</v>
      </c>
      <c r="T133" s="92">
        <v>18</v>
      </c>
    </row>
    <row r="134" spans="1:20" ht="15" customHeight="1" x14ac:dyDescent="0.25">
      <c r="A134" s="94"/>
      <c r="B134" s="90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</row>
    <row r="135" spans="1:20" x14ac:dyDescent="0.25">
      <c r="B135" s="30" t="s">
        <v>8</v>
      </c>
      <c r="C135" s="12">
        <f>'1stR'!C$15</f>
        <v>0</v>
      </c>
      <c r="D135" s="12">
        <f>'1stR'!D$15</f>
        <v>0</v>
      </c>
      <c r="E135" s="12">
        <f>'1stR'!E$15</f>
        <v>0</v>
      </c>
      <c r="F135" s="12">
        <f>'1stR'!F$15</f>
        <v>0</v>
      </c>
      <c r="G135" s="12">
        <f>'1stR'!G$15</f>
        <v>0</v>
      </c>
      <c r="H135" s="12">
        <f>'1stR'!H$15</f>
        <v>0</v>
      </c>
      <c r="I135" s="12">
        <f>'1stR'!I$15</f>
        <v>0</v>
      </c>
      <c r="J135" s="12">
        <f>'1stR'!J$15</f>
        <v>0</v>
      </c>
      <c r="K135" s="12">
        <f>'1stR'!K$15</f>
        <v>0</v>
      </c>
      <c r="L135" s="12">
        <f>'1stR'!L$15</f>
        <v>0</v>
      </c>
      <c r="M135" s="12">
        <f>'1stR'!M$15</f>
        <v>0</v>
      </c>
      <c r="N135" s="12">
        <f>'1stR'!N$15</f>
        <v>0</v>
      </c>
      <c r="O135" s="12">
        <f>'1stR'!O$15</f>
        <v>0</v>
      </c>
      <c r="P135" s="12">
        <f>'1stR'!P$15</f>
        <v>0</v>
      </c>
      <c r="Q135" s="12">
        <f>'1stR'!Q$15</f>
        <v>0</v>
      </c>
      <c r="R135" s="12">
        <f>'1stR'!R$15</f>
        <v>0</v>
      </c>
      <c r="S135" s="12">
        <f>'1stR'!S$15</f>
        <v>0</v>
      </c>
      <c r="T135" s="12">
        <f>'1stR'!T$15</f>
        <v>0</v>
      </c>
    </row>
    <row r="136" spans="1:20" x14ac:dyDescent="0.25">
      <c r="B136" s="30" t="s">
        <v>9</v>
      </c>
      <c r="C136" s="12">
        <f>'2ndR'!C$15</f>
        <v>11</v>
      </c>
      <c r="D136" s="12">
        <f>'2ndR'!D$15</f>
        <v>11</v>
      </c>
      <c r="E136" s="12">
        <f>'2ndR'!E$15</f>
        <v>11</v>
      </c>
      <c r="F136" s="12">
        <f>'2ndR'!F$15</f>
        <v>11</v>
      </c>
      <c r="G136" s="12">
        <f>'2ndR'!G$15</f>
        <v>7</v>
      </c>
      <c r="H136" s="12">
        <f>'2ndR'!H$15</f>
        <v>5</v>
      </c>
      <c r="I136" s="12">
        <f>'2ndR'!I$15</f>
        <v>6</v>
      </c>
      <c r="J136" s="12">
        <f>'2ndR'!J$15</f>
        <v>4</v>
      </c>
      <c r="K136" s="12">
        <f>'2ndR'!K$15</f>
        <v>5</v>
      </c>
      <c r="L136" s="12">
        <f>'2ndR'!L$15</f>
        <v>5</v>
      </c>
      <c r="M136" s="12">
        <f>'2ndR'!M$15</f>
        <v>6</v>
      </c>
      <c r="N136" s="12">
        <f>'2ndR'!N$15</f>
        <v>8</v>
      </c>
      <c r="O136" s="12">
        <f>'2ndR'!O$15</f>
        <v>5</v>
      </c>
      <c r="P136" s="12">
        <f>'2ndR'!P$15</f>
        <v>7</v>
      </c>
      <c r="Q136" s="12">
        <f>'2ndR'!Q$15</f>
        <v>5</v>
      </c>
      <c r="R136" s="12">
        <f>'2ndR'!R$15</f>
        <v>3</v>
      </c>
      <c r="S136" s="12">
        <f>'2ndR'!S$15</f>
        <v>7</v>
      </c>
      <c r="T136" s="12">
        <f>'2ndR'!T$15</f>
        <v>5</v>
      </c>
    </row>
    <row r="137" spans="1:20" x14ac:dyDescent="0.25">
      <c r="B137" s="30" t="s">
        <v>10</v>
      </c>
      <c r="C137" s="12">
        <f>'3rdR'!C$15</f>
        <v>0</v>
      </c>
      <c r="D137" s="12">
        <f>'3rdR'!D$15</f>
        <v>0</v>
      </c>
      <c r="E137" s="12">
        <f>'3rdR'!E$15</f>
        <v>0</v>
      </c>
      <c r="F137" s="12">
        <f>'3rdR'!F$15</f>
        <v>0</v>
      </c>
      <c r="G137" s="12">
        <f>'3rdR'!G$15</f>
        <v>0</v>
      </c>
      <c r="H137" s="12">
        <f>'3rdR'!H$15</f>
        <v>0</v>
      </c>
      <c r="I137" s="12">
        <f>'3rdR'!I$15</f>
        <v>0</v>
      </c>
      <c r="J137" s="12">
        <f>'3rdR'!J$15</f>
        <v>0</v>
      </c>
      <c r="K137" s="12">
        <f>'3rdR'!K$15</f>
        <v>0</v>
      </c>
      <c r="L137" s="12">
        <f>'3rdR'!L$15</f>
        <v>0</v>
      </c>
      <c r="M137" s="12">
        <f>'3rdR'!M$15</f>
        <v>0</v>
      </c>
      <c r="N137" s="12">
        <f>'3rdR'!N$15</f>
        <v>0</v>
      </c>
      <c r="O137" s="12">
        <f>'3rdR'!O$15</f>
        <v>0</v>
      </c>
      <c r="P137" s="12">
        <f>'3rdR'!P$15</f>
        <v>0</v>
      </c>
      <c r="Q137" s="12">
        <f>'3rdR'!Q$15</f>
        <v>0</v>
      </c>
      <c r="R137" s="12">
        <f>'3rdR'!R$15</f>
        <v>0</v>
      </c>
      <c r="S137" s="12">
        <f>'3rdR'!S$15</f>
        <v>0</v>
      </c>
      <c r="T137" s="12">
        <f>'3rdR'!T$15</f>
        <v>0</v>
      </c>
    </row>
    <row r="138" spans="1:20" x14ac:dyDescent="0.25">
      <c r="B138" s="30" t="s">
        <v>11</v>
      </c>
      <c r="C138" s="12">
        <f>'4thR'!C$15</f>
        <v>8</v>
      </c>
      <c r="D138" s="12">
        <f>'4thR'!D$15</f>
        <v>6</v>
      </c>
      <c r="E138" s="12">
        <f>'4thR'!E$15</f>
        <v>4</v>
      </c>
      <c r="F138" s="12">
        <f>'4thR'!F$15</f>
        <v>4</v>
      </c>
      <c r="G138" s="12">
        <f>'4thR'!G$15</f>
        <v>4</v>
      </c>
      <c r="H138" s="12">
        <f>'4thR'!H$15</f>
        <v>4</v>
      </c>
      <c r="I138" s="12">
        <f>'4thR'!I$15</f>
        <v>10</v>
      </c>
      <c r="J138" s="12">
        <f>'4thR'!J$15</f>
        <v>8</v>
      </c>
      <c r="K138" s="12">
        <f>'4thR'!K$15</f>
        <v>4</v>
      </c>
      <c r="L138" s="12">
        <f>'4thR'!L$15</f>
        <v>4</v>
      </c>
      <c r="M138" s="12">
        <f>'4thR'!M$15</f>
        <v>3</v>
      </c>
      <c r="N138" s="12">
        <f>'4thR'!N$15</f>
        <v>10</v>
      </c>
      <c r="O138" s="12">
        <f>'4thR'!O$15</f>
        <v>6</v>
      </c>
      <c r="P138" s="12">
        <f>'4thR'!P$15</f>
        <v>9</v>
      </c>
      <c r="Q138" s="12">
        <f>'4thR'!Q$15</f>
        <v>10</v>
      </c>
      <c r="R138" s="12">
        <f>'4thR'!R$15</f>
        <v>4</v>
      </c>
      <c r="S138" s="12">
        <f>'4thR'!S$15</f>
        <v>7</v>
      </c>
      <c r="T138" s="12">
        <f>'4thR'!T$15</f>
        <v>3</v>
      </c>
    </row>
    <row r="139" spans="1:20" x14ac:dyDescent="0.25">
      <c r="B139" s="30" t="s">
        <v>12</v>
      </c>
      <c r="C139" s="12">
        <f>'5thR'!C$15</f>
        <v>5</v>
      </c>
      <c r="D139" s="12">
        <f>'5thR'!D$15</f>
        <v>7</v>
      </c>
      <c r="E139" s="12">
        <f>'5thR'!E$15</f>
        <v>5</v>
      </c>
      <c r="F139" s="12">
        <f>'5thR'!F$15</f>
        <v>5</v>
      </c>
      <c r="G139" s="12">
        <f>'5thR'!G$15</f>
        <v>10</v>
      </c>
      <c r="H139" s="12">
        <f>'5thR'!H$15</f>
        <v>6</v>
      </c>
      <c r="I139" s="12">
        <f>'5thR'!I$15</f>
        <v>10</v>
      </c>
      <c r="J139" s="12">
        <f>'5thR'!J$15</f>
        <v>10</v>
      </c>
      <c r="K139" s="12">
        <f>'5thR'!K$15</f>
        <v>6</v>
      </c>
      <c r="L139" s="12">
        <f>'5thR'!L$15</f>
        <v>4</v>
      </c>
      <c r="M139" s="12">
        <f>'5thR'!M$15</f>
        <v>5</v>
      </c>
      <c r="N139" s="12">
        <f>'5thR'!N$15</f>
        <v>10</v>
      </c>
      <c r="O139" s="12">
        <f>'5thR'!O$15</f>
        <v>4</v>
      </c>
      <c r="P139" s="12">
        <f>'5thR'!P$15</f>
        <v>8</v>
      </c>
      <c r="Q139" s="12">
        <f>'5thR'!Q$15</f>
        <v>4</v>
      </c>
      <c r="R139" s="12">
        <f>'5thR'!R$15</f>
        <v>3</v>
      </c>
      <c r="S139" s="12">
        <f>'5thR'!S$15</f>
        <v>8</v>
      </c>
      <c r="T139" s="12">
        <f>'5thR'!T$15</f>
        <v>7</v>
      </c>
    </row>
    <row r="140" spans="1:20" x14ac:dyDescent="0.25">
      <c r="B140" s="30" t="s">
        <v>13</v>
      </c>
      <c r="C140" s="12">
        <f>'6thR'!C$15</f>
        <v>8</v>
      </c>
      <c r="D140" s="12">
        <f>'6thR'!D$15</f>
        <v>4</v>
      </c>
      <c r="E140" s="12">
        <f>'6thR'!E$15</f>
        <v>4</v>
      </c>
      <c r="F140" s="12">
        <f>'6thR'!F$15</f>
        <v>4</v>
      </c>
      <c r="G140" s="12">
        <f>'6thR'!G$15</f>
        <v>6</v>
      </c>
      <c r="H140" s="12">
        <f>'6thR'!H$15</f>
        <v>4</v>
      </c>
      <c r="I140" s="12">
        <f>'6thR'!I$15</f>
        <v>7</v>
      </c>
      <c r="J140" s="12">
        <f>'6thR'!J$15</f>
        <v>5</v>
      </c>
      <c r="K140" s="12">
        <f>'6thR'!K$15</f>
        <v>6</v>
      </c>
      <c r="L140" s="12">
        <f>'6thR'!L$15</f>
        <v>5</v>
      </c>
      <c r="M140" s="12">
        <f>'6thR'!M$15</f>
        <v>5</v>
      </c>
      <c r="N140" s="12">
        <f>'6thR'!N$15</f>
        <v>6</v>
      </c>
      <c r="O140" s="12">
        <f>'6thR'!O$15</f>
        <v>4</v>
      </c>
      <c r="P140" s="12">
        <f>'6thR'!P$15</f>
        <v>6</v>
      </c>
      <c r="Q140" s="12">
        <f>'6thR'!Q$15</f>
        <v>2</v>
      </c>
      <c r="R140" s="12">
        <f>'6thR'!R$15</f>
        <v>3</v>
      </c>
      <c r="S140" s="12">
        <f>'6thR'!S$15</f>
        <v>8</v>
      </c>
      <c r="T140" s="12">
        <f>'6thR'!T$15</f>
        <v>5</v>
      </c>
    </row>
    <row r="141" spans="1:20" x14ac:dyDescent="0.25">
      <c r="B141" s="30" t="s">
        <v>14</v>
      </c>
      <c r="C141" s="12">
        <f>'7thR'!C$15</f>
        <v>0</v>
      </c>
      <c r="D141" s="12">
        <f>'7thR'!D$15</f>
        <v>0</v>
      </c>
      <c r="E141" s="12">
        <f>'7thR'!E$15</f>
        <v>0</v>
      </c>
      <c r="F141" s="12">
        <f>'7thR'!F$15</f>
        <v>0</v>
      </c>
      <c r="G141" s="12">
        <f>'7thR'!G$15</f>
        <v>0</v>
      </c>
      <c r="H141" s="12">
        <f>'7thR'!H$15</f>
        <v>0</v>
      </c>
      <c r="I141" s="12">
        <f>'7thR'!I$15</f>
        <v>0</v>
      </c>
      <c r="J141" s="12">
        <f>'7thR'!J$15</f>
        <v>0</v>
      </c>
      <c r="K141" s="12">
        <f>'7thR'!K$15</f>
        <v>0</v>
      </c>
      <c r="L141" s="12">
        <f>'7thR'!L$15</f>
        <v>0</v>
      </c>
      <c r="M141" s="12">
        <f>'7thR'!M$15</f>
        <v>0</v>
      </c>
      <c r="N141" s="12">
        <f>'7thR'!N$15</f>
        <v>0</v>
      </c>
      <c r="O141" s="12">
        <f>'7thR'!O$15</f>
        <v>0</v>
      </c>
      <c r="P141" s="12">
        <f>'7thR'!P$15</f>
        <v>0</v>
      </c>
      <c r="Q141" s="12">
        <f>'7thR'!Q$15</f>
        <v>0</v>
      </c>
      <c r="R141" s="12">
        <f>'7thR'!R$15</f>
        <v>0</v>
      </c>
      <c r="S141" s="12">
        <f>'7thR'!S$15</f>
        <v>0</v>
      </c>
      <c r="T141" s="12">
        <f>'7thR'!T$15</f>
        <v>0</v>
      </c>
    </row>
    <row r="142" spans="1:20" x14ac:dyDescent="0.25">
      <c r="B142" s="30" t="s">
        <v>15</v>
      </c>
      <c r="C142" s="12">
        <f>'8thR'!C$15</f>
        <v>0</v>
      </c>
      <c r="D142" s="12">
        <f>'8thR'!D$15</f>
        <v>0</v>
      </c>
      <c r="E142" s="12">
        <f>'8thR'!E$15</f>
        <v>0</v>
      </c>
      <c r="F142" s="12">
        <f>'8thR'!F$15</f>
        <v>0</v>
      </c>
      <c r="G142" s="12">
        <f>'8thR'!G$15</f>
        <v>0</v>
      </c>
      <c r="H142" s="12">
        <f>'8thR'!H$15</f>
        <v>0</v>
      </c>
      <c r="I142" s="12">
        <f>'8thR'!I$15</f>
        <v>0</v>
      </c>
      <c r="J142" s="12">
        <f>'8thR'!J$15</f>
        <v>0</v>
      </c>
      <c r="K142" s="12">
        <f>'8thR'!K$15</f>
        <v>0</v>
      </c>
      <c r="L142" s="12">
        <f>'8thR'!L$15</f>
        <v>0</v>
      </c>
      <c r="M142" s="12">
        <f>'8thR'!M$15</f>
        <v>0</v>
      </c>
      <c r="N142" s="12">
        <f>'8thR'!N$15</f>
        <v>0</v>
      </c>
      <c r="O142" s="12">
        <f>'8thR'!O$15</f>
        <v>0</v>
      </c>
      <c r="P142" s="12">
        <f>'8thR'!P$15</f>
        <v>0</v>
      </c>
      <c r="Q142" s="12">
        <f>'8thR'!Q$15</f>
        <v>0</v>
      </c>
      <c r="R142" s="12">
        <f>'8thR'!R$15</f>
        <v>0</v>
      </c>
      <c r="S142" s="12">
        <f>'8thR'!S$15</f>
        <v>0</v>
      </c>
      <c r="T142" s="12">
        <f>'8thR'!T$15</f>
        <v>0</v>
      </c>
    </row>
    <row r="143" spans="1:20" x14ac:dyDescent="0.25">
      <c r="B143" s="30" t="s">
        <v>45</v>
      </c>
      <c r="C143" s="12">
        <f>'9thR'!C$15</f>
        <v>6</v>
      </c>
      <c r="D143" s="12">
        <f>'9thR'!D$15</f>
        <v>4</v>
      </c>
      <c r="E143" s="12">
        <f>'9thR'!E$15</f>
        <v>3</v>
      </c>
      <c r="F143" s="12">
        <f>'9thR'!F$15</f>
        <v>4</v>
      </c>
      <c r="G143" s="12">
        <f>'9thR'!G$15</f>
        <v>6</v>
      </c>
      <c r="H143" s="12">
        <f>'9thR'!H$15</f>
        <v>9</v>
      </c>
      <c r="I143" s="12">
        <f>'9thR'!I$15</f>
        <v>9</v>
      </c>
      <c r="J143" s="12">
        <f>'9thR'!J$15</f>
        <v>9</v>
      </c>
      <c r="K143" s="12">
        <f>'9thR'!K$15</f>
        <v>4</v>
      </c>
      <c r="L143" s="12">
        <f>'9thR'!L$15</f>
        <v>3</v>
      </c>
      <c r="M143" s="12">
        <f>'9thR'!M$15</f>
        <v>7</v>
      </c>
      <c r="N143" s="12">
        <f>'9thR'!N$15</f>
        <v>7</v>
      </c>
      <c r="O143" s="12">
        <f>'9thR'!O$15</f>
        <v>6</v>
      </c>
      <c r="P143" s="12">
        <f>'9thR'!P$15</f>
        <v>9</v>
      </c>
      <c r="Q143" s="12">
        <f>'9thR'!Q$15</f>
        <v>3</v>
      </c>
      <c r="R143" s="12">
        <f>'9thR'!R$15</f>
        <v>4</v>
      </c>
      <c r="S143" s="12">
        <f>'9thR'!S$15</f>
        <v>6</v>
      </c>
      <c r="T143" s="12">
        <f>'9thR'!T$15</f>
        <v>8</v>
      </c>
    </row>
    <row r="144" spans="1:20" x14ac:dyDescent="0.25">
      <c r="B144" s="97" t="s">
        <v>46</v>
      </c>
      <c r="C144" s="12">
        <f>'10thR'!C$15</f>
        <v>5</v>
      </c>
      <c r="D144" s="12">
        <f>'10thR'!D$15</f>
        <v>9</v>
      </c>
      <c r="E144" s="12">
        <f>'10thR'!E$15</f>
        <v>3</v>
      </c>
      <c r="F144" s="12">
        <f>'10thR'!F$15</f>
        <v>4</v>
      </c>
      <c r="G144" s="12">
        <f>'10thR'!G$15</f>
        <v>5</v>
      </c>
      <c r="H144" s="12">
        <f>'10thR'!H$15</f>
        <v>5</v>
      </c>
      <c r="I144" s="12">
        <f>'10thR'!I$15</f>
        <v>7</v>
      </c>
      <c r="J144" s="12">
        <f>'10thR'!J$15</f>
        <v>6</v>
      </c>
      <c r="K144" s="12">
        <f>'10thR'!K$15</f>
        <v>4</v>
      </c>
      <c r="L144" s="12">
        <f>'10thR'!L$15</f>
        <v>3</v>
      </c>
      <c r="M144" s="12">
        <f>'10thR'!M$15</f>
        <v>5</v>
      </c>
      <c r="N144" s="12">
        <f>'10thR'!N$15</f>
        <v>7</v>
      </c>
      <c r="O144" s="12">
        <f>'10thR'!O$15</f>
        <v>4</v>
      </c>
      <c r="P144" s="12">
        <f>'10thR'!P$15</f>
        <v>7</v>
      </c>
      <c r="Q144" s="12">
        <f>'10thR'!Q$15</f>
        <v>3</v>
      </c>
      <c r="R144" s="12">
        <f>'10thR'!R$15</f>
        <v>5</v>
      </c>
      <c r="S144" s="12">
        <f>'10thR'!S$15</f>
        <v>5</v>
      </c>
      <c r="T144" s="12">
        <f>'10thR'!T$15</f>
        <v>9</v>
      </c>
    </row>
    <row r="145" spans="1:20" ht="15.75" x14ac:dyDescent="0.25">
      <c r="B145" s="33" t="s">
        <v>19</v>
      </c>
      <c r="C145" s="12">
        <f>score!G$15</f>
        <v>5</v>
      </c>
      <c r="D145" s="12">
        <f>score!H$15</f>
        <v>4</v>
      </c>
      <c r="E145" s="12">
        <f>score!I$15</f>
        <v>3</v>
      </c>
      <c r="F145" s="12">
        <f>score!J$15</f>
        <v>4</v>
      </c>
      <c r="G145" s="12">
        <f>score!K$15</f>
        <v>4</v>
      </c>
      <c r="H145" s="12">
        <f>score!L$15</f>
        <v>4</v>
      </c>
      <c r="I145" s="12">
        <f>score!M$15</f>
        <v>6</v>
      </c>
      <c r="J145" s="12">
        <f>score!N$15</f>
        <v>4</v>
      </c>
      <c r="K145" s="12">
        <f>score!O$15</f>
        <v>4</v>
      </c>
      <c r="L145" s="12">
        <f>score!P$15</f>
        <v>3</v>
      </c>
      <c r="M145" s="12">
        <f>score!Q$15</f>
        <v>3</v>
      </c>
      <c r="N145" s="12">
        <f>score!R$15</f>
        <v>6</v>
      </c>
      <c r="O145" s="12">
        <f>score!S$15</f>
        <v>4</v>
      </c>
      <c r="P145" s="12">
        <f>score!T$15</f>
        <v>6</v>
      </c>
      <c r="Q145" s="12">
        <f>score!U$15</f>
        <v>2</v>
      </c>
      <c r="R145" s="12">
        <f>score!V$15</f>
        <v>3</v>
      </c>
      <c r="S145" s="12">
        <f>score!W$15</f>
        <v>5</v>
      </c>
      <c r="T145" s="12">
        <f>score!X$15</f>
        <v>3</v>
      </c>
    </row>
    <row r="146" spans="1:20" ht="15.75" x14ac:dyDescent="0.25">
      <c r="B146" s="34" t="s">
        <v>7</v>
      </c>
      <c r="C146" s="37">
        <f>score!G$27</f>
        <v>4</v>
      </c>
      <c r="D146" s="37">
        <f>score!H$27</f>
        <v>4</v>
      </c>
      <c r="E146" s="37">
        <f>score!I$27</f>
        <v>3</v>
      </c>
      <c r="F146" s="37">
        <f>score!J$27</f>
        <v>3</v>
      </c>
      <c r="G146" s="37">
        <f>score!K$27</f>
        <v>4</v>
      </c>
      <c r="H146" s="37">
        <f>score!L$27</f>
        <v>4</v>
      </c>
      <c r="I146" s="37">
        <f>score!M$27</f>
        <v>5</v>
      </c>
      <c r="J146" s="37">
        <f>score!N$27</f>
        <v>4</v>
      </c>
      <c r="K146" s="37">
        <f>score!O$27</f>
        <v>4</v>
      </c>
      <c r="L146" s="37">
        <f>score!P$27</f>
        <v>3</v>
      </c>
      <c r="M146" s="37">
        <f>score!Q$27</f>
        <v>4</v>
      </c>
      <c r="N146" s="37">
        <f>score!R$27</f>
        <v>5</v>
      </c>
      <c r="O146" s="37">
        <f>score!S$27</f>
        <v>4</v>
      </c>
      <c r="P146" s="37">
        <f>score!T$27</f>
        <v>5</v>
      </c>
      <c r="Q146" s="37">
        <f>score!U$27</f>
        <v>3</v>
      </c>
      <c r="R146" s="37">
        <f>score!V$27</f>
        <v>3</v>
      </c>
      <c r="S146" s="37">
        <f>score!W$27</f>
        <v>4</v>
      </c>
      <c r="T146" s="37">
        <f>score!X$27</f>
        <v>4</v>
      </c>
    </row>
    <row r="147" spans="1:20" x14ac:dyDescent="0.25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25">
      <c r="C148" s="93" t="s">
        <v>6</v>
      </c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</row>
    <row r="149" spans="1:20" x14ac:dyDescent="0.25">
      <c r="A149" s="94">
        <f>score!C16</f>
        <v>16</v>
      </c>
      <c r="B149" s="90" t="str">
        <f>score!E16</f>
        <v>Boža Čuk</v>
      </c>
      <c r="C149" s="76">
        <v>1</v>
      </c>
      <c r="D149" s="76">
        <v>2</v>
      </c>
      <c r="E149" s="76">
        <v>3</v>
      </c>
      <c r="F149" s="76">
        <v>4</v>
      </c>
      <c r="G149" s="76">
        <v>5</v>
      </c>
      <c r="H149" s="76">
        <v>6</v>
      </c>
      <c r="I149" s="76">
        <v>7</v>
      </c>
      <c r="J149" s="76">
        <v>8</v>
      </c>
      <c r="K149" s="76">
        <v>9</v>
      </c>
      <c r="L149" s="76">
        <v>10</v>
      </c>
      <c r="M149" s="76">
        <v>11</v>
      </c>
      <c r="N149" s="76">
        <v>12</v>
      </c>
      <c r="O149" s="76">
        <v>13</v>
      </c>
      <c r="P149" s="76">
        <v>14</v>
      </c>
      <c r="Q149" s="76">
        <v>15</v>
      </c>
      <c r="R149" s="76">
        <v>16</v>
      </c>
      <c r="S149" s="76">
        <v>17</v>
      </c>
      <c r="T149" s="76">
        <v>18</v>
      </c>
    </row>
    <row r="150" spans="1:20" x14ac:dyDescent="0.25">
      <c r="A150" s="94"/>
      <c r="B150" s="90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</row>
    <row r="151" spans="1:20" x14ac:dyDescent="0.25">
      <c r="B151" s="30" t="s">
        <v>8</v>
      </c>
      <c r="C151" s="12">
        <f>'1stR'!C$16</f>
        <v>0</v>
      </c>
      <c r="D151" s="12">
        <f>'1stR'!D$16</f>
        <v>0</v>
      </c>
      <c r="E151" s="12">
        <f>'1stR'!E$16</f>
        <v>0</v>
      </c>
      <c r="F151" s="12">
        <f>'1stR'!F$16</f>
        <v>0</v>
      </c>
      <c r="G151" s="12">
        <f>'1stR'!G$16</f>
        <v>0</v>
      </c>
      <c r="H151" s="12">
        <f>'1stR'!H$16</f>
        <v>0</v>
      </c>
      <c r="I151" s="12">
        <f>'1stR'!I$16</f>
        <v>0</v>
      </c>
      <c r="J151" s="12">
        <f>'1stR'!J$16</f>
        <v>0</v>
      </c>
      <c r="K151" s="12">
        <f>'1stR'!K$16</f>
        <v>0</v>
      </c>
      <c r="L151" s="12">
        <f>'1stR'!L$16</f>
        <v>0</v>
      </c>
      <c r="M151" s="12">
        <f>'1stR'!M$16</f>
        <v>0</v>
      </c>
      <c r="N151" s="12">
        <f>'1stR'!N$16</f>
        <v>0</v>
      </c>
      <c r="O151" s="12">
        <f>'1stR'!O$16</f>
        <v>0</v>
      </c>
      <c r="P151" s="12">
        <f>'1stR'!P$16</f>
        <v>0</v>
      </c>
      <c r="Q151" s="12">
        <f>'1stR'!Q$16</f>
        <v>0</v>
      </c>
      <c r="R151" s="12">
        <f>'1stR'!R$16</f>
        <v>0</v>
      </c>
      <c r="S151" s="12">
        <f>'1stR'!S$16</f>
        <v>0</v>
      </c>
      <c r="T151" s="12">
        <f>'1stR'!T$16</f>
        <v>0</v>
      </c>
    </row>
    <row r="152" spans="1:20" x14ac:dyDescent="0.25">
      <c r="B152" s="30" t="s">
        <v>9</v>
      </c>
      <c r="C152" s="12">
        <f>'2ndR'!C$16</f>
        <v>9</v>
      </c>
      <c r="D152" s="12">
        <f>'2ndR'!D$16</f>
        <v>7</v>
      </c>
      <c r="E152" s="12">
        <f>'2ndR'!E$16</f>
        <v>4</v>
      </c>
      <c r="F152" s="12">
        <f>'2ndR'!F$16</f>
        <v>4</v>
      </c>
      <c r="G152" s="12">
        <f>'2ndR'!G$16</f>
        <v>6</v>
      </c>
      <c r="H152" s="12">
        <f>'2ndR'!H$16</f>
        <v>8</v>
      </c>
      <c r="I152" s="12">
        <f>'2ndR'!I$16</f>
        <v>10</v>
      </c>
      <c r="J152" s="12">
        <f>'2ndR'!J$16</f>
        <v>8</v>
      </c>
      <c r="K152" s="12">
        <f>'2ndR'!K$16</f>
        <v>6</v>
      </c>
      <c r="L152" s="12">
        <f>'2ndR'!L$16</f>
        <v>5</v>
      </c>
      <c r="M152" s="12">
        <f>'2ndR'!M$16</f>
        <v>5</v>
      </c>
      <c r="N152" s="12">
        <f>'2ndR'!N$16</f>
        <v>11</v>
      </c>
      <c r="O152" s="12">
        <f>'2ndR'!O$16</f>
        <v>7</v>
      </c>
      <c r="P152" s="12">
        <f>'2ndR'!P$16</f>
        <v>8</v>
      </c>
      <c r="Q152" s="12">
        <f>'2ndR'!Q$16</f>
        <v>5</v>
      </c>
      <c r="R152" s="12">
        <f>'2ndR'!R$16</f>
        <v>5</v>
      </c>
      <c r="S152" s="12">
        <f>'2ndR'!S$16</f>
        <v>8</v>
      </c>
      <c r="T152" s="12">
        <f>'2ndR'!T$16</f>
        <v>6</v>
      </c>
    </row>
    <row r="153" spans="1:20" x14ac:dyDescent="0.25">
      <c r="B153" s="30" t="s">
        <v>10</v>
      </c>
      <c r="C153" s="12">
        <f>'3rdR'!C$16</f>
        <v>7</v>
      </c>
      <c r="D153" s="12">
        <f>'3rdR'!D$16</f>
        <v>9</v>
      </c>
      <c r="E153" s="12">
        <f>'3rdR'!E$16</f>
        <v>4</v>
      </c>
      <c r="F153" s="12">
        <f>'3rdR'!F$16</f>
        <v>5</v>
      </c>
      <c r="G153" s="12">
        <f>'3rdR'!G$16</f>
        <v>9</v>
      </c>
      <c r="H153" s="12">
        <f>'3rdR'!H$16</f>
        <v>10</v>
      </c>
      <c r="I153" s="12">
        <f>'3rdR'!I$16</f>
        <v>8</v>
      </c>
      <c r="J153" s="12">
        <f>'3rdR'!J$16</f>
        <v>6</v>
      </c>
      <c r="K153" s="12">
        <f>'3rdR'!K$16</f>
        <v>8</v>
      </c>
      <c r="L153" s="12">
        <f>'3rdR'!L$16</f>
        <v>4</v>
      </c>
      <c r="M153" s="12">
        <f>'3rdR'!M$16</f>
        <v>6</v>
      </c>
      <c r="N153" s="12">
        <f>'3rdR'!N$16</f>
        <v>6</v>
      </c>
      <c r="O153" s="12">
        <f>'3rdR'!O$16</f>
        <v>6</v>
      </c>
      <c r="P153" s="12">
        <f>'3rdR'!P$16</f>
        <v>9</v>
      </c>
      <c r="Q153" s="12">
        <f>'3rdR'!Q$16</f>
        <v>6</v>
      </c>
      <c r="R153" s="12">
        <f>'3rdR'!R$16</f>
        <v>4</v>
      </c>
      <c r="S153" s="12">
        <f>'3rdR'!S$16</f>
        <v>8</v>
      </c>
      <c r="T153" s="12">
        <f>'3rdR'!T$16</f>
        <v>7</v>
      </c>
    </row>
    <row r="154" spans="1:20" x14ac:dyDescent="0.25">
      <c r="B154" s="30" t="s">
        <v>11</v>
      </c>
      <c r="C154" s="12">
        <f>'4thR'!C$16</f>
        <v>5</v>
      </c>
      <c r="D154" s="12">
        <f>'4thR'!D$16</f>
        <v>5</v>
      </c>
      <c r="E154" s="12">
        <f>'4thR'!E$16</f>
        <v>6</v>
      </c>
      <c r="F154" s="12">
        <f>'4thR'!F$16</f>
        <v>5</v>
      </c>
      <c r="G154" s="12">
        <f>'4thR'!G$16</f>
        <v>6</v>
      </c>
      <c r="H154" s="12">
        <f>'4thR'!H$16</f>
        <v>5</v>
      </c>
      <c r="I154" s="12">
        <f>'4thR'!I$16</f>
        <v>10</v>
      </c>
      <c r="J154" s="12">
        <f>'4thR'!J$16</f>
        <v>6</v>
      </c>
      <c r="K154" s="12">
        <f>'4thR'!K$16</f>
        <v>7</v>
      </c>
      <c r="L154" s="12">
        <f>'4thR'!L$16</f>
        <v>6</v>
      </c>
      <c r="M154" s="12">
        <f>'4thR'!M$16</f>
        <v>7</v>
      </c>
      <c r="N154" s="12">
        <f>'4thR'!N$16</f>
        <v>7</v>
      </c>
      <c r="O154" s="12">
        <f>'4thR'!O$16</f>
        <v>7</v>
      </c>
      <c r="P154" s="12">
        <f>'4thR'!P$16</f>
        <v>8</v>
      </c>
      <c r="Q154" s="12">
        <f>'4thR'!Q$16</f>
        <v>4</v>
      </c>
      <c r="R154" s="12">
        <f>'4thR'!R$16</f>
        <v>4</v>
      </c>
      <c r="S154" s="12">
        <f>'4thR'!S$16</f>
        <v>10</v>
      </c>
      <c r="T154" s="12">
        <f>'4thR'!T$16</f>
        <v>5</v>
      </c>
    </row>
    <row r="155" spans="1:20" x14ac:dyDescent="0.25">
      <c r="B155" s="30" t="s">
        <v>12</v>
      </c>
      <c r="C155" s="12">
        <f>'5thR'!C$16</f>
        <v>0</v>
      </c>
      <c r="D155" s="12">
        <f>'5thR'!D$16</f>
        <v>0</v>
      </c>
      <c r="E155" s="12">
        <f>'5thR'!E$16</f>
        <v>0</v>
      </c>
      <c r="F155" s="12">
        <f>'5thR'!F$16</f>
        <v>0</v>
      </c>
      <c r="G155" s="12">
        <f>'5thR'!G$16</f>
        <v>0</v>
      </c>
      <c r="H155" s="12">
        <f>'5thR'!H$16</f>
        <v>0</v>
      </c>
      <c r="I155" s="12">
        <f>'5thR'!I$16</f>
        <v>0</v>
      </c>
      <c r="J155" s="12">
        <f>'5thR'!J$16</f>
        <v>0</v>
      </c>
      <c r="K155" s="12">
        <f>'5thR'!K$16</f>
        <v>0</v>
      </c>
      <c r="L155" s="12">
        <f>'5thR'!L$16</f>
        <v>0</v>
      </c>
      <c r="M155" s="12">
        <f>'5thR'!M$16</f>
        <v>0</v>
      </c>
      <c r="N155" s="12">
        <f>'5thR'!N$16</f>
        <v>0</v>
      </c>
      <c r="O155" s="12">
        <f>'5thR'!O$16</f>
        <v>0</v>
      </c>
      <c r="P155" s="12">
        <f>'5thR'!P$16</f>
        <v>0</v>
      </c>
      <c r="Q155" s="12">
        <f>'5thR'!Q$16</f>
        <v>0</v>
      </c>
      <c r="R155" s="12">
        <f>'5thR'!R$16</f>
        <v>0</v>
      </c>
      <c r="S155" s="12">
        <f>'5thR'!S$16</f>
        <v>0</v>
      </c>
      <c r="T155" s="12">
        <f>'5thR'!T$16</f>
        <v>0</v>
      </c>
    </row>
    <row r="156" spans="1:20" x14ac:dyDescent="0.25">
      <c r="B156" s="30" t="s">
        <v>13</v>
      </c>
      <c r="C156" s="12">
        <f>'6thR'!C$16</f>
        <v>0</v>
      </c>
      <c r="D156" s="12">
        <f>'6thR'!D$16</f>
        <v>0</v>
      </c>
      <c r="E156" s="12">
        <f>'6thR'!E$16</f>
        <v>0</v>
      </c>
      <c r="F156" s="12">
        <f>'6thR'!F$16</f>
        <v>0</v>
      </c>
      <c r="G156" s="12">
        <f>'6thR'!G$16</f>
        <v>0</v>
      </c>
      <c r="H156" s="12">
        <f>'6thR'!H$16</f>
        <v>0</v>
      </c>
      <c r="I156" s="12">
        <f>'6thR'!I$16</f>
        <v>0</v>
      </c>
      <c r="J156" s="12">
        <f>'6thR'!J$16</f>
        <v>0</v>
      </c>
      <c r="K156" s="12">
        <f>'6thR'!K$16</f>
        <v>0</v>
      </c>
      <c r="L156" s="12">
        <f>'6thR'!L$16</f>
        <v>0</v>
      </c>
      <c r="M156" s="12">
        <f>'6thR'!M$16</f>
        <v>0</v>
      </c>
      <c r="N156" s="12">
        <f>'6thR'!N$16</f>
        <v>0</v>
      </c>
      <c r="O156" s="12">
        <f>'6thR'!O$16</f>
        <v>0</v>
      </c>
      <c r="P156" s="12">
        <f>'6thR'!P$16</f>
        <v>0</v>
      </c>
      <c r="Q156" s="12">
        <f>'6thR'!Q$16</f>
        <v>0</v>
      </c>
      <c r="R156" s="12">
        <f>'6thR'!R$16</f>
        <v>0</v>
      </c>
      <c r="S156" s="12">
        <f>'6thR'!S$16</f>
        <v>0</v>
      </c>
      <c r="T156" s="12">
        <f>'6thR'!T$16</f>
        <v>0</v>
      </c>
    </row>
    <row r="157" spans="1:20" x14ac:dyDescent="0.25">
      <c r="B157" s="30" t="s">
        <v>14</v>
      </c>
      <c r="C157" s="12">
        <f>'7thR'!C$16</f>
        <v>0</v>
      </c>
      <c r="D157" s="12">
        <f>'7thR'!D$16</f>
        <v>0</v>
      </c>
      <c r="E157" s="12">
        <f>'7thR'!E$16</f>
        <v>0</v>
      </c>
      <c r="F157" s="12">
        <f>'7thR'!F$16</f>
        <v>0</v>
      </c>
      <c r="G157" s="12">
        <f>'7thR'!G$16</f>
        <v>0</v>
      </c>
      <c r="H157" s="12">
        <f>'7thR'!H$16</f>
        <v>0</v>
      </c>
      <c r="I157" s="12">
        <f>'7thR'!I$16</f>
        <v>0</v>
      </c>
      <c r="J157" s="12">
        <f>'7thR'!J$16</f>
        <v>0</v>
      </c>
      <c r="K157" s="12">
        <f>'7thR'!K$16</f>
        <v>0</v>
      </c>
      <c r="L157" s="12">
        <f>'7thR'!L$16</f>
        <v>0</v>
      </c>
      <c r="M157" s="12">
        <f>'7thR'!M$16</f>
        <v>0</v>
      </c>
      <c r="N157" s="12">
        <f>'7thR'!N$16</f>
        <v>0</v>
      </c>
      <c r="O157" s="12">
        <f>'7thR'!O$16</f>
        <v>0</v>
      </c>
      <c r="P157" s="12">
        <f>'7thR'!P$16</f>
        <v>0</v>
      </c>
      <c r="Q157" s="12">
        <f>'7thR'!Q$16</f>
        <v>0</v>
      </c>
      <c r="R157" s="12">
        <f>'7thR'!R$16</f>
        <v>0</v>
      </c>
      <c r="S157" s="12">
        <f>'7thR'!S$16</f>
        <v>0</v>
      </c>
      <c r="T157" s="12">
        <f>'7thR'!T$16</f>
        <v>0</v>
      </c>
    </row>
    <row r="158" spans="1:20" x14ac:dyDescent="0.25">
      <c r="B158" s="30" t="s">
        <v>15</v>
      </c>
      <c r="C158" s="12">
        <f>'8thR'!C$16</f>
        <v>7</v>
      </c>
      <c r="D158" s="12">
        <f>'8thR'!D$16</f>
        <v>7</v>
      </c>
      <c r="E158" s="12">
        <f>'8thR'!E$16</f>
        <v>4</v>
      </c>
      <c r="F158" s="12">
        <f>'8thR'!F$16</f>
        <v>4</v>
      </c>
      <c r="G158" s="12">
        <f>'8thR'!G$16</f>
        <v>6</v>
      </c>
      <c r="H158" s="12">
        <f>'8thR'!H$16</f>
        <v>7</v>
      </c>
      <c r="I158" s="12">
        <f>'8thR'!I$16</f>
        <v>7</v>
      </c>
      <c r="J158" s="12">
        <f>'8thR'!J$16</f>
        <v>6</v>
      </c>
      <c r="K158" s="12">
        <f>'8thR'!K$16</f>
        <v>6</v>
      </c>
      <c r="L158" s="12">
        <f>'8thR'!L$16</f>
        <v>4</v>
      </c>
      <c r="M158" s="12">
        <f>'8thR'!M$16</f>
        <v>5</v>
      </c>
      <c r="N158" s="12">
        <f>'8thR'!N$16</f>
        <v>9</v>
      </c>
      <c r="O158" s="12">
        <f>'8thR'!O$16</f>
        <v>6</v>
      </c>
      <c r="P158" s="12">
        <f>'8thR'!P$16</f>
        <v>9</v>
      </c>
      <c r="Q158" s="12">
        <f>'8thR'!Q$16</f>
        <v>3</v>
      </c>
      <c r="R158" s="12">
        <f>'8thR'!R$16</f>
        <v>3</v>
      </c>
      <c r="S158" s="12">
        <f>'8thR'!S$16</f>
        <v>9</v>
      </c>
      <c r="T158" s="12">
        <f>'8thR'!T$16</f>
        <v>9</v>
      </c>
    </row>
    <row r="159" spans="1:20" x14ac:dyDescent="0.25">
      <c r="B159" s="30" t="s">
        <v>45</v>
      </c>
      <c r="C159" s="12">
        <f>'9thR'!C$16</f>
        <v>0</v>
      </c>
      <c r="D159" s="12">
        <f>'9thR'!D$16</f>
        <v>0</v>
      </c>
      <c r="E159" s="12">
        <f>'9thR'!E$16</f>
        <v>0</v>
      </c>
      <c r="F159" s="12">
        <f>'9thR'!F$16</f>
        <v>0</v>
      </c>
      <c r="G159" s="12">
        <f>'9thR'!G$16</f>
        <v>0</v>
      </c>
      <c r="H159" s="12">
        <f>'9thR'!H$16</f>
        <v>0</v>
      </c>
      <c r="I159" s="12">
        <f>'9thR'!I$16</f>
        <v>0</v>
      </c>
      <c r="J159" s="12">
        <f>'9thR'!J$16</f>
        <v>0</v>
      </c>
      <c r="K159" s="12">
        <f>'9thR'!K$16</f>
        <v>0</v>
      </c>
      <c r="L159" s="12">
        <f>'9thR'!L$16</f>
        <v>0</v>
      </c>
      <c r="M159" s="12">
        <f>'9thR'!M$16</f>
        <v>0</v>
      </c>
      <c r="N159" s="12">
        <f>'9thR'!N$16</f>
        <v>0</v>
      </c>
      <c r="O159" s="12">
        <f>'9thR'!O$16</f>
        <v>0</v>
      </c>
      <c r="P159" s="12">
        <f>'9thR'!P$16</f>
        <v>0</v>
      </c>
      <c r="Q159" s="12">
        <f>'9thR'!Q$16</f>
        <v>0</v>
      </c>
      <c r="R159" s="12">
        <f>'9thR'!R$16</f>
        <v>0</v>
      </c>
      <c r="S159" s="12">
        <f>'9thR'!S$16</f>
        <v>0</v>
      </c>
      <c r="T159" s="12">
        <f>'9thR'!T$16</f>
        <v>0</v>
      </c>
    </row>
    <row r="160" spans="1:20" x14ac:dyDescent="0.25">
      <c r="B160" s="97" t="s">
        <v>46</v>
      </c>
      <c r="C160" s="12">
        <f>'10thR'!C$16</f>
        <v>0</v>
      </c>
      <c r="D160" s="12">
        <f>'10thR'!D$16</f>
        <v>0</v>
      </c>
      <c r="E160" s="12">
        <f>'10thR'!E$16</f>
        <v>0</v>
      </c>
      <c r="F160" s="12">
        <f>'10thR'!F$16</f>
        <v>0</v>
      </c>
      <c r="G160" s="12">
        <f>'10thR'!G$16</f>
        <v>0</v>
      </c>
      <c r="H160" s="12">
        <f>'10thR'!H$16</f>
        <v>0</v>
      </c>
      <c r="I160" s="12">
        <f>'10thR'!I$16</f>
        <v>0</v>
      </c>
      <c r="J160" s="12">
        <f>'10thR'!J$16</f>
        <v>0</v>
      </c>
      <c r="K160" s="12">
        <f>'10thR'!K$16</f>
        <v>0</v>
      </c>
      <c r="L160" s="12">
        <f>'10thR'!L$16</f>
        <v>0</v>
      </c>
      <c r="M160" s="12">
        <f>'10thR'!M$16</f>
        <v>0</v>
      </c>
      <c r="N160" s="12">
        <f>'10thR'!N$16</f>
        <v>0</v>
      </c>
      <c r="O160" s="12">
        <f>'10thR'!O$16</f>
        <v>0</v>
      </c>
      <c r="P160" s="12">
        <f>'10thR'!P$16</f>
        <v>0</v>
      </c>
      <c r="Q160" s="12">
        <f>'10thR'!Q$16</f>
        <v>0</v>
      </c>
      <c r="R160" s="12">
        <f>'10thR'!R$16</f>
        <v>0</v>
      </c>
      <c r="S160" s="12">
        <f>'10thR'!S$16</f>
        <v>0</v>
      </c>
      <c r="T160" s="12">
        <f>'10thR'!T$16</f>
        <v>0</v>
      </c>
    </row>
    <row r="161" spans="1:20" ht="15.75" x14ac:dyDescent="0.25">
      <c r="B161" s="33" t="s">
        <v>19</v>
      </c>
      <c r="C161" s="12">
        <f>score!G$16</f>
        <v>5</v>
      </c>
      <c r="D161" s="12">
        <f>score!H$16</f>
        <v>5</v>
      </c>
      <c r="E161" s="12">
        <f>score!I$16</f>
        <v>4</v>
      </c>
      <c r="F161" s="12">
        <f>score!J$16</f>
        <v>4</v>
      </c>
      <c r="G161" s="12">
        <f>score!K$16</f>
        <v>6</v>
      </c>
      <c r="H161" s="12">
        <f>score!L$16</f>
        <v>5</v>
      </c>
      <c r="I161" s="12">
        <f>score!M$16</f>
        <v>7</v>
      </c>
      <c r="J161" s="12">
        <f>score!N$16</f>
        <v>6</v>
      </c>
      <c r="K161" s="12">
        <f>score!O$16</f>
        <v>6</v>
      </c>
      <c r="L161" s="12">
        <f>score!P$16</f>
        <v>4</v>
      </c>
      <c r="M161" s="12">
        <f>score!Q$16</f>
        <v>5</v>
      </c>
      <c r="N161" s="12">
        <f>score!R$16</f>
        <v>6</v>
      </c>
      <c r="O161" s="12">
        <f>score!S$16</f>
        <v>6</v>
      </c>
      <c r="P161" s="12">
        <f>score!T$16</f>
        <v>8</v>
      </c>
      <c r="Q161" s="12">
        <f>score!U$16</f>
        <v>3</v>
      </c>
      <c r="R161" s="12">
        <f>score!V$16</f>
        <v>3</v>
      </c>
      <c r="S161" s="12">
        <f>score!W$16</f>
        <v>8</v>
      </c>
      <c r="T161" s="12">
        <f>score!X$16</f>
        <v>5</v>
      </c>
    </row>
    <row r="162" spans="1:20" ht="15.75" x14ac:dyDescent="0.25">
      <c r="B162" s="34" t="s">
        <v>7</v>
      </c>
      <c r="C162" s="37">
        <f>score!G$27</f>
        <v>4</v>
      </c>
      <c r="D162" s="37">
        <f>score!H$27</f>
        <v>4</v>
      </c>
      <c r="E162" s="37">
        <f>score!I$27</f>
        <v>3</v>
      </c>
      <c r="F162" s="37">
        <f>score!J$27</f>
        <v>3</v>
      </c>
      <c r="G162" s="37">
        <f>score!K$27</f>
        <v>4</v>
      </c>
      <c r="H162" s="37">
        <f>score!L$27</f>
        <v>4</v>
      </c>
      <c r="I162" s="37">
        <f>score!M$27</f>
        <v>5</v>
      </c>
      <c r="J162" s="37">
        <f>score!N$27</f>
        <v>4</v>
      </c>
      <c r="K162" s="37">
        <f>score!O$27</f>
        <v>4</v>
      </c>
      <c r="L162" s="37">
        <f>score!P$27</f>
        <v>3</v>
      </c>
      <c r="M162" s="37">
        <f>score!Q$27</f>
        <v>4</v>
      </c>
      <c r="N162" s="37">
        <f>score!R$27</f>
        <v>5</v>
      </c>
      <c r="O162" s="37">
        <f>score!S$27</f>
        <v>4</v>
      </c>
      <c r="P162" s="37">
        <f>score!T$27</f>
        <v>5</v>
      </c>
      <c r="Q162" s="37">
        <f>score!U$27</f>
        <v>3</v>
      </c>
      <c r="R162" s="37">
        <f>score!V$27</f>
        <v>3</v>
      </c>
      <c r="S162" s="37">
        <f>score!W$27</f>
        <v>4</v>
      </c>
      <c r="T162" s="37">
        <f>score!X$27</f>
        <v>4</v>
      </c>
    </row>
    <row r="163" spans="1:20" x14ac:dyDescent="0.25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25">
      <c r="C164" s="93" t="s">
        <v>6</v>
      </c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</row>
    <row r="165" spans="1:20" x14ac:dyDescent="0.25">
      <c r="A165" s="94">
        <f>score!C17</f>
        <v>13</v>
      </c>
      <c r="B165" s="90" t="str">
        <f>score!E17</f>
        <v>Terglav Breda</v>
      </c>
      <c r="C165" s="76">
        <v>1</v>
      </c>
      <c r="D165" s="76">
        <v>2</v>
      </c>
      <c r="E165" s="76">
        <v>3</v>
      </c>
      <c r="F165" s="76">
        <v>4</v>
      </c>
      <c r="G165" s="76">
        <v>5</v>
      </c>
      <c r="H165" s="76">
        <v>6</v>
      </c>
      <c r="I165" s="76">
        <v>7</v>
      </c>
      <c r="J165" s="76">
        <v>8</v>
      </c>
      <c r="K165" s="76">
        <v>9</v>
      </c>
      <c r="L165" s="76">
        <v>10</v>
      </c>
      <c r="M165" s="76">
        <v>11</v>
      </c>
      <c r="N165" s="76">
        <v>12</v>
      </c>
      <c r="O165" s="76">
        <v>13</v>
      </c>
      <c r="P165" s="76">
        <v>14</v>
      </c>
      <c r="Q165" s="76">
        <v>15</v>
      </c>
      <c r="R165" s="76">
        <v>16</v>
      </c>
      <c r="S165" s="76">
        <v>17</v>
      </c>
      <c r="T165" s="76">
        <v>18</v>
      </c>
    </row>
    <row r="166" spans="1:20" x14ac:dyDescent="0.25">
      <c r="A166" s="94"/>
      <c r="B166" s="90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</row>
    <row r="167" spans="1:20" x14ac:dyDescent="0.25">
      <c r="B167" s="30" t="s">
        <v>8</v>
      </c>
      <c r="C167" s="12">
        <f>'1stR'!C$17</f>
        <v>0</v>
      </c>
      <c r="D167" s="12">
        <f>'1stR'!D$17</f>
        <v>0</v>
      </c>
      <c r="E167" s="12">
        <f>'1stR'!E$17</f>
        <v>0</v>
      </c>
      <c r="F167" s="12">
        <f>'1stR'!F$17</f>
        <v>0</v>
      </c>
      <c r="G167" s="12">
        <f>'1stR'!G$17</f>
        <v>0</v>
      </c>
      <c r="H167" s="12">
        <f>'1stR'!H$17</f>
        <v>0</v>
      </c>
      <c r="I167" s="12">
        <f>'1stR'!I$17</f>
        <v>0</v>
      </c>
      <c r="J167" s="12">
        <f>'1stR'!J$17</f>
        <v>0</v>
      </c>
      <c r="K167" s="12">
        <f>'1stR'!K$17</f>
        <v>0</v>
      </c>
      <c r="L167" s="12">
        <f>'1stR'!L$17</f>
        <v>0</v>
      </c>
      <c r="M167" s="12">
        <f>'1stR'!M$17</f>
        <v>0</v>
      </c>
      <c r="N167" s="12">
        <f>'1stR'!N$17</f>
        <v>0</v>
      </c>
      <c r="O167" s="12">
        <f>'1stR'!O$17</f>
        <v>0</v>
      </c>
      <c r="P167" s="12">
        <f>'1stR'!P$17</f>
        <v>0</v>
      </c>
      <c r="Q167" s="12">
        <f>'1stR'!Q$17</f>
        <v>0</v>
      </c>
      <c r="R167" s="12">
        <f>'1stR'!R$17</f>
        <v>0</v>
      </c>
      <c r="S167" s="12">
        <f>'1stR'!S$17</f>
        <v>0</v>
      </c>
      <c r="T167" s="12">
        <f>'1stR'!T$17</f>
        <v>0</v>
      </c>
    </row>
    <row r="168" spans="1:20" x14ac:dyDescent="0.25">
      <c r="B168" s="30" t="s">
        <v>9</v>
      </c>
      <c r="C168" s="12">
        <f>'2ndR'!C$17</f>
        <v>0</v>
      </c>
      <c r="D168" s="12">
        <f>'2ndR'!D$17</f>
        <v>0</v>
      </c>
      <c r="E168" s="12">
        <f>'2ndR'!E$17</f>
        <v>0</v>
      </c>
      <c r="F168" s="12">
        <f>'2ndR'!F$17</f>
        <v>0</v>
      </c>
      <c r="G168" s="12">
        <f>'2ndR'!G$17</f>
        <v>0</v>
      </c>
      <c r="H168" s="12">
        <f>'2ndR'!H$17</f>
        <v>0</v>
      </c>
      <c r="I168" s="12">
        <f>'2ndR'!I$17</f>
        <v>0</v>
      </c>
      <c r="J168" s="12">
        <f>'2ndR'!J$17</f>
        <v>0</v>
      </c>
      <c r="K168" s="12">
        <f>'2ndR'!K$17</f>
        <v>0</v>
      </c>
      <c r="L168" s="12">
        <f>'2ndR'!L$17</f>
        <v>0</v>
      </c>
      <c r="M168" s="12">
        <f>'2ndR'!M$17</f>
        <v>0</v>
      </c>
      <c r="N168" s="12">
        <f>'2ndR'!N$17</f>
        <v>0</v>
      </c>
      <c r="O168" s="12">
        <f>'2ndR'!O$17</f>
        <v>0</v>
      </c>
      <c r="P168" s="12">
        <f>'2ndR'!P$17</f>
        <v>0</v>
      </c>
      <c r="Q168" s="12">
        <f>'2ndR'!Q$17</f>
        <v>0</v>
      </c>
      <c r="R168" s="12">
        <f>'2ndR'!R$17</f>
        <v>0</v>
      </c>
      <c r="S168" s="12">
        <f>'2ndR'!S$17</f>
        <v>0</v>
      </c>
      <c r="T168" s="12">
        <f>'2ndR'!T$17</f>
        <v>0</v>
      </c>
    </row>
    <row r="169" spans="1:20" x14ac:dyDescent="0.25">
      <c r="B169" s="30" t="s">
        <v>10</v>
      </c>
      <c r="C169" s="12">
        <f>'3rdR'!C$17</f>
        <v>7</v>
      </c>
      <c r="D169" s="12">
        <f>'3rdR'!D$17</f>
        <v>6</v>
      </c>
      <c r="E169" s="12">
        <f>'3rdR'!E$17</f>
        <v>5</v>
      </c>
      <c r="F169" s="12">
        <f>'3rdR'!F$17</f>
        <v>3</v>
      </c>
      <c r="G169" s="12">
        <f>'3rdR'!G$17</f>
        <v>6</v>
      </c>
      <c r="H169" s="12">
        <f>'3rdR'!H$17</f>
        <v>6</v>
      </c>
      <c r="I169" s="12">
        <f>'3rdR'!I$17</f>
        <v>10</v>
      </c>
      <c r="J169" s="12">
        <f>'3rdR'!J$17</f>
        <v>5</v>
      </c>
      <c r="K169" s="12">
        <f>'3rdR'!K$17</f>
        <v>7</v>
      </c>
      <c r="L169" s="12">
        <f>'3rdR'!L$17</f>
        <v>5</v>
      </c>
      <c r="M169" s="12">
        <f>'3rdR'!M$17</f>
        <v>9</v>
      </c>
      <c r="N169" s="12">
        <f>'3rdR'!N$17</f>
        <v>8</v>
      </c>
      <c r="O169" s="12">
        <f>'3rdR'!O$17</f>
        <v>6</v>
      </c>
      <c r="P169" s="12">
        <f>'3rdR'!P$17</f>
        <v>10</v>
      </c>
      <c r="Q169" s="12">
        <f>'3rdR'!Q$17</f>
        <v>6</v>
      </c>
      <c r="R169" s="12">
        <f>'3rdR'!R$17</f>
        <v>4</v>
      </c>
      <c r="S169" s="12">
        <f>'3rdR'!S$17</f>
        <v>10</v>
      </c>
      <c r="T169" s="12">
        <f>'3rdR'!T$17</f>
        <v>6</v>
      </c>
    </row>
    <row r="170" spans="1:20" x14ac:dyDescent="0.25">
      <c r="B170" s="30" t="s">
        <v>11</v>
      </c>
      <c r="C170" s="12">
        <f>'4thR'!C$17</f>
        <v>0</v>
      </c>
      <c r="D170" s="12">
        <f>'4thR'!D$17</f>
        <v>0</v>
      </c>
      <c r="E170" s="12">
        <f>'4thR'!E$17</f>
        <v>0</v>
      </c>
      <c r="F170" s="12">
        <f>'4thR'!F$17</f>
        <v>0</v>
      </c>
      <c r="G170" s="12">
        <f>'4thR'!G$17</f>
        <v>0</v>
      </c>
      <c r="H170" s="12">
        <f>'4thR'!H$17</f>
        <v>0</v>
      </c>
      <c r="I170" s="12">
        <f>'4thR'!I$17</f>
        <v>0</v>
      </c>
      <c r="J170" s="12">
        <f>'4thR'!J$17</f>
        <v>0</v>
      </c>
      <c r="K170" s="12">
        <f>'4thR'!K$17</f>
        <v>0</v>
      </c>
      <c r="L170" s="12">
        <f>'4thR'!L$17</f>
        <v>0</v>
      </c>
      <c r="M170" s="12">
        <f>'4thR'!M$17</f>
        <v>0</v>
      </c>
      <c r="N170" s="12">
        <f>'4thR'!N$17</f>
        <v>0</v>
      </c>
      <c r="O170" s="12">
        <f>'4thR'!O$17</f>
        <v>0</v>
      </c>
      <c r="P170" s="12">
        <f>'4thR'!P$17</f>
        <v>0</v>
      </c>
      <c r="Q170" s="12">
        <f>'4thR'!Q$17</f>
        <v>0</v>
      </c>
      <c r="R170" s="12">
        <f>'4thR'!R$17</f>
        <v>0</v>
      </c>
      <c r="S170" s="12">
        <f>'4thR'!S$17</f>
        <v>0</v>
      </c>
      <c r="T170" s="12">
        <f>'4thR'!T$17</f>
        <v>0</v>
      </c>
    </row>
    <row r="171" spans="1:20" x14ac:dyDescent="0.25">
      <c r="B171" s="30" t="s">
        <v>12</v>
      </c>
      <c r="C171" s="12">
        <f>'5thR'!C$17</f>
        <v>5</v>
      </c>
      <c r="D171" s="12">
        <f>'5thR'!D$17</f>
        <v>5</v>
      </c>
      <c r="E171" s="12">
        <f>'5thR'!E$17</f>
        <v>7</v>
      </c>
      <c r="F171" s="12">
        <f>'5thR'!F$17</f>
        <v>5</v>
      </c>
      <c r="G171" s="12">
        <f>'5thR'!G$17</f>
        <v>6</v>
      </c>
      <c r="H171" s="12">
        <f>'5thR'!H$17</f>
        <v>7</v>
      </c>
      <c r="I171" s="12">
        <f>'5thR'!I$17</f>
        <v>10</v>
      </c>
      <c r="J171" s="12">
        <f>'5thR'!J$17</f>
        <v>7</v>
      </c>
      <c r="K171" s="12">
        <f>'5thR'!K$17</f>
        <v>4</v>
      </c>
      <c r="L171" s="12">
        <f>'5thR'!L$17</f>
        <v>3</v>
      </c>
      <c r="M171" s="12">
        <f>'5thR'!M$17</f>
        <v>8</v>
      </c>
      <c r="N171" s="12">
        <f>'5thR'!N$17</f>
        <v>8</v>
      </c>
      <c r="O171" s="12">
        <f>'5thR'!O$17</f>
        <v>5</v>
      </c>
      <c r="P171" s="12">
        <f>'5thR'!P$17</f>
        <v>8</v>
      </c>
      <c r="Q171" s="12">
        <f>'5thR'!Q$17</f>
        <v>4</v>
      </c>
      <c r="R171" s="12">
        <f>'5thR'!R$17</f>
        <v>4</v>
      </c>
      <c r="S171" s="12">
        <f>'5thR'!S$17</f>
        <v>6</v>
      </c>
      <c r="T171" s="12">
        <f>'5thR'!T$17</f>
        <v>6</v>
      </c>
    </row>
    <row r="172" spans="1:20" x14ac:dyDescent="0.25">
      <c r="B172" s="30" t="s">
        <v>13</v>
      </c>
      <c r="C172" s="12">
        <f>'6thR'!C$17</f>
        <v>5</v>
      </c>
      <c r="D172" s="12">
        <f>'6thR'!D$17</f>
        <v>5</v>
      </c>
      <c r="E172" s="12">
        <f>'6thR'!E$17</f>
        <v>5</v>
      </c>
      <c r="F172" s="12">
        <f>'6thR'!F$17</f>
        <v>5</v>
      </c>
      <c r="G172" s="12">
        <f>'6thR'!G$17</f>
        <v>5</v>
      </c>
      <c r="H172" s="12">
        <f>'6thR'!H$17</f>
        <v>5</v>
      </c>
      <c r="I172" s="12">
        <f>'6thR'!I$17</f>
        <v>10</v>
      </c>
      <c r="J172" s="12">
        <f>'6thR'!J$17</f>
        <v>5</v>
      </c>
      <c r="K172" s="12">
        <f>'6thR'!K$17</f>
        <v>6</v>
      </c>
      <c r="L172" s="12">
        <f>'6thR'!L$17</f>
        <v>6</v>
      </c>
      <c r="M172" s="12">
        <f>'6thR'!M$17</f>
        <v>7</v>
      </c>
      <c r="N172" s="12">
        <f>'6thR'!N$17</f>
        <v>8</v>
      </c>
      <c r="O172" s="12">
        <f>'6thR'!O$17</f>
        <v>6</v>
      </c>
      <c r="P172" s="12">
        <f>'6thR'!P$17</f>
        <v>10</v>
      </c>
      <c r="Q172" s="12">
        <f>'6thR'!Q$17</f>
        <v>4</v>
      </c>
      <c r="R172" s="12">
        <f>'6thR'!R$17</f>
        <v>11</v>
      </c>
      <c r="S172" s="12">
        <f>'6thR'!S$17</f>
        <v>7</v>
      </c>
      <c r="T172" s="12">
        <f>'6thR'!T$17</f>
        <v>6</v>
      </c>
    </row>
    <row r="173" spans="1:20" x14ac:dyDescent="0.25">
      <c r="B173" s="30" t="s">
        <v>14</v>
      </c>
      <c r="C173" s="12">
        <f>'7thR'!C$17</f>
        <v>9</v>
      </c>
      <c r="D173" s="12">
        <f>'7thR'!D$17</f>
        <v>5</v>
      </c>
      <c r="E173" s="12">
        <f>'7thR'!E$17</f>
        <v>4</v>
      </c>
      <c r="F173" s="12">
        <f>'7thR'!F$17</f>
        <v>3</v>
      </c>
      <c r="G173" s="12">
        <f>'7thR'!G$17</f>
        <v>6</v>
      </c>
      <c r="H173" s="12">
        <f>'7thR'!H$17</f>
        <v>7</v>
      </c>
      <c r="I173" s="12">
        <f>'7thR'!I$17</f>
        <v>9</v>
      </c>
      <c r="J173" s="12">
        <f>'7thR'!J$17</f>
        <v>5</v>
      </c>
      <c r="K173" s="12">
        <f>'7thR'!K$17</f>
        <v>7</v>
      </c>
      <c r="L173" s="12">
        <f>'7thR'!L$17</f>
        <v>7</v>
      </c>
      <c r="M173" s="12">
        <f>'7thR'!M$17</f>
        <v>8</v>
      </c>
      <c r="N173" s="12">
        <f>'7thR'!N$17</f>
        <v>8</v>
      </c>
      <c r="O173" s="12">
        <f>'7thR'!O$17</f>
        <v>5</v>
      </c>
      <c r="P173" s="12">
        <f>'7thR'!P$17</f>
        <v>9</v>
      </c>
      <c r="Q173" s="12">
        <f>'7thR'!Q$17</f>
        <v>4</v>
      </c>
      <c r="R173" s="12">
        <f>'7thR'!R$17</f>
        <v>5</v>
      </c>
      <c r="S173" s="12">
        <f>'7thR'!S$17</f>
        <v>8</v>
      </c>
      <c r="T173" s="12">
        <f>'7thR'!T$17</f>
        <v>5</v>
      </c>
    </row>
    <row r="174" spans="1:20" x14ac:dyDescent="0.25">
      <c r="B174" s="30" t="s">
        <v>15</v>
      </c>
      <c r="C174" s="12">
        <f>'8thR'!C$17</f>
        <v>7</v>
      </c>
      <c r="D174" s="12">
        <f>'8thR'!D$17</f>
        <v>7</v>
      </c>
      <c r="E174" s="12">
        <f>'8thR'!E$17</f>
        <v>4</v>
      </c>
      <c r="F174" s="12">
        <f>'8thR'!F$17</f>
        <v>5</v>
      </c>
      <c r="G174" s="12">
        <f>'8thR'!G$17</f>
        <v>5</v>
      </c>
      <c r="H174" s="12">
        <f>'8thR'!H$17</f>
        <v>4</v>
      </c>
      <c r="I174" s="12">
        <f>'8thR'!I$17</f>
        <v>8</v>
      </c>
      <c r="J174" s="12">
        <f>'8thR'!J$17</f>
        <v>5</v>
      </c>
      <c r="K174" s="12">
        <f>'8thR'!K$17</f>
        <v>5</v>
      </c>
      <c r="L174" s="12">
        <f>'8thR'!L$17</f>
        <v>4</v>
      </c>
      <c r="M174" s="12">
        <f>'8thR'!M$17</f>
        <v>6</v>
      </c>
      <c r="N174" s="12">
        <f>'8thR'!N$17</f>
        <v>7</v>
      </c>
      <c r="O174" s="12">
        <f>'8thR'!O$17</f>
        <v>8</v>
      </c>
      <c r="P174" s="12">
        <f>'8thR'!P$17</f>
        <v>7</v>
      </c>
      <c r="Q174" s="12">
        <f>'8thR'!Q$17</f>
        <v>4</v>
      </c>
      <c r="R174" s="12">
        <f>'8thR'!R$17</f>
        <v>4</v>
      </c>
      <c r="S174" s="12">
        <f>'8thR'!S$17</f>
        <v>7</v>
      </c>
      <c r="T174" s="12">
        <f>'8thR'!T$17</f>
        <v>9</v>
      </c>
    </row>
    <row r="175" spans="1:20" x14ac:dyDescent="0.25">
      <c r="B175" s="30" t="s">
        <v>45</v>
      </c>
      <c r="C175" s="12">
        <f>'9thR'!C$17</f>
        <v>7</v>
      </c>
      <c r="D175" s="12">
        <f>'9thR'!D$17</f>
        <v>9</v>
      </c>
      <c r="E175" s="12">
        <f>'9thR'!E$17</f>
        <v>6</v>
      </c>
      <c r="F175" s="12">
        <f>'9thR'!F$17</f>
        <v>4</v>
      </c>
      <c r="G175" s="12">
        <f>'9thR'!G$17</f>
        <v>6</v>
      </c>
      <c r="H175" s="12">
        <f>'9thR'!H$17</f>
        <v>7</v>
      </c>
      <c r="I175" s="12">
        <f>'9thR'!I$17</f>
        <v>9</v>
      </c>
      <c r="J175" s="12">
        <f>'9thR'!J$17</f>
        <v>5</v>
      </c>
      <c r="K175" s="12">
        <f>'9thR'!K$17</f>
        <v>7</v>
      </c>
      <c r="L175" s="12">
        <f>'9thR'!L$17</f>
        <v>5</v>
      </c>
      <c r="M175" s="12">
        <f>'9thR'!M$17</f>
        <v>7</v>
      </c>
      <c r="N175" s="12">
        <f>'9thR'!N$17</f>
        <v>8</v>
      </c>
      <c r="O175" s="12">
        <f>'9thR'!O$17</f>
        <v>7</v>
      </c>
      <c r="P175" s="12">
        <f>'9thR'!P$17</f>
        <v>9</v>
      </c>
      <c r="Q175" s="12">
        <f>'9thR'!Q$17</f>
        <v>5</v>
      </c>
      <c r="R175" s="12">
        <f>'9thR'!R$17</f>
        <v>9</v>
      </c>
      <c r="S175" s="12">
        <f>'9thR'!S$17</f>
        <v>8</v>
      </c>
      <c r="T175" s="12">
        <f>'9thR'!T$17</f>
        <v>8</v>
      </c>
    </row>
    <row r="176" spans="1:20" x14ac:dyDescent="0.25">
      <c r="B176" s="97" t="s">
        <v>46</v>
      </c>
      <c r="C176" s="12">
        <f>'10thR'!C$17</f>
        <v>0</v>
      </c>
      <c r="D176" s="12">
        <f>'10thR'!D$17</f>
        <v>0</v>
      </c>
      <c r="E176" s="12">
        <f>'10thR'!E$17</f>
        <v>0</v>
      </c>
      <c r="F176" s="12">
        <f>'10thR'!F$17</f>
        <v>0</v>
      </c>
      <c r="G176" s="12">
        <f>'10thR'!G$17</f>
        <v>0</v>
      </c>
      <c r="H176" s="12">
        <f>'10thR'!H$17</f>
        <v>0</v>
      </c>
      <c r="I176" s="12">
        <f>'10thR'!I$17</f>
        <v>0</v>
      </c>
      <c r="J176" s="12">
        <f>'10thR'!J$17</f>
        <v>0</v>
      </c>
      <c r="K176" s="12">
        <f>'10thR'!K$17</f>
        <v>0</v>
      </c>
      <c r="L176" s="12">
        <f>'10thR'!L$17</f>
        <v>0</v>
      </c>
      <c r="M176" s="12">
        <f>'10thR'!M$17</f>
        <v>0</v>
      </c>
      <c r="N176" s="12">
        <f>'10thR'!N$17</f>
        <v>0</v>
      </c>
      <c r="O176" s="12">
        <f>'10thR'!O$17</f>
        <v>0</v>
      </c>
      <c r="P176" s="12">
        <f>'10thR'!P$17</f>
        <v>0</v>
      </c>
      <c r="Q176" s="12">
        <f>'10thR'!Q$17</f>
        <v>0</v>
      </c>
      <c r="R176" s="12">
        <f>'10thR'!R$17</f>
        <v>0</v>
      </c>
      <c r="S176" s="12">
        <f>'10thR'!S$17</f>
        <v>0</v>
      </c>
      <c r="T176" s="12">
        <f>'10thR'!T$17</f>
        <v>0</v>
      </c>
    </row>
    <row r="177" spans="1:20" ht="15.75" x14ac:dyDescent="0.25">
      <c r="B177" s="33" t="s">
        <v>19</v>
      </c>
      <c r="C177" s="12">
        <f>score!G$17</f>
        <v>5</v>
      </c>
      <c r="D177" s="12">
        <f>score!H$17</f>
        <v>5</v>
      </c>
      <c r="E177" s="12">
        <f>score!I$17</f>
        <v>4</v>
      </c>
      <c r="F177" s="12">
        <f>score!J$17</f>
        <v>3</v>
      </c>
      <c r="G177" s="12">
        <f>score!K$17</f>
        <v>5</v>
      </c>
      <c r="H177" s="12">
        <f>score!L$17</f>
        <v>4</v>
      </c>
      <c r="I177" s="12">
        <f>score!M$17</f>
        <v>8</v>
      </c>
      <c r="J177" s="12">
        <f>score!N$17</f>
        <v>5</v>
      </c>
      <c r="K177" s="12">
        <f>score!O$17</f>
        <v>4</v>
      </c>
      <c r="L177" s="12">
        <f>score!P$17</f>
        <v>3</v>
      </c>
      <c r="M177" s="12">
        <f>score!Q$17</f>
        <v>6</v>
      </c>
      <c r="N177" s="12">
        <f>score!R$17</f>
        <v>7</v>
      </c>
      <c r="O177" s="12">
        <f>score!S$17</f>
        <v>5</v>
      </c>
      <c r="P177" s="12">
        <f>score!T$17</f>
        <v>7</v>
      </c>
      <c r="Q177" s="12">
        <f>score!U$17</f>
        <v>4</v>
      </c>
      <c r="R177" s="12">
        <f>score!V$17</f>
        <v>4</v>
      </c>
      <c r="S177" s="12">
        <f>score!W$17</f>
        <v>6</v>
      </c>
      <c r="T177" s="12">
        <f>score!X$17</f>
        <v>5</v>
      </c>
    </row>
    <row r="178" spans="1:20" ht="15.75" x14ac:dyDescent="0.25">
      <c r="B178" s="34" t="s">
        <v>7</v>
      </c>
      <c r="C178" s="37">
        <f>score!G$27</f>
        <v>4</v>
      </c>
      <c r="D178" s="37">
        <f>score!H$27</f>
        <v>4</v>
      </c>
      <c r="E178" s="37">
        <f>score!I$27</f>
        <v>3</v>
      </c>
      <c r="F178" s="37">
        <f>score!J$27</f>
        <v>3</v>
      </c>
      <c r="G178" s="37">
        <f>score!K$27</f>
        <v>4</v>
      </c>
      <c r="H178" s="37">
        <f>score!L$27</f>
        <v>4</v>
      </c>
      <c r="I178" s="37">
        <f>score!M$27</f>
        <v>5</v>
      </c>
      <c r="J178" s="37">
        <f>score!N$27</f>
        <v>4</v>
      </c>
      <c r="K178" s="37">
        <f>score!O$27</f>
        <v>4</v>
      </c>
      <c r="L178" s="37">
        <f>score!P$27</f>
        <v>3</v>
      </c>
      <c r="M178" s="37">
        <f>score!Q$27</f>
        <v>4</v>
      </c>
      <c r="N178" s="37">
        <f>score!R$27</f>
        <v>5</v>
      </c>
      <c r="O178" s="37">
        <f>score!S$27</f>
        <v>4</v>
      </c>
      <c r="P178" s="37">
        <f>score!T$27</f>
        <v>5</v>
      </c>
      <c r="Q178" s="37">
        <f>score!U$27</f>
        <v>3</v>
      </c>
      <c r="R178" s="37">
        <f>score!V$27</f>
        <v>3</v>
      </c>
      <c r="S178" s="37">
        <f>score!W$27</f>
        <v>4</v>
      </c>
      <c r="T178" s="37">
        <f>score!X$27</f>
        <v>4</v>
      </c>
    </row>
    <row r="179" spans="1:20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31"/>
      <c r="S179" s="1"/>
      <c r="T179" s="1"/>
    </row>
    <row r="180" spans="1:20" x14ac:dyDescent="0.25">
      <c r="C180" s="93" t="s">
        <v>6</v>
      </c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</row>
    <row r="181" spans="1:20" x14ac:dyDescent="0.25">
      <c r="A181" s="94">
        <f>score!C18</f>
        <v>15</v>
      </c>
      <c r="B181" s="90" t="str">
        <f>score!E18</f>
        <v>Novak Sonja</v>
      </c>
      <c r="C181" s="76">
        <v>1</v>
      </c>
      <c r="D181" s="76">
        <v>2</v>
      </c>
      <c r="E181" s="76">
        <v>3</v>
      </c>
      <c r="F181" s="76">
        <v>4</v>
      </c>
      <c r="G181" s="76">
        <v>5</v>
      </c>
      <c r="H181" s="76">
        <v>6</v>
      </c>
      <c r="I181" s="76">
        <v>7</v>
      </c>
      <c r="J181" s="76">
        <v>8</v>
      </c>
      <c r="K181" s="76">
        <v>9</v>
      </c>
      <c r="L181" s="76">
        <v>10</v>
      </c>
      <c r="M181" s="76">
        <v>11</v>
      </c>
      <c r="N181" s="76">
        <v>12</v>
      </c>
      <c r="O181" s="76">
        <v>13</v>
      </c>
      <c r="P181" s="76">
        <v>14</v>
      </c>
      <c r="Q181" s="76">
        <v>15</v>
      </c>
      <c r="R181" s="76">
        <v>16</v>
      </c>
      <c r="S181" s="76">
        <v>17</v>
      </c>
      <c r="T181" s="76">
        <v>18</v>
      </c>
    </row>
    <row r="182" spans="1:20" x14ac:dyDescent="0.25">
      <c r="A182" s="94"/>
      <c r="B182" s="90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</row>
    <row r="183" spans="1:20" x14ac:dyDescent="0.25">
      <c r="B183" s="30" t="s">
        <v>8</v>
      </c>
      <c r="C183" s="12">
        <f>'1stR'!C$18</f>
        <v>0</v>
      </c>
      <c r="D183" s="12">
        <f>'1stR'!D$18</f>
        <v>0</v>
      </c>
      <c r="E183" s="12">
        <f>'1stR'!E$18</f>
        <v>0</v>
      </c>
      <c r="F183" s="12">
        <f>'1stR'!F$18</f>
        <v>0</v>
      </c>
      <c r="G183" s="12">
        <f>'1stR'!G$18</f>
        <v>0</v>
      </c>
      <c r="H183" s="12">
        <f>'1stR'!H$18</f>
        <v>0</v>
      </c>
      <c r="I183" s="12">
        <f>'1stR'!I$18</f>
        <v>0</v>
      </c>
      <c r="J183" s="12">
        <f>'1stR'!J$18</f>
        <v>0</v>
      </c>
      <c r="K183" s="12">
        <f>'1stR'!K$18</f>
        <v>0</v>
      </c>
      <c r="L183" s="12">
        <f>'1stR'!L$18</f>
        <v>0</v>
      </c>
      <c r="M183" s="12">
        <f>'1stR'!M$18</f>
        <v>0</v>
      </c>
      <c r="N183" s="12">
        <f>'1stR'!N$18</f>
        <v>0</v>
      </c>
      <c r="O183" s="12">
        <f>'1stR'!O$18</f>
        <v>0</v>
      </c>
      <c r="P183" s="12">
        <f>'1stR'!P$18</f>
        <v>0</v>
      </c>
      <c r="Q183" s="12">
        <f>'1stR'!Q$18</f>
        <v>0</v>
      </c>
      <c r="R183" s="12">
        <f>'1stR'!R$18</f>
        <v>0</v>
      </c>
      <c r="S183" s="12">
        <f>'1stR'!S$18</f>
        <v>0</v>
      </c>
      <c r="T183" s="12">
        <f>'1stR'!T$18</f>
        <v>0</v>
      </c>
    </row>
    <row r="184" spans="1:20" x14ac:dyDescent="0.25">
      <c r="B184" s="30" t="s">
        <v>9</v>
      </c>
      <c r="C184" s="12">
        <f>'2ndR'!C$18</f>
        <v>0</v>
      </c>
      <c r="D184" s="12">
        <f>'2ndR'!D$18</f>
        <v>0</v>
      </c>
      <c r="E184" s="12">
        <f>'2ndR'!E$18</f>
        <v>0</v>
      </c>
      <c r="F184" s="12">
        <f>'2ndR'!F$18</f>
        <v>0</v>
      </c>
      <c r="G184" s="12">
        <f>'2ndR'!G$18</f>
        <v>0</v>
      </c>
      <c r="H184" s="12">
        <f>'2ndR'!H$18</f>
        <v>0</v>
      </c>
      <c r="I184" s="12">
        <f>'2ndR'!I$18</f>
        <v>0</v>
      </c>
      <c r="J184" s="12">
        <f>'2ndR'!J$18</f>
        <v>0</v>
      </c>
      <c r="K184" s="12">
        <f>'2ndR'!K$18</f>
        <v>0</v>
      </c>
      <c r="L184" s="12">
        <f>'2ndR'!L$18</f>
        <v>0</v>
      </c>
      <c r="M184" s="12">
        <f>'2ndR'!M$18</f>
        <v>0</v>
      </c>
      <c r="N184" s="12">
        <f>'2ndR'!N$18</f>
        <v>0</v>
      </c>
      <c r="O184" s="12">
        <f>'2ndR'!O$18</f>
        <v>0</v>
      </c>
      <c r="P184" s="12">
        <f>'2ndR'!P$18</f>
        <v>0</v>
      </c>
      <c r="Q184" s="12">
        <f>'2ndR'!Q$18</f>
        <v>0</v>
      </c>
      <c r="R184" s="12">
        <f>'2ndR'!R$18</f>
        <v>0</v>
      </c>
      <c r="S184" s="12">
        <f>'2ndR'!S$18</f>
        <v>0</v>
      </c>
      <c r="T184" s="12">
        <f>'2ndR'!T$18</f>
        <v>0</v>
      </c>
    </row>
    <row r="185" spans="1:20" x14ac:dyDescent="0.25">
      <c r="B185" s="30" t="s">
        <v>10</v>
      </c>
      <c r="C185" s="12">
        <f>'3rdR'!C$18</f>
        <v>6</v>
      </c>
      <c r="D185" s="12">
        <f>'3rdR'!D$18</f>
        <v>8</v>
      </c>
      <c r="E185" s="12">
        <f>'3rdR'!E$18</f>
        <v>8</v>
      </c>
      <c r="F185" s="12">
        <f>'3rdR'!F$18</f>
        <v>7</v>
      </c>
      <c r="G185" s="12">
        <f>'3rdR'!G$18</f>
        <v>7</v>
      </c>
      <c r="H185" s="12">
        <f>'3rdR'!H$18</f>
        <v>10</v>
      </c>
      <c r="I185" s="12">
        <f>'3rdR'!I$18</f>
        <v>9</v>
      </c>
      <c r="J185" s="12">
        <f>'3rdR'!J$18</f>
        <v>8</v>
      </c>
      <c r="K185" s="12">
        <f>'3rdR'!K$18</f>
        <v>5</v>
      </c>
      <c r="L185" s="12">
        <f>'3rdR'!L$18</f>
        <v>4</v>
      </c>
      <c r="M185" s="12">
        <f>'3rdR'!M$18</f>
        <v>5</v>
      </c>
      <c r="N185" s="12">
        <f>'3rdR'!N$18</f>
        <v>9</v>
      </c>
      <c r="O185" s="12">
        <f>'3rdR'!O$18</f>
        <v>8</v>
      </c>
      <c r="P185" s="12">
        <f>'3rdR'!P$18</f>
        <v>11</v>
      </c>
      <c r="Q185" s="12">
        <f>'3rdR'!Q$18</f>
        <v>4</v>
      </c>
      <c r="R185" s="12">
        <f>'3rdR'!R$18</f>
        <v>3</v>
      </c>
      <c r="S185" s="12">
        <f>'3rdR'!S$18</f>
        <v>11</v>
      </c>
      <c r="T185" s="12">
        <f>'3rdR'!T$18</f>
        <v>7</v>
      </c>
    </row>
    <row r="186" spans="1:20" x14ac:dyDescent="0.25">
      <c r="B186" s="30" t="s">
        <v>11</v>
      </c>
      <c r="C186" s="12">
        <f>'4thR'!C$18</f>
        <v>0</v>
      </c>
      <c r="D186" s="12">
        <f>'4thR'!D$18</f>
        <v>0</v>
      </c>
      <c r="E186" s="12">
        <f>'4thR'!E$18</f>
        <v>0</v>
      </c>
      <c r="F186" s="12">
        <f>'4thR'!F$18</f>
        <v>0</v>
      </c>
      <c r="G186" s="12">
        <f>'4thR'!G$18</f>
        <v>0</v>
      </c>
      <c r="H186" s="12">
        <f>'4thR'!H$18</f>
        <v>0</v>
      </c>
      <c r="I186" s="12">
        <f>'4thR'!I$18</f>
        <v>0</v>
      </c>
      <c r="J186" s="12">
        <f>'4thR'!J$18</f>
        <v>0</v>
      </c>
      <c r="K186" s="12">
        <f>'4thR'!K$18</f>
        <v>0</v>
      </c>
      <c r="L186" s="12">
        <f>'4thR'!L$18</f>
        <v>0</v>
      </c>
      <c r="M186" s="12">
        <f>'4thR'!M$18</f>
        <v>0</v>
      </c>
      <c r="N186" s="12">
        <f>'4thR'!N$18</f>
        <v>0</v>
      </c>
      <c r="O186" s="12">
        <f>'4thR'!O$18</f>
        <v>0</v>
      </c>
      <c r="P186" s="12">
        <f>'4thR'!P$18</f>
        <v>0</v>
      </c>
      <c r="Q186" s="12">
        <f>'4thR'!Q$18</f>
        <v>0</v>
      </c>
      <c r="R186" s="12">
        <f>'4thR'!R$18</f>
        <v>0</v>
      </c>
      <c r="S186" s="12">
        <f>'4thR'!S$18</f>
        <v>0</v>
      </c>
      <c r="T186" s="12">
        <f>'4thR'!T$18</f>
        <v>0</v>
      </c>
    </row>
    <row r="187" spans="1:20" x14ac:dyDescent="0.25">
      <c r="B187" s="30" t="s">
        <v>12</v>
      </c>
      <c r="C187" s="12">
        <f>'5thR'!C$18</f>
        <v>0</v>
      </c>
      <c r="D187" s="12">
        <f>'5thR'!D$18</f>
        <v>0</v>
      </c>
      <c r="E187" s="12">
        <f>'5thR'!E$18</f>
        <v>0</v>
      </c>
      <c r="F187" s="12">
        <f>'5thR'!F$18</f>
        <v>0</v>
      </c>
      <c r="G187" s="12">
        <f>'5thR'!G$18</f>
        <v>0</v>
      </c>
      <c r="H187" s="12">
        <f>'5thR'!H$18</f>
        <v>0</v>
      </c>
      <c r="I187" s="12">
        <f>'5thR'!I$18</f>
        <v>0</v>
      </c>
      <c r="J187" s="12">
        <f>'5thR'!J$18</f>
        <v>0</v>
      </c>
      <c r="K187" s="12">
        <f>'5thR'!K$18</f>
        <v>0</v>
      </c>
      <c r="L187" s="12">
        <f>'5thR'!L$18</f>
        <v>0</v>
      </c>
      <c r="M187" s="12">
        <f>'5thR'!M$18</f>
        <v>0</v>
      </c>
      <c r="N187" s="12">
        <f>'5thR'!N$18</f>
        <v>0</v>
      </c>
      <c r="O187" s="12">
        <f>'5thR'!O$18</f>
        <v>0</v>
      </c>
      <c r="P187" s="12">
        <f>'5thR'!P$18</f>
        <v>0</v>
      </c>
      <c r="Q187" s="12">
        <f>'5thR'!Q$18</f>
        <v>0</v>
      </c>
      <c r="R187" s="12">
        <f>'5thR'!R$18</f>
        <v>0</v>
      </c>
      <c r="S187" s="12">
        <f>'5thR'!S$18</f>
        <v>0</v>
      </c>
      <c r="T187" s="12">
        <f>'5thR'!T$18</f>
        <v>0</v>
      </c>
    </row>
    <row r="188" spans="1:20" x14ac:dyDescent="0.25">
      <c r="B188" s="30" t="s">
        <v>13</v>
      </c>
      <c r="C188" s="12">
        <f>'6thR'!C$18</f>
        <v>0</v>
      </c>
      <c r="D188" s="12">
        <f>'6thR'!D$18</f>
        <v>0</v>
      </c>
      <c r="E188" s="12">
        <f>'6thR'!E$18</f>
        <v>0</v>
      </c>
      <c r="F188" s="12">
        <f>'6thR'!F$18</f>
        <v>0</v>
      </c>
      <c r="G188" s="12">
        <f>'6thR'!G$18</f>
        <v>0</v>
      </c>
      <c r="H188" s="12">
        <f>'6thR'!H$18</f>
        <v>0</v>
      </c>
      <c r="I188" s="12">
        <f>'6thR'!I$18</f>
        <v>0</v>
      </c>
      <c r="J188" s="12">
        <f>'6thR'!J$18</f>
        <v>0</v>
      </c>
      <c r="K188" s="12">
        <f>'6thR'!K$18</f>
        <v>0</v>
      </c>
      <c r="L188" s="12">
        <f>'6thR'!L$18</f>
        <v>0</v>
      </c>
      <c r="M188" s="12">
        <f>'6thR'!M$18</f>
        <v>0</v>
      </c>
      <c r="N188" s="12">
        <f>'6thR'!N$18</f>
        <v>0</v>
      </c>
      <c r="O188" s="12">
        <f>'6thR'!O$18</f>
        <v>0</v>
      </c>
      <c r="P188" s="12">
        <f>'6thR'!P$18</f>
        <v>0</v>
      </c>
      <c r="Q188" s="12">
        <f>'6thR'!Q$18</f>
        <v>0</v>
      </c>
      <c r="R188" s="12">
        <f>'6thR'!R$18</f>
        <v>0</v>
      </c>
      <c r="S188" s="12">
        <f>'6thR'!S$18</f>
        <v>0</v>
      </c>
      <c r="T188" s="12">
        <f>'6thR'!T$18</f>
        <v>0</v>
      </c>
    </row>
    <row r="189" spans="1:20" x14ac:dyDescent="0.25">
      <c r="B189" s="30" t="s">
        <v>14</v>
      </c>
      <c r="C189" s="12">
        <f>'7thR'!C$18</f>
        <v>0</v>
      </c>
      <c r="D189" s="12">
        <f>'7thR'!D$18</f>
        <v>0</v>
      </c>
      <c r="E189" s="12">
        <f>'7thR'!E$18</f>
        <v>0</v>
      </c>
      <c r="F189" s="12">
        <f>'7thR'!F$18</f>
        <v>0</v>
      </c>
      <c r="G189" s="12">
        <f>'7thR'!G$18</f>
        <v>0</v>
      </c>
      <c r="H189" s="12">
        <f>'7thR'!H$18</f>
        <v>0</v>
      </c>
      <c r="I189" s="12">
        <f>'7thR'!I$18</f>
        <v>0</v>
      </c>
      <c r="J189" s="12">
        <f>'7thR'!J$18</f>
        <v>0</v>
      </c>
      <c r="K189" s="12">
        <f>'7thR'!K$18</f>
        <v>0</v>
      </c>
      <c r="L189" s="12">
        <f>'7thR'!L$18</f>
        <v>0</v>
      </c>
      <c r="M189" s="12">
        <f>'7thR'!M$18</f>
        <v>0</v>
      </c>
      <c r="N189" s="12">
        <f>'7thR'!N$18</f>
        <v>0</v>
      </c>
      <c r="O189" s="12">
        <f>'7thR'!O$18</f>
        <v>0</v>
      </c>
      <c r="P189" s="12">
        <f>'7thR'!P$18</f>
        <v>0</v>
      </c>
      <c r="Q189" s="12">
        <f>'7thR'!Q$18</f>
        <v>0</v>
      </c>
      <c r="R189" s="12">
        <f>'7thR'!R$18</f>
        <v>0</v>
      </c>
      <c r="S189" s="12">
        <f>'7thR'!S$18</f>
        <v>0</v>
      </c>
      <c r="T189" s="12">
        <f>'7thR'!T$18</f>
        <v>0</v>
      </c>
    </row>
    <row r="190" spans="1:20" x14ac:dyDescent="0.25">
      <c r="B190" s="30" t="s">
        <v>15</v>
      </c>
      <c r="C190" s="12">
        <f>'8thR'!C$18</f>
        <v>0</v>
      </c>
      <c r="D190" s="12">
        <f>'8thR'!D$18</f>
        <v>0</v>
      </c>
      <c r="E190" s="12">
        <f>'8thR'!E$18</f>
        <v>0</v>
      </c>
      <c r="F190" s="12">
        <f>'8thR'!F$18</f>
        <v>0</v>
      </c>
      <c r="G190" s="12">
        <f>'8thR'!G$18</f>
        <v>0</v>
      </c>
      <c r="H190" s="12">
        <f>'8thR'!H$18</f>
        <v>0</v>
      </c>
      <c r="I190" s="12">
        <f>'8thR'!I$18</f>
        <v>0</v>
      </c>
      <c r="J190" s="12">
        <f>'8thR'!J$18</f>
        <v>0</v>
      </c>
      <c r="K190" s="12">
        <f>'8thR'!K$18</f>
        <v>0</v>
      </c>
      <c r="L190" s="12">
        <f>'8thR'!L$18</f>
        <v>0</v>
      </c>
      <c r="M190" s="12">
        <f>'8thR'!M$18</f>
        <v>0</v>
      </c>
      <c r="N190" s="12">
        <f>'8thR'!N$18</f>
        <v>0</v>
      </c>
      <c r="O190" s="12">
        <f>'8thR'!O$18</f>
        <v>0</v>
      </c>
      <c r="P190" s="12">
        <f>'8thR'!P$18</f>
        <v>0</v>
      </c>
      <c r="Q190" s="12">
        <f>'8thR'!Q$18</f>
        <v>0</v>
      </c>
      <c r="R190" s="12">
        <f>'8thR'!R$18</f>
        <v>0</v>
      </c>
      <c r="S190" s="12">
        <f>'8thR'!S$18</f>
        <v>0</v>
      </c>
      <c r="T190" s="12">
        <f>'8thR'!T$18</f>
        <v>0</v>
      </c>
    </row>
    <row r="191" spans="1:20" x14ac:dyDescent="0.25">
      <c r="B191" s="30" t="s">
        <v>45</v>
      </c>
      <c r="C191" s="12">
        <f>'9thR'!C$18</f>
        <v>6</v>
      </c>
      <c r="D191" s="12">
        <f>'9thR'!D$18</f>
        <v>8</v>
      </c>
      <c r="E191" s="12">
        <f>'9thR'!E$18</f>
        <v>3</v>
      </c>
      <c r="F191" s="12">
        <f>'9thR'!F$18</f>
        <v>4</v>
      </c>
      <c r="G191" s="12">
        <f>'9thR'!G$18</f>
        <v>5</v>
      </c>
      <c r="H191" s="12">
        <f>'9thR'!H$18</f>
        <v>5</v>
      </c>
      <c r="I191" s="12">
        <f>'9thR'!I$18</f>
        <v>8</v>
      </c>
      <c r="J191" s="12">
        <f>'9thR'!J$18</f>
        <v>5</v>
      </c>
      <c r="K191" s="12">
        <f>'9thR'!K$18</f>
        <v>4</v>
      </c>
      <c r="L191" s="12">
        <f>'9thR'!L$18</f>
        <v>4</v>
      </c>
      <c r="M191" s="12">
        <f>'9thR'!M$18</f>
        <v>8</v>
      </c>
      <c r="N191" s="12">
        <f>'9thR'!N$18</f>
        <v>7</v>
      </c>
      <c r="O191" s="12">
        <f>'9thR'!O$18</f>
        <v>9</v>
      </c>
      <c r="P191" s="12">
        <f>'9thR'!P$18</f>
        <v>5</v>
      </c>
      <c r="Q191" s="12">
        <f>'9thR'!Q$18</f>
        <v>3</v>
      </c>
      <c r="R191" s="12">
        <f>'9thR'!R$18</f>
        <v>4</v>
      </c>
      <c r="S191" s="12">
        <f>'9thR'!S$18</f>
        <v>6</v>
      </c>
      <c r="T191" s="12">
        <f>'9thR'!T$18</f>
        <v>6</v>
      </c>
    </row>
    <row r="192" spans="1:20" x14ac:dyDescent="0.25">
      <c r="B192" s="97" t="s">
        <v>46</v>
      </c>
      <c r="C192" s="12">
        <f>'10thR'!C$18</f>
        <v>0</v>
      </c>
      <c r="D192" s="12">
        <f>'10thR'!D$18</f>
        <v>0</v>
      </c>
      <c r="E192" s="12">
        <f>'10thR'!E$18</f>
        <v>0</v>
      </c>
      <c r="F192" s="12">
        <f>'10thR'!F$18</f>
        <v>0</v>
      </c>
      <c r="G192" s="12">
        <f>'10thR'!G$18</f>
        <v>0</v>
      </c>
      <c r="H192" s="12">
        <f>'10thR'!H$18</f>
        <v>0</v>
      </c>
      <c r="I192" s="12">
        <f>'10thR'!I$18</f>
        <v>0</v>
      </c>
      <c r="J192" s="12">
        <f>'10thR'!J$18</f>
        <v>0</v>
      </c>
      <c r="K192" s="12">
        <f>'10thR'!K$18</f>
        <v>0</v>
      </c>
      <c r="L192" s="12">
        <f>'10thR'!L$18</f>
        <v>0</v>
      </c>
      <c r="M192" s="12">
        <f>'10thR'!M$18</f>
        <v>0</v>
      </c>
      <c r="N192" s="12">
        <f>'10thR'!N$18</f>
        <v>0</v>
      </c>
      <c r="O192" s="12">
        <f>'10thR'!O$18</f>
        <v>0</v>
      </c>
      <c r="P192" s="12">
        <f>'10thR'!P$18</f>
        <v>0</v>
      </c>
      <c r="Q192" s="12">
        <f>'10thR'!Q$18</f>
        <v>0</v>
      </c>
      <c r="R192" s="12">
        <f>'10thR'!R$18</f>
        <v>0</v>
      </c>
      <c r="S192" s="12">
        <f>'10thR'!S$18</f>
        <v>0</v>
      </c>
      <c r="T192" s="12">
        <f>'10thR'!T$18</f>
        <v>0</v>
      </c>
    </row>
    <row r="193" spans="1:20" ht="15.75" x14ac:dyDescent="0.25">
      <c r="B193" s="33" t="s">
        <v>19</v>
      </c>
      <c r="C193" s="12">
        <f>score!G$18</f>
        <v>6</v>
      </c>
      <c r="D193" s="12">
        <f>score!H$18</f>
        <v>8</v>
      </c>
      <c r="E193" s="12">
        <f>score!I$18</f>
        <v>3</v>
      </c>
      <c r="F193" s="12">
        <f>score!J$18</f>
        <v>4</v>
      </c>
      <c r="G193" s="12">
        <f>score!K$18</f>
        <v>5</v>
      </c>
      <c r="H193" s="12">
        <f>score!L$18</f>
        <v>5</v>
      </c>
      <c r="I193" s="12">
        <f>score!M$18</f>
        <v>8</v>
      </c>
      <c r="J193" s="12">
        <f>score!N$18</f>
        <v>5</v>
      </c>
      <c r="K193" s="12">
        <f>score!O$18</f>
        <v>4</v>
      </c>
      <c r="L193" s="12">
        <f>score!P$18</f>
        <v>4</v>
      </c>
      <c r="M193" s="12">
        <f>score!Q$18</f>
        <v>5</v>
      </c>
      <c r="N193" s="12">
        <f>score!R$18</f>
        <v>7</v>
      </c>
      <c r="O193" s="12">
        <f>score!S$18</f>
        <v>8</v>
      </c>
      <c r="P193" s="12">
        <f>score!T$18</f>
        <v>5</v>
      </c>
      <c r="Q193" s="12">
        <f>score!U$18</f>
        <v>3</v>
      </c>
      <c r="R193" s="12">
        <f>score!V$18</f>
        <v>3</v>
      </c>
      <c r="S193" s="12">
        <f>score!W$18</f>
        <v>6</v>
      </c>
      <c r="T193" s="12">
        <f>score!X$18</f>
        <v>6</v>
      </c>
    </row>
    <row r="194" spans="1:20" ht="15.75" x14ac:dyDescent="0.25">
      <c r="B194" s="34" t="s">
        <v>7</v>
      </c>
      <c r="C194" s="37">
        <f>score!G$27</f>
        <v>4</v>
      </c>
      <c r="D194" s="37">
        <f>score!H$27</f>
        <v>4</v>
      </c>
      <c r="E194" s="37">
        <f>score!I$27</f>
        <v>3</v>
      </c>
      <c r="F194" s="37">
        <f>score!J$27</f>
        <v>3</v>
      </c>
      <c r="G194" s="37">
        <f>score!K$27</f>
        <v>4</v>
      </c>
      <c r="H194" s="37">
        <f>score!L$27</f>
        <v>4</v>
      </c>
      <c r="I194" s="37">
        <f>score!M$27</f>
        <v>5</v>
      </c>
      <c r="J194" s="37">
        <f>score!N$27</f>
        <v>4</v>
      </c>
      <c r="K194" s="37">
        <f>score!O$27</f>
        <v>4</v>
      </c>
      <c r="L194" s="37">
        <f>score!P$27</f>
        <v>3</v>
      </c>
      <c r="M194" s="37">
        <f>score!Q$27</f>
        <v>4</v>
      </c>
      <c r="N194" s="37">
        <f>score!R$27</f>
        <v>5</v>
      </c>
      <c r="O194" s="37">
        <f>score!S$27</f>
        <v>4</v>
      </c>
      <c r="P194" s="37">
        <f>score!T$27</f>
        <v>5</v>
      </c>
      <c r="Q194" s="37">
        <f>score!U$27</f>
        <v>3</v>
      </c>
      <c r="R194" s="37">
        <f>score!V$27</f>
        <v>3</v>
      </c>
      <c r="S194" s="37">
        <f>score!W$27</f>
        <v>4</v>
      </c>
      <c r="T194" s="37">
        <f>score!X$27</f>
        <v>4</v>
      </c>
    </row>
    <row r="195" spans="1:20" x14ac:dyDescent="0.25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25">
      <c r="C196" s="89" t="s">
        <v>6</v>
      </c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</row>
    <row r="197" spans="1:20" x14ac:dyDescent="0.25">
      <c r="A197" s="94">
        <f>score!C19</f>
        <v>17</v>
      </c>
      <c r="B197" s="90" t="str">
        <f>score!E19</f>
        <v>Pesjak Nada</v>
      </c>
      <c r="C197" s="92">
        <v>1</v>
      </c>
      <c r="D197" s="92">
        <v>2</v>
      </c>
      <c r="E197" s="92">
        <v>3</v>
      </c>
      <c r="F197" s="92">
        <v>4</v>
      </c>
      <c r="G197" s="92">
        <v>5</v>
      </c>
      <c r="H197" s="92">
        <v>6</v>
      </c>
      <c r="I197" s="92">
        <v>7</v>
      </c>
      <c r="J197" s="92">
        <v>8</v>
      </c>
      <c r="K197" s="92">
        <v>9</v>
      </c>
      <c r="L197" s="92">
        <v>10</v>
      </c>
      <c r="M197" s="92">
        <v>11</v>
      </c>
      <c r="N197" s="92">
        <v>12</v>
      </c>
      <c r="O197" s="92">
        <v>13</v>
      </c>
      <c r="P197" s="92">
        <v>14</v>
      </c>
      <c r="Q197" s="92">
        <v>15</v>
      </c>
      <c r="R197" s="92">
        <v>16</v>
      </c>
      <c r="S197" s="92">
        <v>17</v>
      </c>
      <c r="T197" s="92">
        <v>18</v>
      </c>
    </row>
    <row r="198" spans="1:20" x14ac:dyDescent="0.25">
      <c r="A198" s="94"/>
      <c r="B198" s="91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</row>
    <row r="199" spans="1:20" x14ac:dyDescent="0.25">
      <c r="B199" s="30" t="s">
        <v>8</v>
      </c>
      <c r="C199" s="12">
        <f>'1stR'!C$19</f>
        <v>0</v>
      </c>
      <c r="D199" s="12">
        <f>'1stR'!D$19</f>
        <v>0</v>
      </c>
      <c r="E199" s="12">
        <f>'1stR'!E$19</f>
        <v>0</v>
      </c>
      <c r="F199" s="12">
        <f>'1stR'!F$19</f>
        <v>0</v>
      </c>
      <c r="G199" s="12">
        <f>'1stR'!G$19</f>
        <v>0</v>
      </c>
      <c r="H199" s="12">
        <f>'1stR'!H$19</f>
        <v>0</v>
      </c>
      <c r="I199" s="12">
        <f>'1stR'!I$19</f>
        <v>0</v>
      </c>
      <c r="J199" s="12">
        <f>'1stR'!J$19</f>
        <v>0</v>
      </c>
      <c r="K199" s="12">
        <f>'1stR'!K$19</f>
        <v>0</v>
      </c>
      <c r="L199" s="12">
        <f>'1stR'!L$19</f>
        <v>0</v>
      </c>
      <c r="M199" s="12">
        <f>'1stR'!M$19</f>
        <v>0</v>
      </c>
      <c r="N199" s="12">
        <f>'1stR'!N$19</f>
        <v>0</v>
      </c>
      <c r="O199" s="12">
        <f>'1stR'!O$19</f>
        <v>0</v>
      </c>
      <c r="P199" s="12">
        <f>'1stR'!P$19</f>
        <v>0</v>
      </c>
      <c r="Q199" s="12">
        <f>'1stR'!Q$19</f>
        <v>0</v>
      </c>
      <c r="R199" s="12">
        <f>'1stR'!R$19</f>
        <v>0</v>
      </c>
      <c r="S199" s="12">
        <f>'1stR'!S$19</f>
        <v>0</v>
      </c>
      <c r="T199" s="12">
        <f>'1stR'!T$19</f>
        <v>0</v>
      </c>
    </row>
    <row r="200" spans="1:20" x14ac:dyDescent="0.25">
      <c r="B200" s="30" t="s">
        <v>9</v>
      </c>
      <c r="C200" s="12">
        <f>'2ndR'!C$19</f>
        <v>0</v>
      </c>
      <c r="D200" s="12">
        <f>'2ndR'!D$19</f>
        <v>0</v>
      </c>
      <c r="E200" s="12">
        <f>'2ndR'!E$19</f>
        <v>0</v>
      </c>
      <c r="F200" s="12">
        <f>'2ndR'!F$19</f>
        <v>0</v>
      </c>
      <c r="G200" s="12">
        <f>'2ndR'!G$19</f>
        <v>0</v>
      </c>
      <c r="H200" s="12">
        <f>'2ndR'!H$19</f>
        <v>0</v>
      </c>
      <c r="I200" s="12">
        <f>'2ndR'!I$19</f>
        <v>0</v>
      </c>
      <c r="J200" s="12">
        <f>'2ndR'!J$19</f>
        <v>0</v>
      </c>
      <c r="K200" s="12">
        <f>'2ndR'!K$19</f>
        <v>0</v>
      </c>
      <c r="L200" s="12">
        <f>'2ndR'!L$19</f>
        <v>0</v>
      </c>
      <c r="M200" s="12">
        <f>'2ndR'!M$19</f>
        <v>0</v>
      </c>
      <c r="N200" s="12">
        <f>'2ndR'!N$19</f>
        <v>0</v>
      </c>
      <c r="O200" s="12">
        <f>'2ndR'!O$19</f>
        <v>0</v>
      </c>
      <c r="P200" s="12">
        <f>'2ndR'!P$19</f>
        <v>0</v>
      </c>
      <c r="Q200" s="12">
        <f>'2ndR'!Q$19</f>
        <v>0</v>
      </c>
      <c r="R200" s="12">
        <f>'2ndR'!R$19</f>
        <v>0</v>
      </c>
      <c r="S200" s="12">
        <f>'2ndR'!S$19</f>
        <v>0</v>
      </c>
      <c r="T200" s="12">
        <f>'2ndR'!T$19</f>
        <v>0</v>
      </c>
    </row>
    <row r="201" spans="1:20" x14ac:dyDescent="0.25">
      <c r="B201" s="30" t="s">
        <v>10</v>
      </c>
      <c r="C201" s="12">
        <f>'3rdR'!C$19</f>
        <v>6</v>
      </c>
      <c r="D201" s="12">
        <f>'3rdR'!D$19</f>
        <v>8</v>
      </c>
      <c r="E201" s="12">
        <f>'3rdR'!E$19</f>
        <v>4</v>
      </c>
      <c r="F201" s="12">
        <f>'3rdR'!F$19</f>
        <v>3</v>
      </c>
      <c r="G201" s="12">
        <f>'3rdR'!G$19</f>
        <v>6</v>
      </c>
      <c r="H201" s="12">
        <f>'3rdR'!H$19</f>
        <v>11</v>
      </c>
      <c r="I201" s="12">
        <f>'3rdR'!I$19</f>
        <v>8</v>
      </c>
      <c r="J201" s="12">
        <f>'3rdR'!J$19</f>
        <v>9</v>
      </c>
      <c r="K201" s="12">
        <f>'3rdR'!K$19</f>
        <v>5</v>
      </c>
      <c r="L201" s="12">
        <f>'3rdR'!L$19</f>
        <v>11</v>
      </c>
      <c r="M201" s="12">
        <f>'3rdR'!M$19</f>
        <v>11</v>
      </c>
      <c r="N201" s="12">
        <f>'3rdR'!N$19</f>
        <v>11</v>
      </c>
      <c r="O201" s="12">
        <f>'3rdR'!O$19</f>
        <v>11</v>
      </c>
      <c r="P201" s="12">
        <f>'3rdR'!P$19</f>
        <v>11</v>
      </c>
      <c r="Q201" s="12">
        <f>'3rdR'!Q$19</f>
        <v>11</v>
      </c>
      <c r="R201" s="12">
        <f>'3rdR'!R$19</f>
        <v>11</v>
      </c>
      <c r="S201" s="12">
        <f>'3rdR'!S$19</f>
        <v>11</v>
      </c>
      <c r="T201" s="12">
        <f>'3rdR'!T$19</f>
        <v>11</v>
      </c>
    </row>
    <row r="202" spans="1:20" x14ac:dyDescent="0.25">
      <c r="B202" s="30" t="s">
        <v>11</v>
      </c>
      <c r="C202" s="12">
        <f>'4thR'!C$19</f>
        <v>0</v>
      </c>
      <c r="D202" s="12">
        <f>'4thR'!D$19</f>
        <v>0</v>
      </c>
      <c r="E202" s="12">
        <f>'4thR'!E$19</f>
        <v>0</v>
      </c>
      <c r="F202" s="12">
        <f>'4thR'!F$19</f>
        <v>0</v>
      </c>
      <c r="G202" s="12">
        <f>'4thR'!G$19</f>
        <v>0</v>
      </c>
      <c r="H202" s="12">
        <f>'4thR'!H$19</f>
        <v>0</v>
      </c>
      <c r="I202" s="12">
        <f>'4thR'!I$19</f>
        <v>0</v>
      </c>
      <c r="J202" s="12">
        <f>'4thR'!J$19</f>
        <v>0</v>
      </c>
      <c r="K202" s="12">
        <f>'4thR'!K$19</f>
        <v>0</v>
      </c>
      <c r="L202" s="12">
        <f>'4thR'!L$19</f>
        <v>0</v>
      </c>
      <c r="M202" s="12">
        <f>'4thR'!M$19</f>
        <v>0</v>
      </c>
      <c r="N202" s="12">
        <f>'4thR'!N$19</f>
        <v>0</v>
      </c>
      <c r="O202" s="12">
        <f>'4thR'!O$19</f>
        <v>0</v>
      </c>
      <c r="P202" s="12">
        <f>'4thR'!P$19</f>
        <v>0</v>
      </c>
      <c r="Q202" s="12">
        <f>'4thR'!Q$19</f>
        <v>0</v>
      </c>
      <c r="R202" s="12">
        <f>'4thR'!R$19</f>
        <v>0</v>
      </c>
      <c r="S202" s="12">
        <f>'4thR'!S$19</f>
        <v>0</v>
      </c>
      <c r="T202" s="12">
        <f>'4thR'!T$19</f>
        <v>0</v>
      </c>
    </row>
    <row r="203" spans="1:20" x14ac:dyDescent="0.25">
      <c r="B203" s="30" t="s">
        <v>12</v>
      </c>
      <c r="C203" s="12">
        <f>'5thR'!C$19</f>
        <v>0</v>
      </c>
      <c r="D203" s="12">
        <f>'5thR'!D$19</f>
        <v>0</v>
      </c>
      <c r="E203" s="12">
        <f>'5thR'!E$19</f>
        <v>0</v>
      </c>
      <c r="F203" s="12">
        <f>'5thR'!F$19</f>
        <v>0</v>
      </c>
      <c r="G203" s="12">
        <f>'5thR'!G$19</f>
        <v>0</v>
      </c>
      <c r="H203" s="12">
        <f>'5thR'!H$19</f>
        <v>0</v>
      </c>
      <c r="I203" s="12">
        <f>'5thR'!I$19</f>
        <v>0</v>
      </c>
      <c r="J203" s="12">
        <f>'5thR'!J$19</f>
        <v>0</v>
      </c>
      <c r="K203" s="12">
        <f>'5thR'!K$19</f>
        <v>0</v>
      </c>
      <c r="L203" s="12">
        <f>'5thR'!L$19</f>
        <v>0</v>
      </c>
      <c r="M203" s="12">
        <f>'5thR'!M$19</f>
        <v>0</v>
      </c>
      <c r="N203" s="12">
        <f>'5thR'!N$19</f>
        <v>0</v>
      </c>
      <c r="O203" s="12">
        <f>'5thR'!O$19</f>
        <v>0</v>
      </c>
      <c r="P203" s="12">
        <f>'5thR'!P$19</f>
        <v>0</v>
      </c>
      <c r="Q203" s="12">
        <f>'5thR'!Q$19</f>
        <v>0</v>
      </c>
      <c r="R203" s="12">
        <f>'5thR'!R$19</f>
        <v>0</v>
      </c>
      <c r="S203" s="12">
        <f>'5thR'!S$19</f>
        <v>0</v>
      </c>
      <c r="T203" s="12">
        <f>'5thR'!T$19</f>
        <v>0</v>
      </c>
    </row>
    <row r="204" spans="1:20" x14ac:dyDescent="0.25">
      <c r="B204" s="30" t="s">
        <v>13</v>
      </c>
      <c r="C204" s="12">
        <f>'6thR'!C$19</f>
        <v>0</v>
      </c>
      <c r="D204" s="12">
        <f>'6thR'!D$19</f>
        <v>0</v>
      </c>
      <c r="E204" s="12">
        <f>'6thR'!E$19</f>
        <v>0</v>
      </c>
      <c r="F204" s="12">
        <f>'6thR'!F$19</f>
        <v>0</v>
      </c>
      <c r="G204" s="12">
        <f>'6thR'!G$19</f>
        <v>0</v>
      </c>
      <c r="H204" s="12">
        <f>'6thR'!H$19</f>
        <v>0</v>
      </c>
      <c r="I204" s="12">
        <f>'6thR'!I$19</f>
        <v>0</v>
      </c>
      <c r="J204" s="12">
        <f>'6thR'!J$19</f>
        <v>0</v>
      </c>
      <c r="K204" s="12">
        <f>'6thR'!K$19</f>
        <v>0</v>
      </c>
      <c r="L204" s="12">
        <f>'6thR'!L$19</f>
        <v>0</v>
      </c>
      <c r="M204" s="12">
        <f>'6thR'!M$19</f>
        <v>0</v>
      </c>
      <c r="N204" s="12">
        <f>'6thR'!N$19</f>
        <v>0</v>
      </c>
      <c r="O204" s="12">
        <f>'6thR'!O$19</f>
        <v>0</v>
      </c>
      <c r="P204" s="12">
        <f>'6thR'!P$19</f>
        <v>0</v>
      </c>
      <c r="Q204" s="12">
        <f>'6thR'!Q$19</f>
        <v>0</v>
      </c>
      <c r="R204" s="12">
        <f>'6thR'!R$19</f>
        <v>0</v>
      </c>
      <c r="S204" s="12">
        <f>'6thR'!S$19</f>
        <v>0</v>
      </c>
      <c r="T204" s="12">
        <f>'6thR'!T$19</f>
        <v>0</v>
      </c>
    </row>
    <row r="205" spans="1:20" x14ac:dyDescent="0.25">
      <c r="B205" s="30" t="s">
        <v>14</v>
      </c>
      <c r="C205" s="12">
        <f>'7thR'!C$19</f>
        <v>6</v>
      </c>
      <c r="D205" s="12">
        <f>'7thR'!D$19</f>
        <v>5</v>
      </c>
      <c r="E205" s="12">
        <f>'7thR'!E$19</f>
        <v>11</v>
      </c>
      <c r="F205" s="12">
        <f>'7thR'!F$19</f>
        <v>11</v>
      </c>
      <c r="G205" s="12">
        <f>'7thR'!G$19</f>
        <v>5</v>
      </c>
      <c r="H205" s="12">
        <f>'7thR'!H$19</f>
        <v>8</v>
      </c>
      <c r="I205" s="12">
        <f>'7thR'!I$19</f>
        <v>6</v>
      </c>
      <c r="J205" s="12">
        <f>'7thR'!J$19</f>
        <v>6</v>
      </c>
      <c r="K205" s="12">
        <f>'7thR'!K$19</f>
        <v>5</v>
      </c>
      <c r="L205" s="12">
        <f>'7thR'!L$19</f>
        <v>4</v>
      </c>
      <c r="M205" s="12">
        <f>'7thR'!M$19</f>
        <v>6</v>
      </c>
      <c r="N205" s="12">
        <f>'7thR'!N$19</f>
        <v>8</v>
      </c>
      <c r="O205" s="12">
        <f>'7thR'!O$19</f>
        <v>5</v>
      </c>
      <c r="P205" s="12">
        <f>'7thR'!P$19</f>
        <v>11</v>
      </c>
      <c r="Q205" s="12">
        <f>'7thR'!Q$19</f>
        <v>4</v>
      </c>
      <c r="R205" s="12">
        <f>'7thR'!R$19</f>
        <v>4</v>
      </c>
      <c r="S205" s="12">
        <f>'7thR'!S$19</f>
        <v>6</v>
      </c>
      <c r="T205" s="12">
        <f>'7thR'!T$19</f>
        <v>8</v>
      </c>
    </row>
    <row r="206" spans="1:20" x14ac:dyDescent="0.25">
      <c r="B206" s="30" t="s">
        <v>15</v>
      </c>
      <c r="C206" s="12">
        <f>'8thR'!C$19</f>
        <v>0</v>
      </c>
      <c r="D206" s="12">
        <f>'8thR'!D$19</f>
        <v>0</v>
      </c>
      <c r="E206" s="12">
        <f>'8thR'!E$19</f>
        <v>0</v>
      </c>
      <c r="F206" s="12">
        <f>'8thR'!F$19</f>
        <v>0</v>
      </c>
      <c r="G206" s="12">
        <f>'8thR'!G$19</f>
        <v>0</v>
      </c>
      <c r="H206" s="12">
        <f>'8thR'!H$19</f>
        <v>0</v>
      </c>
      <c r="I206" s="12">
        <f>'8thR'!I$19</f>
        <v>0</v>
      </c>
      <c r="J206" s="12">
        <f>'8thR'!J$19</f>
        <v>0</v>
      </c>
      <c r="K206" s="12">
        <f>'8thR'!K$19</f>
        <v>0</v>
      </c>
      <c r="L206" s="12">
        <f>'8thR'!L$19</f>
        <v>0</v>
      </c>
      <c r="M206" s="12">
        <f>'8thR'!M$19</f>
        <v>0</v>
      </c>
      <c r="N206" s="12">
        <f>'8thR'!N$19</f>
        <v>0</v>
      </c>
      <c r="O206" s="12">
        <f>'8thR'!O$19</f>
        <v>0</v>
      </c>
      <c r="P206" s="12">
        <f>'8thR'!P$19</f>
        <v>0</v>
      </c>
      <c r="Q206" s="12">
        <f>'8thR'!Q$19</f>
        <v>0</v>
      </c>
      <c r="R206" s="12">
        <f>'8thR'!R$19</f>
        <v>0</v>
      </c>
      <c r="S206" s="12">
        <f>'8thR'!S$19</f>
        <v>0</v>
      </c>
      <c r="T206" s="12">
        <f>'8thR'!T$19</f>
        <v>0</v>
      </c>
    </row>
    <row r="207" spans="1:20" x14ac:dyDescent="0.25">
      <c r="B207" s="30" t="s">
        <v>45</v>
      </c>
      <c r="C207" s="12">
        <f>'9thR'!C$19</f>
        <v>9</v>
      </c>
      <c r="D207" s="12">
        <f>'9thR'!D$19</f>
        <v>7</v>
      </c>
      <c r="E207" s="12">
        <f>'9thR'!E$19</f>
        <v>4</v>
      </c>
      <c r="F207" s="12">
        <f>'9thR'!F$19</f>
        <v>3</v>
      </c>
      <c r="G207" s="12">
        <f>'9thR'!G$19</f>
        <v>6</v>
      </c>
      <c r="H207" s="12">
        <f>'9thR'!H$19</f>
        <v>7</v>
      </c>
      <c r="I207" s="12">
        <f>'9thR'!I$19</f>
        <v>9</v>
      </c>
      <c r="J207" s="12">
        <f>'9thR'!J$19</f>
        <v>6</v>
      </c>
      <c r="K207" s="12">
        <f>'9thR'!K$19</f>
        <v>6</v>
      </c>
      <c r="L207" s="12">
        <f>'9thR'!L$19</f>
        <v>5</v>
      </c>
      <c r="M207" s="12">
        <f>'9thR'!M$19</f>
        <v>7</v>
      </c>
      <c r="N207" s="12">
        <f>'9thR'!N$19</f>
        <v>8</v>
      </c>
      <c r="O207" s="12">
        <f>'9thR'!O$19</f>
        <v>6</v>
      </c>
      <c r="P207" s="12">
        <f>'9thR'!P$19</f>
        <v>9</v>
      </c>
      <c r="Q207" s="12">
        <f>'9thR'!Q$19</f>
        <v>4</v>
      </c>
      <c r="R207" s="12">
        <f>'9thR'!R$19</f>
        <v>3</v>
      </c>
      <c r="S207" s="12">
        <f>'9thR'!S$19</f>
        <v>9</v>
      </c>
      <c r="T207" s="12">
        <f>'9thR'!T$19</f>
        <v>9</v>
      </c>
    </row>
    <row r="208" spans="1:20" x14ac:dyDescent="0.25">
      <c r="B208" s="97" t="s">
        <v>46</v>
      </c>
      <c r="C208" s="12">
        <f>'10thR'!C$19</f>
        <v>0</v>
      </c>
      <c r="D208" s="12">
        <f>'10thR'!D$19</f>
        <v>0</v>
      </c>
      <c r="E208" s="12">
        <f>'10thR'!E$19</f>
        <v>0</v>
      </c>
      <c r="F208" s="12">
        <f>'10thR'!F$19</f>
        <v>0</v>
      </c>
      <c r="G208" s="12">
        <f>'10thR'!G$19</f>
        <v>0</v>
      </c>
      <c r="H208" s="12">
        <f>'10thR'!H$19</f>
        <v>0</v>
      </c>
      <c r="I208" s="12">
        <f>'10thR'!I$19</f>
        <v>0</v>
      </c>
      <c r="J208" s="12">
        <f>'10thR'!J$19</f>
        <v>0</v>
      </c>
      <c r="K208" s="12">
        <f>'10thR'!K$19</f>
        <v>0</v>
      </c>
      <c r="L208" s="12">
        <f>'10thR'!L$19</f>
        <v>0</v>
      </c>
      <c r="M208" s="12">
        <f>'10thR'!M$19</f>
        <v>0</v>
      </c>
      <c r="N208" s="12">
        <f>'10thR'!N$19</f>
        <v>0</v>
      </c>
      <c r="O208" s="12">
        <f>'10thR'!O$19</f>
        <v>0</v>
      </c>
      <c r="P208" s="12">
        <f>'10thR'!P$19</f>
        <v>0</v>
      </c>
      <c r="Q208" s="12">
        <f>'10thR'!Q$19</f>
        <v>0</v>
      </c>
      <c r="R208" s="12">
        <f>'10thR'!R$19</f>
        <v>0</v>
      </c>
      <c r="S208" s="12">
        <f>'10thR'!S$19</f>
        <v>0</v>
      </c>
      <c r="T208" s="12">
        <f>'10thR'!T$19</f>
        <v>0</v>
      </c>
    </row>
    <row r="209" spans="1:20" ht="15.75" x14ac:dyDescent="0.25">
      <c r="B209" s="33" t="s">
        <v>19</v>
      </c>
      <c r="C209" s="12">
        <f>score!G$19</f>
        <v>6</v>
      </c>
      <c r="D209" s="12">
        <f>score!H$19</f>
        <v>5</v>
      </c>
      <c r="E209" s="12">
        <f>score!I$19</f>
        <v>4</v>
      </c>
      <c r="F209" s="12">
        <f>score!J$19</f>
        <v>3</v>
      </c>
      <c r="G209" s="12">
        <f>score!K$19</f>
        <v>5</v>
      </c>
      <c r="H209" s="12">
        <f>score!L$19</f>
        <v>7</v>
      </c>
      <c r="I209" s="12">
        <f>score!M$19</f>
        <v>6</v>
      </c>
      <c r="J209" s="12">
        <f>score!N$19</f>
        <v>6</v>
      </c>
      <c r="K209" s="12">
        <f>score!O$19</f>
        <v>5</v>
      </c>
      <c r="L209" s="12">
        <f>score!P$19</f>
        <v>4</v>
      </c>
      <c r="M209" s="12">
        <f>score!Q$19</f>
        <v>6</v>
      </c>
      <c r="N209" s="12">
        <f>score!R$19</f>
        <v>8</v>
      </c>
      <c r="O209" s="12">
        <f>score!S$19</f>
        <v>5</v>
      </c>
      <c r="P209" s="12">
        <f>score!T$19</f>
        <v>9</v>
      </c>
      <c r="Q209" s="12">
        <f>score!U$19</f>
        <v>4</v>
      </c>
      <c r="R209" s="12">
        <f>score!V$19</f>
        <v>3</v>
      </c>
      <c r="S209" s="12">
        <f>score!W$19</f>
        <v>6</v>
      </c>
      <c r="T209" s="12">
        <f>score!X$19</f>
        <v>8</v>
      </c>
    </row>
    <row r="210" spans="1:20" ht="15.75" x14ac:dyDescent="0.25">
      <c r="B210" s="34" t="s">
        <v>7</v>
      </c>
      <c r="C210" s="37">
        <f>score!G$27</f>
        <v>4</v>
      </c>
      <c r="D210" s="37">
        <f>score!H$27</f>
        <v>4</v>
      </c>
      <c r="E210" s="37">
        <f>score!I$27</f>
        <v>3</v>
      </c>
      <c r="F210" s="37">
        <f>score!J$27</f>
        <v>3</v>
      </c>
      <c r="G210" s="37">
        <f>score!K$27</f>
        <v>4</v>
      </c>
      <c r="H210" s="37">
        <f>score!L$27</f>
        <v>4</v>
      </c>
      <c r="I210" s="37">
        <f>score!M$27</f>
        <v>5</v>
      </c>
      <c r="J210" s="37">
        <f>score!N$27</f>
        <v>4</v>
      </c>
      <c r="K210" s="37">
        <f>score!O$27</f>
        <v>4</v>
      </c>
      <c r="L210" s="37">
        <f>score!P$27</f>
        <v>3</v>
      </c>
      <c r="M210" s="37">
        <f>score!Q$27</f>
        <v>4</v>
      </c>
      <c r="N210" s="37">
        <f>score!R$27</f>
        <v>5</v>
      </c>
      <c r="O210" s="37">
        <f>score!S$27</f>
        <v>4</v>
      </c>
      <c r="P210" s="37">
        <f>score!T$27</f>
        <v>5</v>
      </c>
      <c r="Q210" s="37">
        <f>score!U$27</f>
        <v>3</v>
      </c>
      <c r="R210" s="37">
        <f>score!V$27</f>
        <v>3</v>
      </c>
      <c r="S210" s="37">
        <f>score!W$27</f>
        <v>4</v>
      </c>
      <c r="T210" s="37">
        <f>score!X$27</f>
        <v>4</v>
      </c>
    </row>
    <row r="211" spans="1:20" x14ac:dyDescent="0.25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25">
      <c r="C212" s="93" t="s">
        <v>6</v>
      </c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</row>
    <row r="213" spans="1:20" x14ac:dyDescent="0.25">
      <c r="A213" s="94">
        <f>score!C20</f>
        <v>5</v>
      </c>
      <c r="B213" s="90" t="str">
        <f>score!E20</f>
        <v>Plemelj Milena</v>
      </c>
      <c r="C213" s="76">
        <v>1</v>
      </c>
      <c r="D213" s="76">
        <v>2</v>
      </c>
      <c r="E213" s="76">
        <v>3</v>
      </c>
      <c r="F213" s="76">
        <v>4</v>
      </c>
      <c r="G213" s="76">
        <v>5</v>
      </c>
      <c r="H213" s="76">
        <v>6</v>
      </c>
      <c r="I213" s="76">
        <v>7</v>
      </c>
      <c r="J213" s="76">
        <v>8</v>
      </c>
      <c r="K213" s="76">
        <v>9</v>
      </c>
      <c r="L213" s="76">
        <v>10</v>
      </c>
      <c r="M213" s="76">
        <v>11</v>
      </c>
      <c r="N213" s="76">
        <v>12</v>
      </c>
      <c r="O213" s="76">
        <v>13</v>
      </c>
      <c r="P213" s="76">
        <v>14</v>
      </c>
      <c r="Q213" s="76">
        <v>15</v>
      </c>
      <c r="R213" s="76">
        <v>16</v>
      </c>
      <c r="S213" s="76">
        <v>17</v>
      </c>
      <c r="T213" s="76">
        <v>18</v>
      </c>
    </row>
    <row r="214" spans="1:20" x14ac:dyDescent="0.25">
      <c r="A214" s="94"/>
      <c r="B214" s="90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</row>
    <row r="215" spans="1:20" x14ac:dyDescent="0.25">
      <c r="B215" s="30" t="s">
        <v>8</v>
      </c>
      <c r="C215" s="12">
        <f>'1stR'!C$20</f>
        <v>0</v>
      </c>
      <c r="D215" s="12">
        <f>'1stR'!D$20</f>
        <v>0</v>
      </c>
      <c r="E215" s="12">
        <f>'1stR'!E$20</f>
        <v>0</v>
      </c>
      <c r="F215" s="12">
        <f>'1stR'!F$20</f>
        <v>0</v>
      </c>
      <c r="G215" s="12">
        <f>'1stR'!G$20</f>
        <v>0</v>
      </c>
      <c r="H215" s="12">
        <f>'1stR'!H$20</f>
        <v>0</v>
      </c>
      <c r="I215" s="12">
        <f>'1stR'!I$20</f>
        <v>0</v>
      </c>
      <c r="J215" s="12">
        <f>'1stR'!J$20</f>
        <v>0</v>
      </c>
      <c r="K215" s="12">
        <f>'1stR'!K$20</f>
        <v>0</v>
      </c>
      <c r="L215" s="12">
        <f>'1stR'!L$20</f>
        <v>0</v>
      </c>
      <c r="M215" s="12">
        <f>'1stR'!M$20</f>
        <v>0</v>
      </c>
      <c r="N215" s="12">
        <f>'1stR'!N$20</f>
        <v>0</v>
      </c>
      <c r="O215" s="12">
        <f>'1stR'!O$20</f>
        <v>0</v>
      </c>
      <c r="P215" s="12">
        <f>'1stR'!P$20</f>
        <v>0</v>
      </c>
      <c r="Q215" s="12">
        <f>'1stR'!Q$20</f>
        <v>0</v>
      </c>
      <c r="R215" s="12">
        <f>'1stR'!R$20</f>
        <v>0</v>
      </c>
      <c r="S215" s="12">
        <f>'1stR'!S$20</f>
        <v>0</v>
      </c>
      <c r="T215" s="12">
        <f>'1stR'!T$20</f>
        <v>0</v>
      </c>
    </row>
    <row r="216" spans="1:20" x14ac:dyDescent="0.25">
      <c r="B216" s="30" t="s">
        <v>9</v>
      </c>
      <c r="C216" s="12">
        <f>'2ndR'!C$20</f>
        <v>0</v>
      </c>
      <c r="D216" s="12">
        <f>'2ndR'!D$20</f>
        <v>0</v>
      </c>
      <c r="E216" s="12">
        <f>'2ndR'!E$20</f>
        <v>0</v>
      </c>
      <c r="F216" s="12">
        <f>'2ndR'!F$20</f>
        <v>0</v>
      </c>
      <c r="G216" s="12">
        <f>'2ndR'!G$20</f>
        <v>0</v>
      </c>
      <c r="H216" s="12">
        <f>'2ndR'!H$20</f>
        <v>0</v>
      </c>
      <c r="I216" s="12">
        <f>'2ndR'!I$20</f>
        <v>0</v>
      </c>
      <c r="J216" s="12">
        <f>'2ndR'!J$20</f>
        <v>0</v>
      </c>
      <c r="K216" s="12">
        <f>'2ndR'!K$20</f>
        <v>0</v>
      </c>
      <c r="L216" s="12">
        <f>'2ndR'!L$20</f>
        <v>0</v>
      </c>
      <c r="M216" s="12">
        <f>'2ndR'!M$20</f>
        <v>0</v>
      </c>
      <c r="N216" s="12">
        <f>'2ndR'!N$20</f>
        <v>0</v>
      </c>
      <c r="O216" s="12">
        <f>'2ndR'!O$20</f>
        <v>0</v>
      </c>
      <c r="P216" s="12">
        <f>'2ndR'!P$20</f>
        <v>0</v>
      </c>
      <c r="Q216" s="12">
        <f>'2ndR'!Q$20</f>
        <v>0</v>
      </c>
      <c r="R216" s="12">
        <f>'2ndR'!R$20</f>
        <v>0</v>
      </c>
      <c r="S216" s="12">
        <f>'2ndR'!S$20</f>
        <v>0</v>
      </c>
      <c r="T216" s="12">
        <f>'2ndR'!T$20</f>
        <v>0</v>
      </c>
    </row>
    <row r="217" spans="1:20" x14ac:dyDescent="0.25">
      <c r="B217" s="30" t="s">
        <v>10</v>
      </c>
      <c r="C217" s="12">
        <f>'3rdR'!C$20</f>
        <v>9</v>
      </c>
      <c r="D217" s="12">
        <f>'3rdR'!D$20</f>
        <v>5</v>
      </c>
      <c r="E217" s="12">
        <f>'3rdR'!E$20</f>
        <v>3</v>
      </c>
      <c r="F217" s="12">
        <f>'3rdR'!F$20</f>
        <v>4</v>
      </c>
      <c r="G217" s="12">
        <f>'3rdR'!G$20</f>
        <v>5</v>
      </c>
      <c r="H217" s="12">
        <f>'3rdR'!H$20</f>
        <v>6</v>
      </c>
      <c r="I217" s="12">
        <f>'3rdR'!I$20</f>
        <v>7</v>
      </c>
      <c r="J217" s="12">
        <f>'3rdR'!J$20</f>
        <v>6</v>
      </c>
      <c r="K217" s="12">
        <f>'3rdR'!K$20</f>
        <v>11</v>
      </c>
      <c r="L217" s="12">
        <f>'3rdR'!L$20</f>
        <v>4</v>
      </c>
      <c r="M217" s="12">
        <f>'3rdR'!M$20</f>
        <v>7</v>
      </c>
      <c r="N217" s="12">
        <f>'3rdR'!N$20</f>
        <v>10</v>
      </c>
      <c r="O217" s="12">
        <f>'3rdR'!O$20</f>
        <v>6</v>
      </c>
      <c r="P217" s="12">
        <f>'3rdR'!P$20</f>
        <v>8</v>
      </c>
      <c r="Q217" s="12">
        <f>'3rdR'!Q$20</f>
        <v>4</v>
      </c>
      <c r="R217" s="12">
        <f>'3rdR'!R$20</f>
        <v>4</v>
      </c>
      <c r="S217" s="12">
        <f>'3rdR'!S$20</f>
        <v>11</v>
      </c>
      <c r="T217" s="12">
        <f>'3rdR'!T$20</f>
        <v>11</v>
      </c>
    </row>
    <row r="218" spans="1:20" x14ac:dyDescent="0.25">
      <c r="B218" s="30" t="s">
        <v>11</v>
      </c>
      <c r="C218" s="12">
        <f>'4thR'!C$20</f>
        <v>5</v>
      </c>
      <c r="D218" s="12">
        <f>'4thR'!D$20</f>
        <v>5</v>
      </c>
      <c r="E218" s="12">
        <f>'4thR'!E$20</f>
        <v>4</v>
      </c>
      <c r="F218" s="12">
        <f>'4thR'!F$20</f>
        <v>4</v>
      </c>
      <c r="G218" s="12">
        <f>'4thR'!G$20</f>
        <v>4</v>
      </c>
      <c r="H218" s="12">
        <f>'4thR'!H$20</f>
        <v>4</v>
      </c>
      <c r="I218" s="12">
        <f>'4thR'!I$20</f>
        <v>6</v>
      </c>
      <c r="J218" s="12">
        <f>'4thR'!J$20</f>
        <v>10</v>
      </c>
      <c r="K218" s="12">
        <f>'4thR'!K$20</f>
        <v>4</v>
      </c>
      <c r="L218" s="12">
        <f>'4thR'!L$20</f>
        <v>3</v>
      </c>
      <c r="M218" s="12">
        <f>'4thR'!M$20</f>
        <v>4</v>
      </c>
      <c r="N218" s="12">
        <f>'4thR'!N$20</f>
        <v>5</v>
      </c>
      <c r="O218" s="12">
        <f>'4thR'!O$20</f>
        <v>10</v>
      </c>
      <c r="P218" s="12">
        <f>'4thR'!P$20</f>
        <v>10</v>
      </c>
      <c r="Q218" s="12">
        <f>'4thR'!Q$20</f>
        <v>4</v>
      </c>
      <c r="R218" s="12">
        <f>'4thR'!R$20</f>
        <v>4</v>
      </c>
      <c r="S218" s="12">
        <f>'4thR'!S$20</f>
        <v>10</v>
      </c>
      <c r="T218" s="12">
        <f>'4thR'!T$20</f>
        <v>4</v>
      </c>
    </row>
    <row r="219" spans="1:20" x14ac:dyDescent="0.25">
      <c r="B219" s="30" t="s">
        <v>12</v>
      </c>
      <c r="C219" s="12">
        <f>'5thR'!C$20</f>
        <v>0</v>
      </c>
      <c r="D219" s="12">
        <f>'5thR'!D$20</f>
        <v>0</v>
      </c>
      <c r="E219" s="12">
        <f>'5thR'!E$20</f>
        <v>0</v>
      </c>
      <c r="F219" s="12">
        <f>'5thR'!F$20</f>
        <v>0</v>
      </c>
      <c r="G219" s="12">
        <f>'5thR'!G$20</f>
        <v>0</v>
      </c>
      <c r="H219" s="12">
        <f>'5thR'!H$20</f>
        <v>0</v>
      </c>
      <c r="I219" s="12">
        <f>'5thR'!I$20</f>
        <v>0</v>
      </c>
      <c r="J219" s="12">
        <f>'5thR'!J$20</f>
        <v>0</v>
      </c>
      <c r="K219" s="12">
        <f>'5thR'!K$20</f>
        <v>0</v>
      </c>
      <c r="L219" s="12">
        <f>'5thR'!L$20</f>
        <v>0</v>
      </c>
      <c r="M219" s="12">
        <f>'5thR'!M$20</f>
        <v>0</v>
      </c>
      <c r="N219" s="12">
        <f>'5thR'!N$20</f>
        <v>0</v>
      </c>
      <c r="O219" s="12">
        <f>'5thR'!O$20</f>
        <v>0</v>
      </c>
      <c r="P219" s="12">
        <f>'5thR'!P$20</f>
        <v>0</v>
      </c>
      <c r="Q219" s="12">
        <f>'5thR'!Q$20</f>
        <v>0</v>
      </c>
      <c r="R219" s="12">
        <f>'5thR'!R$20</f>
        <v>0</v>
      </c>
      <c r="S219" s="12">
        <f>'5thR'!S$20</f>
        <v>0</v>
      </c>
      <c r="T219" s="12">
        <f>'5thR'!T$20</f>
        <v>0</v>
      </c>
    </row>
    <row r="220" spans="1:20" x14ac:dyDescent="0.25">
      <c r="B220" s="30" t="s">
        <v>13</v>
      </c>
      <c r="C220" s="12">
        <f>'6thR'!C$20</f>
        <v>7</v>
      </c>
      <c r="D220" s="12">
        <f>'6thR'!D$20</f>
        <v>4</v>
      </c>
      <c r="E220" s="12">
        <f>'6thR'!E$20</f>
        <v>6</v>
      </c>
      <c r="F220" s="12">
        <f>'6thR'!F$20</f>
        <v>4</v>
      </c>
      <c r="G220" s="12">
        <f>'6thR'!G$20</f>
        <v>7</v>
      </c>
      <c r="H220" s="12">
        <f>'6thR'!H$20</f>
        <v>6</v>
      </c>
      <c r="I220" s="12">
        <f>'6thR'!I$20</f>
        <v>6</v>
      </c>
      <c r="J220" s="12">
        <f>'6thR'!J$20</f>
        <v>7</v>
      </c>
      <c r="K220" s="12">
        <f>'6thR'!K$20</f>
        <v>11</v>
      </c>
      <c r="L220" s="12">
        <f>'6thR'!L$20</f>
        <v>4</v>
      </c>
      <c r="M220" s="12">
        <f>'6thR'!M$20</f>
        <v>5</v>
      </c>
      <c r="N220" s="12">
        <f>'6thR'!N$20</f>
        <v>7</v>
      </c>
      <c r="O220" s="12">
        <f>'6thR'!O$20</f>
        <v>5</v>
      </c>
      <c r="P220" s="12">
        <f>'6thR'!P$20</f>
        <v>7</v>
      </c>
      <c r="Q220" s="12">
        <f>'6thR'!Q$20</f>
        <v>3</v>
      </c>
      <c r="R220" s="12">
        <f>'6thR'!R$20</f>
        <v>4</v>
      </c>
      <c r="S220" s="12">
        <f>'6thR'!S$20</f>
        <v>6</v>
      </c>
      <c r="T220" s="12">
        <f>'6thR'!T$20</f>
        <v>5</v>
      </c>
    </row>
    <row r="221" spans="1:20" x14ac:dyDescent="0.25">
      <c r="B221" s="30" t="s">
        <v>14</v>
      </c>
      <c r="C221" s="12">
        <f>'7thR'!C$20</f>
        <v>0</v>
      </c>
      <c r="D221" s="12">
        <f>'7thR'!D$20</f>
        <v>0</v>
      </c>
      <c r="E221" s="12">
        <f>'7thR'!E$20</f>
        <v>0</v>
      </c>
      <c r="F221" s="12">
        <f>'7thR'!F$20</f>
        <v>0</v>
      </c>
      <c r="G221" s="12">
        <f>'7thR'!G$20</f>
        <v>0</v>
      </c>
      <c r="H221" s="12">
        <f>'7thR'!H$20</f>
        <v>0</v>
      </c>
      <c r="I221" s="12">
        <f>'7thR'!I$20</f>
        <v>0</v>
      </c>
      <c r="J221" s="12">
        <f>'7thR'!J$20</f>
        <v>0</v>
      </c>
      <c r="K221" s="12">
        <f>'7thR'!K$20</f>
        <v>0</v>
      </c>
      <c r="L221" s="12">
        <f>'7thR'!L$20</f>
        <v>0</v>
      </c>
      <c r="M221" s="12">
        <f>'7thR'!M$20</f>
        <v>0</v>
      </c>
      <c r="N221" s="12">
        <f>'7thR'!N$20</f>
        <v>0</v>
      </c>
      <c r="O221" s="12">
        <f>'7thR'!O$20</f>
        <v>0</v>
      </c>
      <c r="P221" s="12">
        <f>'7thR'!P$20</f>
        <v>0</v>
      </c>
      <c r="Q221" s="12">
        <f>'7thR'!Q$20</f>
        <v>0</v>
      </c>
      <c r="R221" s="12">
        <f>'7thR'!R$20</f>
        <v>0</v>
      </c>
      <c r="S221" s="12">
        <f>'7thR'!S$20</f>
        <v>0</v>
      </c>
      <c r="T221" s="12">
        <f>'7thR'!T$20</f>
        <v>0</v>
      </c>
    </row>
    <row r="222" spans="1:20" x14ac:dyDescent="0.25">
      <c r="B222" s="30" t="s">
        <v>15</v>
      </c>
      <c r="C222" s="12">
        <f>'8thR'!C$20</f>
        <v>4</v>
      </c>
      <c r="D222" s="12">
        <f>'8thR'!D$20</f>
        <v>6</v>
      </c>
      <c r="E222" s="12">
        <f>'8thR'!E$20</f>
        <v>5</v>
      </c>
      <c r="F222" s="12">
        <f>'8thR'!F$20</f>
        <v>5</v>
      </c>
      <c r="G222" s="12">
        <f>'8thR'!G$20</f>
        <v>5</v>
      </c>
      <c r="H222" s="12">
        <f>'8thR'!H$20</f>
        <v>5</v>
      </c>
      <c r="I222" s="12">
        <f>'8thR'!I$20</f>
        <v>8</v>
      </c>
      <c r="J222" s="12">
        <f>'8thR'!J$20</f>
        <v>5</v>
      </c>
      <c r="K222" s="12">
        <f>'8thR'!K$20</f>
        <v>5</v>
      </c>
      <c r="L222" s="12">
        <f>'8thR'!L$20</f>
        <v>6</v>
      </c>
      <c r="M222" s="12">
        <f>'8thR'!M$20</f>
        <v>8</v>
      </c>
      <c r="N222" s="12">
        <f>'8thR'!N$20</f>
        <v>8</v>
      </c>
      <c r="O222" s="12">
        <f>'8thR'!O$20</f>
        <v>6</v>
      </c>
      <c r="P222" s="12">
        <f>'8thR'!P$20</f>
        <v>8</v>
      </c>
      <c r="Q222" s="12">
        <f>'8thR'!Q$20</f>
        <v>4</v>
      </c>
      <c r="R222" s="12">
        <f>'8thR'!R$20</f>
        <v>2</v>
      </c>
      <c r="S222" s="12">
        <f>'8thR'!S$20</f>
        <v>6</v>
      </c>
      <c r="T222" s="12">
        <f>'8thR'!T$20</f>
        <v>5</v>
      </c>
    </row>
    <row r="223" spans="1:20" x14ac:dyDescent="0.25">
      <c r="B223" s="30" t="s">
        <v>45</v>
      </c>
      <c r="C223" s="12">
        <f>'9thR'!C$20</f>
        <v>7</v>
      </c>
      <c r="D223" s="12">
        <f>'9thR'!D$20</f>
        <v>6</v>
      </c>
      <c r="E223" s="12">
        <f>'9thR'!E$20</f>
        <v>4</v>
      </c>
      <c r="F223" s="12">
        <f>'9thR'!F$20</f>
        <v>4</v>
      </c>
      <c r="G223" s="12">
        <f>'9thR'!G$20</f>
        <v>8</v>
      </c>
      <c r="H223" s="12">
        <f>'9thR'!H$20</f>
        <v>5</v>
      </c>
      <c r="I223" s="12">
        <f>'9thR'!I$20</f>
        <v>9</v>
      </c>
      <c r="J223" s="12">
        <f>'9thR'!J$20</f>
        <v>5</v>
      </c>
      <c r="K223" s="12">
        <f>'9thR'!K$20</f>
        <v>6</v>
      </c>
      <c r="L223" s="12">
        <f>'9thR'!L$20</f>
        <v>3</v>
      </c>
      <c r="M223" s="12">
        <f>'9thR'!M$20</f>
        <v>6</v>
      </c>
      <c r="N223" s="12">
        <f>'9thR'!N$20</f>
        <v>6</v>
      </c>
      <c r="O223" s="12">
        <f>'9thR'!O$20</f>
        <v>6</v>
      </c>
      <c r="P223" s="12">
        <f>'9thR'!P$20</f>
        <v>7</v>
      </c>
      <c r="Q223" s="12">
        <f>'9thR'!Q$20</f>
        <v>4</v>
      </c>
      <c r="R223" s="12">
        <f>'9thR'!R$20</f>
        <v>3</v>
      </c>
      <c r="S223" s="12">
        <f>'9thR'!S$20</f>
        <v>9</v>
      </c>
      <c r="T223" s="12">
        <f>'9thR'!T$20</f>
        <v>5</v>
      </c>
    </row>
    <row r="224" spans="1:20" x14ac:dyDescent="0.25">
      <c r="B224" s="97" t="s">
        <v>46</v>
      </c>
      <c r="C224" s="12">
        <f>'10thR'!C$20</f>
        <v>0</v>
      </c>
      <c r="D224" s="12">
        <f>'10thR'!D$20</f>
        <v>0</v>
      </c>
      <c r="E224" s="12">
        <f>'10thR'!E$20</f>
        <v>0</v>
      </c>
      <c r="F224" s="12">
        <f>'10thR'!F$20</f>
        <v>0</v>
      </c>
      <c r="G224" s="12">
        <f>'10thR'!G$20</f>
        <v>0</v>
      </c>
      <c r="H224" s="12">
        <f>'10thR'!H$20</f>
        <v>0</v>
      </c>
      <c r="I224" s="12">
        <f>'10thR'!I$20</f>
        <v>0</v>
      </c>
      <c r="J224" s="12">
        <f>'10thR'!J$20</f>
        <v>0</v>
      </c>
      <c r="K224" s="12">
        <f>'10thR'!K$20</f>
        <v>0</v>
      </c>
      <c r="L224" s="12">
        <f>'10thR'!L$20</f>
        <v>0</v>
      </c>
      <c r="M224" s="12">
        <f>'10thR'!M$20</f>
        <v>0</v>
      </c>
      <c r="N224" s="12">
        <f>'10thR'!N$20</f>
        <v>0</v>
      </c>
      <c r="O224" s="12">
        <f>'10thR'!O$20</f>
        <v>0</v>
      </c>
      <c r="P224" s="12">
        <f>'10thR'!P$20</f>
        <v>0</v>
      </c>
      <c r="Q224" s="12">
        <f>'10thR'!Q$20</f>
        <v>0</v>
      </c>
      <c r="R224" s="12">
        <f>'10thR'!R$20</f>
        <v>0</v>
      </c>
      <c r="S224" s="12">
        <f>'10thR'!S$20</f>
        <v>0</v>
      </c>
      <c r="T224" s="12">
        <f>'10thR'!T$20</f>
        <v>0</v>
      </c>
    </row>
    <row r="225" spans="1:20" ht="15.75" x14ac:dyDescent="0.25">
      <c r="B225" s="33" t="s">
        <v>19</v>
      </c>
      <c r="C225" s="12">
        <f>score!G$20</f>
        <v>4</v>
      </c>
      <c r="D225" s="12">
        <f>score!H$20</f>
        <v>4</v>
      </c>
      <c r="E225" s="12">
        <f>score!I$20</f>
        <v>3</v>
      </c>
      <c r="F225" s="12">
        <f>score!J$20</f>
        <v>4</v>
      </c>
      <c r="G225" s="12">
        <f>score!K$20</f>
        <v>4</v>
      </c>
      <c r="H225" s="12">
        <f>score!L$20</f>
        <v>4</v>
      </c>
      <c r="I225" s="12">
        <f>score!M$20</f>
        <v>6</v>
      </c>
      <c r="J225" s="12">
        <f>score!N$20</f>
        <v>5</v>
      </c>
      <c r="K225" s="12">
        <f>score!O$20</f>
        <v>4</v>
      </c>
      <c r="L225" s="12">
        <f>score!P$20</f>
        <v>3</v>
      </c>
      <c r="M225" s="12">
        <f>score!Q$20</f>
        <v>4</v>
      </c>
      <c r="N225" s="12">
        <f>score!R$20</f>
        <v>5</v>
      </c>
      <c r="O225" s="12">
        <f>score!S$20</f>
        <v>5</v>
      </c>
      <c r="P225" s="12">
        <f>score!T$20</f>
        <v>7</v>
      </c>
      <c r="Q225" s="12">
        <f>score!U$20</f>
        <v>3</v>
      </c>
      <c r="R225" s="12">
        <f>score!V$20</f>
        <v>2</v>
      </c>
      <c r="S225" s="12">
        <f>score!W$20</f>
        <v>6</v>
      </c>
      <c r="T225" s="12">
        <f>score!X$20</f>
        <v>4</v>
      </c>
    </row>
    <row r="226" spans="1:20" ht="15.75" x14ac:dyDescent="0.25">
      <c r="B226" s="34" t="s">
        <v>7</v>
      </c>
      <c r="C226" s="37">
        <f>score!G$27</f>
        <v>4</v>
      </c>
      <c r="D226" s="37">
        <f>score!H$27</f>
        <v>4</v>
      </c>
      <c r="E226" s="37">
        <f>score!I$27</f>
        <v>3</v>
      </c>
      <c r="F226" s="37">
        <f>score!J$27</f>
        <v>3</v>
      </c>
      <c r="G226" s="37">
        <f>score!K$27</f>
        <v>4</v>
      </c>
      <c r="H226" s="37">
        <f>score!L$27</f>
        <v>4</v>
      </c>
      <c r="I226" s="37">
        <f>score!M$27</f>
        <v>5</v>
      </c>
      <c r="J226" s="37">
        <f>score!N$27</f>
        <v>4</v>
      </c>
      <c r="K226" s="37">
        <f>score!O$27</f>
        <v>4</v>
      </c>
      <c r="L226" s="37">
        <f>score!P$27</f>
        <v>3</v>
      </c>
      <c r="M226" s="37">
        <f>score!Q$27</f>
        <v>4</v>
      </c>
      <c r="N226" s="37">
        <f>score!R$27</f>
        <v>5</v>
      </c>
      <c r="O226" s="37">
        <f>score!S$27</f>
        <v>4</v>
      </c>
      <c r="P226" s="37">
        <f>score!T$27</f>
        <v>5</v>
      </c>
      <c r="Q226" s="37">
        <f>score!U$27</f>
        <v>3</v>
      </c>
      <c r="R226" s="37">
        <f>score!V$27</f>
        <v>3</v>
      </c>
      <c r="S226" s="37">
        <f>score!W$27</f>
        <v>4</v>
      </c>
      <c r="T226" s="37">
        <f>score!X$27</f>
        <v>4</v>
      </c>
    </row>
    <row r="227" spans="1:20" x14ac:dyDescent="0.25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x14ac:dyDescent="0.25">
      <c r="C228" s="93" t="s">
        <v>6</v>
      </c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</row>
    <row r="229" spans="1:20" x14ac:dyDescent="0.25">
      <c r="A229" s="94">
        <f>score!C21</f>
        <v>3</v>
      </c>
      <c r="B229" s="90" t="str">
        <f>score!E21</f>
        <v>Ravnikar Marina</v>
      </c>
      <c r="C229" s="76">
        <v>1</v>
      </c>
      <c r="D229" s="76">
        <v>2</v>
      </c>
      <c r="E229" s="76">
        <v>3</v>
      </c>
      <c r="F229" s="76">
        <v>4</v>
      </c>
      <c r="G229" s="76">
        <v>5</v>
      </c>
      <c r="H229" s="76">
        <v>6</v>
      </c>
      <c r="I229" s="76">
        <v>7</v>
      </c>
      <c r="J229" s="76">
        <v>8</v>
      </c>
      <c r="K229" s="76">
        <v>9</v>
      </c>
      <c r="L229" s="76">
        <v>10</v>
      </c>
      <c r="M229" s="76">
        <v>11</v>
      </c>
      <c r="N229" s="76">
        <v>12</v>
      </c>
      <c r="O229" s="76">
        <v>13</v>
      </c>
      <c r="P229" s="76">
        <v>14</v>
      </c>
      <c r="Q229" s="76">
        <v>15</v>
      </c>
      <c r="R229" s="76">
        <v>16</v>
      </c>
      <c r="S229" s="76">
        <v>17</v>
      </c>
      <c r="T229" s="76">
        <v>18</v>
      </c>
    </row>
    <row r="230" spans="1:20" x14ac:dyDescent="0.25">
      <c r="A230" s="94"/>
      <c r="B230" s="90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</row>
    <row r="231" spans="1:20" x14ac:dyDescent="0.25">
      <c r="B231" s="30" t="s">
        <v>8</v>
      </c>
      <c r="C231" s="12">
        <f>'1stR'!C$21</f>
        <v>0</v>
      </c>
      <c r="D231" s="12">
        <f>'1stR'!D$21</f>
        <v>0</v>
      </c>
      <c r="E231" s="12">
        <f>'1stR'!E$21</f>
        <v>0</v>
      </c>
      <c r="F231" s="12">
        <f>'1stR'!F$21</f>
        <v>0</v>
      </c>
      <c r="G231" s="12">
        <f>'1stR'!G$21</f>
        <v>0</v>
      </c>
      <c r="H231" s="12">
        <f>'1stR'!H$21</f>
        <v>0</v>
      </c>
      <c r="I231" s="12">
        <f>'1stR'!I$21</f>
        <v>0</v>
      </c>
      <c r="J231" s="12">
        <f>'1stR'!J$21</f>
        <v>0</v>
      </c>
      <c r="K231" s="12">
        <f>'1stR'!K$21</f>
        <v>0</v>
      </c>
      <c r="L231" s="12">
        <f>'1stR'!L$21</f>
        <v>0</v>
      </c>
      <c r="M231" s="12">
        <f>'1stR'!M$21</f>
        <v>0</v>
      </c>
      <c r="N231" s="12">
        <f>'1stR'!N$21</f>
        <v>0</v>
      </c>
      <c r="O231" s="12">
        <f>'1stR'!O$21</f>
        <v>0</v>
      </c>
      <c r="P231" s="12">
        <f>'1stR'!P$21</f>
        <v>0</v>
      </c>
      <c r="Q231" s="12">
        <f>'1stR'!Q$21</f>
        <v>0</v>
      </c>
      <c r="R231" s="12">
        <f>'1stR'!R$21</f>
        <v>0</v>
      </c>
      <c r="S231" s="12">
        <f>'1stR'!S$21</f>
        <v>0</v>
      </c>
      <c r="T231" s="12">
        <f>'1stR'!T$21</f>
        <v>0</v>
      </c>
    </row>
    <row r="232" spans="1:20" x14ac:dyDescent="0.25">
      <c r="B232" s="30" t="s">
        <v>9</v>
      </c>
      <c r="C232" s="12">
        <f>'2ndR'!C$21</f>
        <v>0</v>
      </c>
      <c r="D232" s="12">
        <f>'2ndR'!D$21</f>
        <v>0</v>
      </c>
      <c r="E232" s="12">
        <f>'2ndR'!E$21</f>
        <v>0</v>
      </c>
      <c r="F232" s="12">
        <f>'2ndR'!F$21</f>
        <v>0</v>
      </c>
      <c r="G232" s="12">
        <f>'2ndR'!G$21</f>
        <v>0</v>
      </c>
      <c r="H232" s="12">
        <f>'2ndR'!H$21</f>
        <v>0</v>
      </c>
      <c r="I232" s="12">
        <f>'2ndR'!I$21</f>
        <v>0</v>
      </c>
      <c r="J232" s="12">
        <f>'2ndR'!J$21</f>
        <v>0</v>
      </c>
      <c r="K232" s="12">
        <f>'2ndR'!K$21</f>
        <v>0</v>
      </c>
      <c r="L232" s="12">
        <f>'2ndR'!L$21</f>
        <v>0</v>
      </c>
      <c r="M232" s="12">
        <f>'2ndR'!M$21</f>
        <v>0</v>
      </c>
      <c r="N232" s="12">
        <f>'2ndR'!N$21</f>
        <v>0</v>
      </c>
      <c r="O232" s="12">
        <f>'2ndR'!O$21</f>
        <v>0</v>
      </c>
      <c r="P232" s="12">
        <f>'2ndR'!P$21</f>
        <v>0</v>
      </c>
      <c r="Q232" s="12">
        <f>'2ndR'!Q$21</f>
        <v>0</v>
      </c>
      <c r="R232" s="12">
        <f>'2ndR'!R$21</f>
        <v>0</v>
      </c>
      <c r="S232" s="12">
        <f>'2ndR'!S$21</f>
        <v>0</v>
      </c>
      <c r="T232" s="12">
        <f>'2ndR'!T$21</f>
        <v>0</v>
      </c>
    </row>
    <row r="233" spans="1:20" x14ac:dyDescent="0.25">
      <c r="B233" s="30" t="s">
        <v>10</v>
      </c>
      <c r="C233" s="12">
        <f>'3rdR'!C$21</f>
        <v>0</v>
      </c>
      <c r="D233" s="12">
        <f>'3rdR'!D$21</f>
        <v>0</v>
      </c>
      <c r="E233" s="12">
        <f>'3rdR'!E$21</f>
        <v>0</v>
      </c>
      <c r="F233" s="12">
        <f>'3rdR'!F$21</f>
        <v>0</v>
      </c>
      <c r="G233" s="12">
        <f>'3rdR'!G$21</f>
        <v>0</v>
      </c>
      <c r="H233" s="12">
        <f>'3rdR'!H$21</f>
        <v>0</v>
      </c>
      <c r="I233" s="12">
        <f>'3rdR'!I$21</f>
        <v>0</v>
      </c>
      <c r="J233" s="12">
        <f>'3rdR'!J$21</f>
        <v>0</v>
      </c>
      <c r="K233" s="12">
        <f>'3rdR'!K$21</f>
        <v>0</v>
      </c>
      <c r="L233" s="12">
        <f>'3rdR'!L$21</f>
        <v>0</v>
      </c>
      <c r="M233" s="12">
        <f>'3rdR'!M$21</f>
        <v>0</v>
      </c>
      <c r="N233" s="12">
        <f>'3rdR'!N$21</f>
        <v>0</v>
      </c>
      <c r="O233" s="12">
        <f>'3rdR'!O$21</f>
        <v>0</v>
      </c>
      <c r="P233" s="12">
        <f>'3rdR'!P$21</f>
        <v>0</v>
      </c>
      <c r="Q233" s="12">
        <f>'3rdR'!Q$21</f>
        <v>0</v>
      </c>
      <c r="R233" s="12">
        <f>'3rdR'!R$21</f>
        <v>0</v>
      </c>
      <c r="S233" s="12">
        <f>'3rdR'!S$21</f>
        <v>0</v>
      </c>
      <c r="T233" s="12">
        <f>'3rdR'!T$21</f>
        <v>0</v>
      </c>
    </row>
    <row r="234" spans="1:20" x14ac:dyDescent="0.25">
      <c r="B234" s="30" t="s">
        <v>11</v>
      </c>
      <c r="C234" s="12">
        <f>'4thR'!C$21</f>
        <v>6</v>
      </c>
      <c r="D234" s="12">
        <f>'4thR'!D$21</f>
        <v>6</v>
      </c>
      <c r="E234" s="12">
        <f>'4thR'!E$21</f>
        <v>4</v>
      </c>
      <c r="F234" s="12">
        <f>'4thR'!F$21</f>
        <v>3</v>
      </c>
      <c r="G234" s="12">
        <f>'4thR'!G$21</f>
        <v>8</v>
      </c>
      <c r="H234" s="12">
        <f>'4thR'!H$21</f>
        <v>10</v>
      </c>
      <c r="I234" s="12">
        <f>'4thR'!I$21</f>
        <v>9</v>
      </c>
      <c r="J234" s="12">
        <f>'4thR'!J$21</f>
        <v>5</v>
      </c>
      <c r="K234" s="12">
        <f>'4thR'!K$21</f>
        <v>5</v>
      </c>
      <c r="L234" s="12">
        <f>'4thR'!L$21</f>
        <v>5</v>
      </c>
      <c r="M234" s="12">
        <f>'4thR'!M$21</f>
        <v>6</v>
      </c>
      <c r="N234" s="12">
        <f>'4thR'!N$21</f>
        <v>5</v>
      </c>
      <c r="O234" s="12">
        <f>'4thR'!O$21</f>
        <v>5</v>
      </c>
      <c r="P234" s="12">
        <f>'4thR'!P$21</f>
        <v>8</v>
      </c>
      <c r="Q234" s="12">
        <f>'4thR'!Q$21</f>
        <v>4</v>
      </c>
      <c r="R234" s="12">
        <f>'4thR'!R$21</f>
        <v>3</v>
      </c>
      <c r="S234" s="12">
        <f>'4thR'!S$21</f>
        <v>6</v>
      </c>
      <c r="T234" s="12">
        <f>'4thR'!T$21</f>
        <v>7</v>
      </c>
    </row>
    <row r="235" spans="1:20" x14ac:dyDescent="0.25">
      <c r="B235" s="30" t="s">
        <v>12</v>
      </c>
      <c r="C235" s="12">
        <f>'5thR'!C$21</f>
        <v>6</v>
      </c>
      <c r="D235" s="12">
        <f>'5thR'!D$21</f>
        <v>10</v>
      </c>
      <c r="E235" s="12">
        <f>'5thR'!E$21</f>
        <v>4</v>
      </c>
      <c r="F235" s="12">
        <f>'5thR'!F$21</f>
        <v>5</v>
      </c>
      <c r="G235" s="12">
        <f>'5thR'!G$21</f>
        <v>5</v>
      </c>
      <c r="H235" s="12">
        <f>'5thR'!H$21</f>
        <v>5</v>
      </c>
      <c r="I235" s="12">
        <f>'5thR'!I$21</f>
        <v>8</v>
      </c>
      <c r="J235" s="12">
        <f>'5thR'!J$21</f>
        <v>4</v>
      </c>
      <c r="K235" s="12">
        <f>'5thR'!K$21</f>
        <v>4</v>
      </c>
      <c r="L235" s="12">
        <f>'5thR'!L$21</f>
        <v>3</v>
      </c>
      <c r="M235" s="12">
        <f>'5thR'!M$21</f>
        <v>5</v>
      </c>
      <c r="N235" s="12">
        <f>'5thR'!N$21</f>
        <v>6</v>
      </c>
      <c r="O235" s="12">
        <f>'5thR'!O$21</f>
        <v>4</v>
      </c>
      <c r="P235" s="12">
        <f>'5thR'!P$21</f>
        <v>10</v>
      </c>
      <c r="Q235" s="12">
        <f>'5thR'!Q$21</f>
        <v>4</v>
      </c>
      <c r="R235" s="12">
        <f>'5thR'!R$21</f>
        <v>3</v>
      </c>
      <c r="S235" s="12">
        <f>'5thR'!S$21</f>
        <v>6</v>
      </c>
      <c r="T235" s="12">
        <f>'5thR'!T$21</f>
        <v>6</v>
      </c>
    </row>
    <row r="236" spans="1:20" x14ac:dyDescent="0.25">
      <c r="B236" s="30" t="s">
        <v>13</v>
      </c>
      <c r="C236" s="12">
        <f>'6thR'!C$21</f>
        <v>7</v>
      </c>
      <c r="D236" s="12">
        <f>'6thR'!D$21</f>
        <v>7</v>
      </c>
      <c r="E236" s="12">
        <f>'6thR'!E$21</f>
        <v>4</v>
      </c>
      <c r="F236" s="12">
        <f>'6thR'!F$21</f>
        <v>3</v>
      </c>
      <c r="G236" s="12">
        <f>'6thR'!G$21</f>
        <v>6</v>
      </c>
      <c r="H236" s="12">
        <f>'6thR'!H$21</f>
        <v>5</v>
      </c>
      <c r="I236" s="12">
        <f>'6thR'!I$21</f>
        <v>8</v>
      </c>
      <c r="J236" s="12">
        <f>'6thR'!J$21</f>
        <v>5</v>
      </c>
      <c r="K236" s="12">
        <f>'6thR'!K$21</f>
        <v>5</v>
      </c>
      <c r="L236" s="12">
        <f>'6thR'!L$21</f>
        <v>4</v>
      </c>
      <c r="M236" s="12">
        <f>'6thR'!M$21</f>
        <v>6</v>
      </c>
      <c r="N236" s="12">
        <f>'6thR'!N$21</f>
        <v>6</v>
      </c>
      <c r="O236" s="12">
        <f>'6thR'!O$21</f>
        <v>5</v>
      </c>
      <c r="P236" s="12">
        <f>'6thR'!P$21</f>
        <v>11</v>
      </c>
      <c r="Q236" s="12">
        <f>'6thR'!Q$21</f>
        <v>4</v>
      </c>
      <c r="R236" s="12">
        <f>'6thR'!R$21</f>
        <v>2</v>
      </c>
      <c r="S236" s="12">
        <f>'6thR'!S$21</f>
        <v>7</v>
      </c>
      <c r="T236" s="12">
        <f>'6thR'!T$21</f>
        <v>5</v>
      </c>
    </row>
    <row r="237" spans="1:20" x14ac:dyDescent="0.25">
      <c r="B237" s="30" t="s">
        <v>14</v>
      </c>
      <c r="C237" s="12">
        <f>'7thR'!C$21</f>
        <v>4</v>
      </c>
      <c r="D237" s="12">
        <f>'7thR'!D$21</f>
        <v>5</v>
      </c>
      <c r="E237" s="12">
        <f>'7thR'!E$21</f>
        <v>3</v>
      </c>
      <c r="F237" s="12">
        <f>'7thR'!F$21</f>
        <v>3</v>
      </c>
      <c r="G237" s="12">
        <f>'7thR'!G$21</f>
        <v>6</v>
      </c>
      <c r="H237" s="12">
        <f>'7thR'!H$21</f>
        <v>4</v>
      </c>
      <c r="I237" s="12">
        <f>'7thR'!I$21</f>
        <v>7</v>
      </c>
      <c r="J237" s="12">
        <f>'7thR'!J$21</f>
        <v>4</v>
      </c>
      <c r="K237" s="12">
        <f>'7thR'!K$21</f>
        <v>6</v>
      </c>
      <c r="L237" s="12">
        <f>'7thR'!L$21</f>
        <v>4</v>
      </c>
      <c r="M237" s="12">
        <f>'7thR'!M$21</f>
        <v>5</v>
      </c>
      <c r="N237" s="12">
        <f>'7thR'!N$21</f>
        <v>6</v>
      </c>
      <c r="O237" s="12">
        <f>'7thR'!O$21</f>
        <v>7</v>
      </c>
      <c r="P237" s="12">
        <f>'7thR'!P$21</f>
        <v>9</v>
      </c>
      <c r="Q237" s="12">
        <f>'7thR'!Q$21</f>
        <v>5</v>
      </c>
      <c r="R237" s="12">
        <f>'7thR'!R$21</f>
        <v>5</v>
      </c>
      <c r="S237" s="12">
        <f>'7thR'!S$21</f>
        <v>7</v>
      </c>
      <c r="T237" s="12">
        <f>'7thR'!T$21</f>
        <v>6</v>
      </c>
    </row>
    <row r="238" spans="1:20" x14ac:dyDescent="0.25">
      <c r="B238" s="30" t="s">
        <v>15</v>
      </c>
      <c r="C238" s="12">
        <f>'8thR'!C$21</f>
        <v>5</v>
      </c>
      <c r="D238" s="12">
        <f>'8thR'!D$21</f>
        <v>7</v>
      </c>
      <c r="E238" s="12">
        <f>'8thR'!E$21</f>
        <v>3</v>
      </c>
      <c r="F238" s="12">
        <f>'8thR'!F$21</f>
        <v>4</v>
      </c>
      <c r="G238" s="12">
        <f>'8thR'!G$21</f>
        <v>6</v>
      </c>
      <c r="H238" s="12">
        <f>'8thR'!H$21</f>
        <v>7</v>
      </c>
      <c r="I238" s="12">
        <f>'8thR'!I$21</f>
        <v>6</v>
      </c>
      <c r="J238" s="12">
        <f>'8thR'!J$21</f>
        <v>5</v>
      </c>
      <c r="K238" s="12">
        <f>'8thR'!K$21</f>
        <v>4</v>
      </c>
      <c r="L238" s="12">
        <f>'8thR'!L$21</f>
        <v>4</v>
      </c>
      <c r="M238" s="12">
        <f>'8thR'!M$21</f>
        <v>6</v>
      </c>
      <c r="N238" s="12">
        <f>'8thR'!N$21</f>
        <v>5</v>
      </c>
      <c r="O238" s="12">
        <f>'8thR'!O$21</f>
        <v>5</v>
      </c>
      <c r="P238" s="12">
        <f>'8thR'!P$21</f>
        <v>7</v>
      </c>
      <c r="Q238" s="12">
        <f>'8thR'!Q$21</f>
        <v>4</v>
      </c>
      <c r="R238" s="12">
        <f>'8thR'!R$21</f>
        <v>4</v>
      </c>
      <c r="S238" s="12">
        <f>'8thR'!S$21</f>
        <v>9</v>
      </c>
      <c r="T238" s="12">
        <f>'8thR'!T$21</f>
        <v>9</v>
      </c>
    </row>
    <row r="239" spans="1:20" x14ac:dyDescent="0.25">
      <c r="B239" s="30" t="s">
        <v>45</v>
      </c>
      <c r="C239" s="12">
        <f>'9thR'!C$21</f>
        <v>5</v>
      </c>
      <c r="D239" s="12">
        <f>'9thR'!D$21</f>
        <v>5</v>
      </c>
      <c r="E239" s="12">
        <f>'9thR'!E$21</f>
        <v>4</v>
      </c>
      <c r="F239" s="12">
        <f>'9thR'!F$21</f>
        <v>3</v>
      </c>
      <c r="G239" s="12">
        <f>'9thR'!G$21</f>
        <v>6</v>
      </c>
      <c r="H239" s="12">
        <f>'9thR'!H$21</f>
        <v>5</v>
      </c>
      <c r="I239" s="12">
        <f>'9thR'!I$21</f>
        <v>8</v>
      </c>
      <c r="J239" s="12">
        <f>'9thR'!J$21</f>
        <v>4</v>
      </c>
      <c r="K239" s="12">
        <f>'9thR'!K$21</f>
        <v>5</v>
      </c>
      <c r="L239" s="12">
        <f>'9thR'!L$21</f>
        <v>5</v>
      </c>
      <c r="M239" s="12">
        <f>'9thR'!M$21</f>
        <v>5</v>
      </c>
      <c r="N239" s="12">
        <f>'9thR'!N$21</f>
        <v>7</v>
      </c>
      <c r="O239" s="12">
        <f>'9thR'!O$21</f>
        <v>5</v>
      </c>
      <c r="P239" s="12">
        <f>'9thR'!P$21</f>
        <v>5</v>
      </c>
      <c r="Q239" s="12">
        <f>'9thR'!Q$21</f>
        <v>3</v>
      </c>
      <c r="R239" s="12">
        <f>'9thR'!R$21</f>
        <v>3</v>
      </c>
      <c r="S239" s="12">
        <f>'9thR'!S$21</f>
        <v>9</v>
      </c>
      <c r="T239" s="12">
        <f>'9thR'!T$21</f>
        <v>6</v>
      </c>
    </row>
    <row r="240" spans="1:20" x14ac:dyDescent="0.25">
      <c r="B240" s="97" t="s">
        <v>46</v>
      </c>
      <c r="C240" s="12">
        <f>'10thR'!C$21</f>
        <v>0</v>
      </c>
      <c r="D240" s="12">
        <f>'10thR'!D$21</f>
        <v>0</v>
      </c>
      <c r="E240" s="12">
        <f>'10thR'!E$21</f>
        <v>0</v>
      </c>
      <c r="F240" s="12">
        <f>'10thR'!F$21</f>
        <v>0</v>
      </c>
      <c r="G240" s="12">
        <f>'10thR'!G$21</f>
        <v>0</v>
      </c>
      <c r="H240" s="12">
        <f>'10thR'!H$21</f>
        <v>0</v>
      </c>
      <c r="I240" s="12">
        <f>'10thR'!I$21</f>
        <v>0</v>
      </c>
      <c r="J240" s="12">
        <f>'10thR'!J$21</f>
        <v>0</v>
      </c>
      <c r="K240" s="12">
        <f>'10thR'!K$21</f>
        <v>0</v>
      </c>
      <c r="L240" s="12">
        <f>'10thR'!L$21</f>
        <v>0</v>
      </c>
      <c r="M240" s="12">
        <f>'10thR'!M$21</f>
        <v>0</v>
      </c>
      <c r="N240" s="12">
        <f>'10thR'!N$21</f>
        <v>0</v>
      </c>
      <c r="O240" s="12">
        <f>'10thR'!O$21</f>
        <v>0</v>
      </c>
      <c r="P240" s="12">
        <f>'10thR'!P$21</f>
        <v>0</v>
      </c>
      <c r="Q240" s="12">
        <f>'10thR'!Q$21</f>
        <v>0</v>
      </c>
      <c r="R240" s="12">
        <f>'10thR'!R$21</f>
        <v>0</v>
      </c>
      <c r="S240" s="12">
        <f>'10thR'!S$21</f>
        <v>0</v>
      </c>
      <c r="T240" s="12">
        <f>'10thR'!T$21</f>
        <v>0</v>
      </c>
    </row>
    <row r="241" spans="1:20" ht="15.75" x14ac:dyDescent="0.25">
      <c r="B241" s="33" t="s">
        <v>19</v>
      </c>
      <c r="C241" s="12">
        <f>score!G$21</f>
        <v>4</v>
      </c>
      <c r="D241" s="12">
        <f>score!H$21</f>
        <v>5</v>
      </c>
      <c r="E241" s="12">
        <f>score!I$21</f>
        <v>3</v>
      </c>
      <c r="F241" s="12">
        <f>score!J$21</f>
        <v>3</v>
      </c>
      <c r="G241" s="12">
        <f>score!K$21</f>
        <v>5</v>
      </c>
      <c r="H241" s="12">
        <f>score!L$21</f>
        <v>4</v>
      </c>
      <c r="I241" s="12">
        <f>score!M$21</f>
        <v>6</v>
      </c>
      <c r="J241" s="12">
        <f>score!N$21</f>
        <v>4</v>
      </c>
      <c r="K241" s="12">
        <f>score!O$21</f>
        <v>4</v>
      </c>
      <c r="L241" s="12">
        <f>score!P$21</f>
        <v>3</v>
      </c>
      <c r="M241" s="12">
        <f>score!Q$21</f>
        <v>5</v>
      </c>
      <c r="N241" s="12">
        <f>score!R$21</f>
        <v>5</v>
      </c>
      <c r="O241" s="12">
        <f>score!S$21</f>
        <v>4</v>
      </c>
      <c r="P241" s="12">
        <f>score!T$21</f>
        <v>5</v>
      </c>
      <c r="Q241" s="12">
        <f>score!U$21</f>
        <v>3</v>
      </c>
      <c r="R241" s="12">
        <f>score!V$21</f>
        <v>2</v>
      </c>
      <c r="S241" s="12">
        <f>score!W$21</f>
        <v>6</v>
      </c>
      <c r="T241" s="12">
        <f>score!X$21</f>
        <v>5</v>
      </c>
    </row>
    <row r="242" spans="1:20" ht="15.75" x14ac:dyDescent="0.25">
      <c r="B242" s="34" t="s">
        <v>7</v>
      </c>
      <c r="C242" s="37">
        <f>score!G$27</f>
        <v>4</v>
      </c>
      <c r="D242" s="37">
        <f>score!H$27</f>
        <v>4</v>
      </c>
      <c r="E242" s="37">
        <f>score!I$27</f>
        <v>3</v>
      </c>
      <c r="F242" s="37">
        <f>score!J$27</f>
        <v>3</v>
      </c>
      <c r="G242" s="37">
        <f>score!K$27</f>
        <v>4</v>
      </c>
      <c r="H242" s="37">
        <f>score!L$27</f>
        <v>4</v>
      </c>
      <c r="I242" s="37">
        <f>score!M$27</f>
        <v>5</v>
      </c>
      <c r="J242" s="37">
        <f>score!N$27</f>
        <v>4</v>
      </c>
      <c r="K242" s="37">
        <f>score!O$27</f>
        <v>4</v>
      </c>
      <c r="L242" s="37">
        <f>score!P$27</f>
        <v>3</v>
      </c>
      <c r="M242" s="37">
        <f>score!Q$27</f>
        <v>4</v>
      </c>
      <c r="N242" s="37">
        <f>score!R$27</f>
        <v>5</v>
      </c>
      <c r="O242" s="37">
        <f>score!S$27</f>
        <v>4</v>
      </c>
      <c r="P242" s="37">
        <f>score!T$27</f>
        <v>5</v>
      </c>
      <c r="Q242" s="37">
        <f>score!U$27</f>
        <v>3</v>
      </c>
      <c r="R242" s="37">
        <f>score!V$27</f>
        <v>3</v>
      </c>
      <c r="S242" s="37">
        <f>score!W$27</f>
        <v>4</v>
      </c>
      <c r="T242" s="37">
        <f>score!X$27</f>
        <v>4</v>
      </c>
    </row>
    <row r="243" spans="1:20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x14ac:dyDescent="0.25">
      <c r="C244" s="93" t="s">
        <v>6</v>
      </c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</row>
    <row r="245" spans="1:20" x14ac:dyDescent="0.25">
      <c r="A245" s="94">
        <f>score!C22</f>
        <v>8</v>
      </c>
      <c r="B245" s="90" t="str">
        <f>score!E22</f>
        <v>Burja Cvetka</v>
      </c>
      <c r="C245" s="76">
        <v>1</v>
      </c>
      <c r="D245" s="76">
        <v>2</v>
      </c>
      <c r="E245" s="76">
        <v>3</v>
      </c>
      <c r="F245" s="76">
        <v>4</v>
      </c>
      <c r="G245" s="76">
        <v>5</v>
      </c>
      <c r="H245" s="76">
        <v>6</v>
      </c>
      <c r="I245" s="76">
        <v>7</v>
      </c>
      <c r="J245" s="76">
        <v>8</v>
      </c>
      <c r="K245" s="76">
        <v>9</v>
      </c>
      <c r="L245" s="76">
        <v>10</v>
      </c>
      <c r="M245" s="76">
        <v>11</v>
      </c>
      <c r="N245" s="76">
        <v>12</v>
      </c>
      <c r="O245" s="76">
        <v>13</v>
      </c>
      <c r="P245" s="76">
        <v>14</v>
      </c>
      <c r="Q245" s="76">
        <v>15</v>
      </c>
      <c r="R245" s="76">
        <v>16</v>
      </c>
      <c r="S245" s="76">
        <v>17</v>
      </c>
      <c r="T245" s="76">
        <v>18</v>
      </c>
    </row>
    <row r="246" spans="1:20" x14ac:dyDescent="0.25">
      <c r="A246" s="94"/>
      <c r="B246" s="90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</row>
    <row r="247" spans="1:20" x14ac:dyDescent="0.25">
      <c r="B247" s="30" t="s">
        <v>8</v>
      </c>
      <c r="C247" s="12">
        <f>'1stR'!C$22</f>
        <v>0</v>
      </c>
      <c r="D247" s="12">
        <f>'1stR'!D$22</f>
        <v>0</v>
      </c>
      <c r="E247" s="12">
        <f>'1stR'!E$22</f>
        <v>0</v>
      </c>
      <c r="F247" s="12">
        <f>'1stR'!F$22</f>
        <v>0</v>
      </c>
      <c r="G247" s="12">
        <f>'1stR'!G$22</f>
        <v>0</v>
      </c>
      <c r="H247" s="12">
        <f>'1stR'!H$22</f>
        <v>0</v>
      </c>
      <c r="I247" s="12">
        <f>'1stR'!I$22</f>
        <v>0</v>
      </c>
      <c r="J247" s="12">
        <f>'1stR'!J$22</f>
        <v>0</v>
      </c>
      <c r="K247" s="12">
        <f>'1stR'!K$22</f>
        <v>0</v>
      </c>
      <c r="L247" s="12">
        <f>'1stR'!L$22</f>
        <v>0</v>
      </c>
      <c r="M247" s="12">
        <f>'1stR'!M$22</f>
        <v>0</v>
      </c>
      <c r="N247" s="12">
        <f>'1stR'!N$22</f>
        <v>0</v>
      </c>
      <c r="O247" s="12">
        <f>'1stR'!O$22</f>
        <v>0</v>
      </c>
      <c r="P247" s="12">
        <f>'1stR'!P$22</f>
        <v>0</v>
      </c>
      <c r="Q247" s="12">
        <f>'1stR'!Q$22</f>
        <v>0</v>
      </c>
      <c r="R247" s="12">
        <f>'1stR'!R$22</f>
        <v>0</v>
      </c>
      <c r="S247" s="12">
        <f>'1stR'!S$22</f>
        <v>0</v>
      </c>
      <c r="T247" s="12">
        <f>'1stR'!T$22</f>
        <v>0</v>
      </c>
    </row>
    <row r="248" spans="1:20" x14ac:dyDescent="0.25">
      <c r="B248" s="30" t="s">
        <v>9</v>
      </c>
      <c r="C248" s="12">
        <f>'2ndR'!C$22</f>
        <v>0</v>
      </c>
      <c r="D248" s="12">
        <f>'2ndR'!D$22</f>
        <v>0</v>
      </c>
      <c r="E248" s="12">
        <f>'2ndR'!E$22</f>
        <v>0</v>
      </c>
      <c r="F248" s="12">
        <f>'2ndR'!F$22</f>
        <v>0</v>
      </c>
      <c r="G248" s="12">
        <f>'2ndR'!G$22</f>
        <v>0</v>
      </c>
      <c r="H248" s="12">
        <f>'2ndR'!H$22</f>
        <v>0</v>
      </c>
      <c r="I248" s="12">
        <f>'2ndR'!I$22</f>
        <v>0</v>
      </c>
      <c r="J248" s="12">
        <f>'2ndR'!J$22</f>
        <v>0</v>
      </c>
      <c r="K248" s="12">
        <f>'2ndR'!K$22</f>
        <v>0</v>
      </c>
      <c r="L248" s="12">
        <f>'2ndR'!L$22</f>
        <v>0</v>
      </c>
      <c r="M248" s="12">
        <f>'2ndR'!M$22</f>
        <v>0</v>
      </c>
      <c r="N248" s="12">
        <f>'2ndR'!N$22</f>
        <v>0</v>
      </c>
      <c r="O248" s="12">
        <f>'2ndR'!O$22</f>
        <v>0</v>
      </c>
      <c r="P248" s="12">
        <f>'2ndR'!P$22</f>
        <v>0</v>
      </c>
      <c r="Q248" s="12">
        <f>'2ndR'!Q$22</f>
        <v>0</v>
      </c>
      <c r="R248" s="12">
        <f>'2ndR'!R$22</f>
        <v>0</v>
      </c>
      <c r="S248" s="12">
        <f>'2ndR'!S$22</f>
        <v>0</v>
      </c>
      <c r="T248" s="12">
        <f>'2ndR'!T$22</f>
        <v>0</v>
      </c>
    </row>
    <row r="249" spans="1:20" x14ac:dyDescent="0.25">
      <c r="B249" s="30" t="s">
        <v>10</v>
      </c>
      <c r="C249" s="12">
        <f>'3rdR'!C$22</f>
        <v>0</v>
      </c>
      <c r="D249" s="12">
        <f>'3rdR'!D$22</f>
        <v>0</v>
      </c>
      <c r="E249" s="12">
        <f>'3rdR'!E$22</f>
        <v>0</v>
      </c>
      <c r="F249" s="12">
        <f>'3rdR'!F$22</f>
        <v>0</v>
      </c>
      <c r="G249" s="12">
        <f>'3rdR'!G$22</f>
        <v>0</v>
      </c>
      <c r="H249" s="12">
        <f>'3rdR'!H$22</f>
        <v>0</v>
      </c>
      <c r="I249" s="12">
        <f>'3rdR'!I$22</f>
        <v>0</v>
      </c>
      <c r="J249" s="12">
        <f>'3rdR'!J$22</f>
        <v>0</v>
      </c>
      <c r="K249" s="12">
        <f>'3rdR'!K$22</f>
        <v>0</v>
      </c>
      <c r="L249" s="12">
        <f>'3rdR'!L$22</f>
        <v>0</v>
      </c>
      <c r="M249" s="12">
        <f>'3rdR'!M$22</f>
        <v>0</v>
      </c>
      <c r="N249" s="12">
        <f>'3rdR'!N$22</f>
        <v>0</v>
      </c>
      <c r="O249" s="12">
        <f>'3rdR'!O$22</f>
        <v>0</v>
      </c>
      <c r="P249" s="12">
        <f>'3rdR'!P$22</f>
        <v>0</v>
      </c>
      <c r="Q249" s="12">
        <f>'3rdR'!Q$22</f>
        <v>0</v>
      </c>
      <c r="R249" s="12">
        <f>'3rdR'!R$22</f>
        <v>0</v>
      </c>
      <c r="S249" s="12">
        <f>'3rdR'!S$22</f>
        <v>0</v>
      </c>
      <c r="T249" s="12">
        <f>'3rdR'!T$22</f>
        <v>0</v>
      </c>
    </row>
    <row r="250" spans="1:20" x14ac:dyDescent="0.25">
      <c r="B250" s="30" t="s">
        <v>11</v>
      </c>
      <c r="C250" s="12">
        <f>'4thR'!C$22</f>
        <v>6</v>
      </c>
      <c r="D250" s="12">
        <f>'4thR'!D$22</f>
        <v>5</v>
      </c>
      <c r="E250" s="12">
        <f>'4thR'!E$22</f>
        <v>5</v>
      </c>
      <c r="F250" s="12">
        <f>'4thR'!F$22</f>
        <v>5</v>
      </c>
      <c r="G250" s="12">
        <f>'4thR'!G$22</f>
        <v>7</v>
      </c>
      <c r="H250" s="12">
        <f>'4thR'!H$22</f>
        <v>8</v>
      </c>
      <c r="I250" s="12">
        <f>'4thR'!I$22</f>
        <v>8</v>
      </c>
      <c r="J250" s="12">
        <f>'4thR'!J$22</f>
        <v>7</v>
      </c>
      <c r="K250" s="12">
        <f>'4thR'!K$22</f>
        <v>4</v>
      </c>
      <c r="L250" s="12">
        <f>'4thR'!L$22</f>
        <v>6</v>
      </c>
      <c r="M250" s="12">
        <f>'4thR'!M$22</f>
        <v>7</v>
      </c>
      <c r="N250" s="12">
        <f>'4thR'!N$22</f>
        <v>8</v>
      </c>
      <c r="O250" s="12">
        <f>'4thR'!O$22</f>
        <v>4</v>
      </c>
      <c r="P250" s="12">
        <f>'4thR'!P$22</f>
        <v>5</v>
      </c>
      <c r="Q250" s="12">
        <f>'4thR'!Q$22</f>
        <v>4</v>
      </c>
      <c r="R250" s="12">
        <f>'4thR'!R$22</f>
        <v>3</v>
      </c>
      <c r="S250" s="12">
        <f>'4thR'!S$22</f>
        <v>10</v>
      </c>
      <c r="T250" s="12">
        <f>'4thR'!T$22</f>
        <v>5</v>
      </c>
    </row>
    <row r="251" spans="1:20" x14ac:dyDescent="0.25">
      <c r="B251" s="30" t="s">
        <v>12</v>
      </c>
      <c r="C251" s="12">
        <f>'5thR'!C$22</f>
        <v>4</v>
      </c>
      <c r="D251" s="12">
        <f>'5thR'!D$22</f>
        <v>8</v>
      </c>
      <c r="E251" s="12">
        <f>'5thR'!E$22</f>
        <v>3</v>
      </c>
      <c r="F251" s="12">
        <f>'5thR'!F$22</f>
        <v>8</v>
      </c>
      <c r="G251" s="12">
        <f>'5thR'!G$22</f>
        <v>5</v>
      </c>
      <c r="H251" s="12">
        <f>'5thR'!H$22</f>
        <v>6</v>
      </c>
      <c r="I251" s="12">
        <f>'5thR'!I$22</f>
        <v>8</v>
      </c>
      <c r="J251" s="12">
        <f>'5thR'!J$22</f>
        <v>5</v>
      </c>
      <c r="K251" s="12">
        <f>'5thR'!K$22</f>
        <v>6</v>
      </c>
      <c r="L251" s="12">
        <f>'5thR'!L$22</f>
        <v>4</v>
      </c>
      <c r="M251" s="12">
        <f>'5thR'!M$22</f>
        <v>5</v>
      </c>
      <c r="N251" s="12">
        <f>'5thR'!N$22</f>
        <v>10</v>
      </c>
      <c r="O251" s="12">
        <f>'5thR'!O$22</f>
        <v>4</v>
      </c>
      <c r="P251" s="12">
        <f>'5thR'!P$22</f>
        <v>7</v>
      </c>
      <c r="Q251" s="12">
        <f>'5thR'!Q$22</f>
        <v>6</v>
      </c>
      <c r="R251" s="12">
        <f>'5thR'!R$22</f>
        <v>3</v>
      </c>
      <c r="S251" s="12">
        <f>'5thR'!S$22</f>
        <v>5</v>
      </c>
      <c r="T251" s="12">
        <f>'5thR'!T$22</f>
        <v>5</v>
      </c>
    </row>
    <row r="252" spans="1:20" x14ac:dyDescent="0.25">
      <c r="B252" s="30" t="s">
        <v>13</v>
      </c>
      <c r="C252" s="12">
        <f>'6thR'!C$22</f>
        <v>7</v>
      </c>
      <c r="D252" s="12">
        <f>'6thR'!D$22</f>
        <v>9</v>
      </c>
      <c r="E252" s="12">
        <f>'6thR'!E$22</f>
        <v>5</v>
      </c>
      <c r="F252" s="12">
        <f>'6thR'!F$22</f>
        <v>4</v>
      </c>
      <c r="G252" s="12">
        <f>'6thR'!G$22</f>
        <v>7</v>
      </c>
      <c r="H252" s="12">
        <f>'6thR'!H$22</f>
        <v>7</v>
      </c>
      <c r="I252" s="12">
        <f>'6thR'!I$22</f>
        <v>7</v>
      </c>
      <c r="J252" s="12">
        <f>'6thR'!J$22</f>
        <v>5</v>
      </c>
      <c r="K252" s="12">
        <f>'6thR'!K$22</f>
        <v>5</v>
      </c>
      <c r="L252" s="12">
        <f>'6thR'!L$22</f>
        <v>6</v>
      </c>
      <c r="M252" s="12">
        <f>'6thR'!M$22</f>
        <v>5</v>
      </c>
      <c r="N252" s="12">
        <f>'6thR'!N$22</f>
        <v>7</v>
      </c>
      <c r="O252" s="12">
        <f>'6thR'!O$22</f>
        <v>6</v>
      </c>
      <c r="P252" s="12">
        <f>'6thR'!P$22</f>
        <v>7</v>
      </c>
      <c r="Q252" s="12">
        <f>'6thR'!Q$22</f>
        <v>3</v>
      </c>
      <c r="R252" s="12">
        <f>'6thR'!R$22</f>
        <v>4</v>
      </c>
      <c r="S252" s="12">
        <f>'6thR'!S$22</f>
        <v>6</v>
      </c>
      <c r="T252" s="12">
        <f>'6thR'!T$22</f>
        <v>5</v>
      </c>
    </row>
    <row r="253" spans="1:20" x14ac:dyDescent="0.25">
      <c r="B253" s="30" t="s">
        <v>14</v>
      </c>
      <c r="C253" s="12">
        <f>'7thR'!C$22</f>
        <v>7</v>
      </c>
      <c r="D253" s="12">
        <f>'7thR'!D$22</f>
        <v>6</v>
      </c>
      <c r="E253" s="12">
        <f>'7thR'!E$22</f>
        <v>3</v>
      </c>
      <c r="F253" s="12">
        <f>'7thR'!F$22</f>
        <v>5</v>
      </c>
      <c r="G253" s="12">
        <f>'7thR'!G$22</f>
        <v>5</v>
      </c>
      <c r="H253" s="12">
        <f>'7thR'!H$22</f>
        <v>6</v>
      </c>
      <c r="I253" s="12">
        <f>'7thR'!I$22</f>
        <v>8</v>
      </c>
      <c r="J253" s="12">
        <f>'7thR'!J$22</f>
        <v>8</v>
      </c>
      <c r="K253" s="12">
        <f>'7thR'!K$22</f>
        <v>4</v>
      </c>
      <c r="L253" s="12">
        <f>'7thR'!L$22</f>
        <v>5</v>
      </c>
      <c r="M253" s="12">
        <f>'7thR'!M$22</f>
        <v>8</v>
      </c>
      <c r="N253" s="12">
        <f>'7thR'!N$22</f>
        <v>6</v>
      </c>
      <c r="O253" s="12">
        <f>'7thR'!O$22</f>
        <v>6</v>
      </c>
      <c r="P253" s="12">
        <f>'7thR'!P$22</f>
        <v>8</v>
      </c>
      <c r="Q253" s="12">
        <f>'7thR'!Q$22</f>
        <v>3</v>
      </c>
      <c r="R253" s="12">
        <f>'7thR'!R$22</f>
        <v>3</v>
      </c>
      <c r="S253" s="12">
        <f>'7thR'!S$22</f>
        <v>5</v>
      </c>
      <c r="T253" s="12">
        <f>'7thR'!T$22</f>
        <v>5</v>
      </c>
    </row>
    <row r="254" spans="1:20" x14ac:dyDescent="0.25">
      <c r="B254" s="30" t="s">
        <v>15</v>
      </c>
      <c r="C254" s="12">
        <f>'8thR'!C$22</f>
        <v>5</v>
      </c>
      <c r="D254" s="12">
        <f>'8thR'!D$22</f>
        <v>5</v>
      </c>
      <c r="E254" s="12">
        <f>'8thR'!E$22</f>
        <v>6</v>
      </c>
      <c r="F254" s="12">
        <f>'8thR'!F$22</f>
        <v>3</v>
      </c>
      <c r="G254" s="12">
        <f>'8thR'!G$22</f>
        <v>9</v>
      </c>
      <c r="H254" s="12">
        <f>'8thR'!H$22</f>
        <v>6</v>
      </c>
      <c r="I254" s="12">
        <f>'8thR'!I$22</f>
        <v>8</v>
      </c>
      <c r="J254" s="12">
        <f>'8thR'!J$22</f>
        <v>5</v>
      </c>
      <c r="K254" s="12">
        <f>'8thR'!K$22</f>
        <v>5</v>
      </c>
      <c r="L254" s="12">
        <f>'8thR'!L$22</f>
        <v>4</v>
      </c>
      <c r="M254" s="12">
        <f>'8thR'!M$22</f>
        <v>6</v>
      </c>
      <c r="N254" s="12">
        <f>'8thR'!N$22</f>
        <v>6</v>
      </c>
      <c r="O254" s="12">
        <f>'8thR'!O$22</f>
        <v>7</v>
      </c>
      <c r="P254" s="12">
        <f>'8thR'!P$22</f>
        <v>6</v>
      </c>
      <c r="Q254" s="12">
        <f>'8thR'!Q$22</f>
        <v>3</v>
      </c>
      <c r="R254" s="12">
        <f>'8thR'!R$22</f>
        <v>3</v>
      </c>
      <c r="S254" s="12">
        <f>'8thR'!S$22</f>
        <v>6</v>
      </c>
      <c r="T254" s="12">
        <f>'8thR'!T$22</f>
        <v>7</v>
      </c>
    </row>
    <row r="255" spans="1:20" x14ac:dyDescent="0.25">
      <c r="B255" s="30" t="s">
        <v>45</v>
      </c>
      <c r="C255" s="12">
        <f>'9thR'!C$22</f>
        <v>0</v>
      </c>
      <c r="D255" s="12">
        <f>'9thR'!D$22</f>
        <v>0</v>
      </c>
      <c r="E255" s="12">
        <f>'9thR'!E$22</f>
        <v>0</v>
      </c>
      <c r="F255" s="12">
        <f>'9thR'!F$22</f>
        <v>0</v>
      </c>
      <c r="G255" s="12">
        <f>'9thR'!G$22</f>
        <v>0</v>
      </c>
      <c r="H255" s="12">
        <f>'9thR'!H$22</f>
        <v>0</v>
      </c>
      <c r="I255" s="12">
        <f>'9thR'!I$22</f>
        <v>0</v>
      </c>
      <c r="J255" s="12">
        <f>'9thR'!J$22</f>
        <v>0</v>
      </c>
      <c r="K255" s="12">
        <f>'9thR'!K$22</f>
        <v>0</v>
      </c>
      <c r="L255" s="12">
        <f>'9thR'!L$22</f>
        <v>0</v>
      </c>
      <c r="M255" s="12">
        <f>'9thR'!M$22</f>
        <v>0</v>
      </c>
      <c r="N255" s="12">
        <f>'9thR'!N$22</f>
        <v>0</v>
      </c>
      <c r="O255" s="12">
        <f>'9thR'!O$22</f>
        <v>0</v>
      </c>
      <c r="P255" s="12">
        <f>'9thR'!P$22</f>
        <v>0</v>
      </c>
      <c r="Q255" s="12">
        <f>'9thR'!Q$22</f>
        <v>0</v>
      </c>
      <c r="R255" s="12">
        <f>'9thR'!R$22</f>
        <v>0</v>
      </c>
      <c r="S255" s="12">
        <f>'9thR'!S$22</f>
        <v>0</v>
      </c>
      <c r="T255" s="12">
        <f>'9thR'!T$22</f>
        <v>0</v>
      </c>
    </row>
    <row r="256" spans="1:20" x14ac:dyDescent="0.25">
      <c r="B256" s="97" t="s">
        <v>46</v>
      </c>
      <c r="C256" s="12">
        <f>'10thR'!C$22</f>
        <v>0</v>
      </c>
      <c r="D256" s="12">
        <f>'10thR'!D$22</f>
        <v>0</v>
      </c>
      <c r="E256" s="12">
        <f>'10thR'!E$22</f>
        <v>0</v>
      </c>
      <c r="F256" s="12">
        <f>'10thR'!F$22</f>
        <v>0</v>
      </c>
      <c r="G256" s="12">
        <f>'10thR'!G$22</f>
        <v>0</v>
      </c>
      <c r="H256" s="12">
        <f>'10thR'!H$22</f>
        <v>0</v>
      </c>
      <c r="I256" s="12">
        <f>'10thR'!I$22</f>
        <v>0</v>
      </c>
      <c r="J256" s="12">
        <f>'10thR'!J$22</f>
        <v>0</v>
      </c>
      <c r="K256" s="12">
        <f>'10thR'!K$22</f>
        <v>0</v>
      </c>
      <c r="L256" s="12">
        <f>'10thR'!L$22</f>
        <v>0</v>
      </c>
      <c r="M256" s="12">
        <f>'10thR'!M$22</f>
        <v>0</v>
      </c>
      <c r="N256" s="12">
        <f>'10thR'!N$22</f>
        <v>0</v>
      </c>
      <c r="O256" s="12">
        <f>'10thR'!O$22</f>
        <v>0</v>
      </c>
      <c r="P256" s="12">
        <f>'10thR'!P$22</f>
        <v>0</v>
      </c>
      <c r="Q256" s="12">
        <f>'10thR'!Q$22</f>
        <v>0</v>
      </c>
      <c r="R256" s="12">
        <f>'10thR'!R$22</f>
        <v>0</v>
      </c>
      <c r="S256" s="12">
        <f>'10thR'!S$22</f>
        <v>0</v>
      </c>
      <c r="T256" s="12">
        <f>'10thR'!T$22</f>
        <v>0</v>
      </c>
    </row>
    <row r="257" spans="1:20" ht="15.75" x14ac:dyDescent="0.25">
      <c r="B257" s="33" t="s">
        <v>19</v>
      </c>
      <c r="C257" s="12">
        <f>score!G$22</f>
        <v>4</v>
      </c>
      <c r="D257" s="12">
        <f>score!H$22</f>
        <v>5</v>
      </c>
      <c r="E257" s="12">
        <f>score!I$22</f>
        <v>3</v>
      </c>
      <c r="F257" s="12">
        <f>score!J$22</f>
        <v>3</v>
      </c>
      <c r="G257" s="12">
        <f>score!K$22</f>
        <v>5</v>
      </c>
      <c r="H257" s="12">
        <f>score!L$22</f>
        <v>6</v>
      </c>
      <c r="I257" s="12">
        <f>score!M$22</f>
        <v>7</v>
      </c>
      <c r="J257" s="12">
        <f>score!N$22</f>
        <v>5</v>
      </c>
      <c r="K257" s="12">
        <f>score!O$22</f>
        <v>4</v>
      </c>
      <c r="L257" s="12">
        <f>score!P$22</f>
        <v>4</v>
      </c>
      <c r="M257" s="12">
        <f>score!Q$22</f>
        <v>5</v>
      </c>
      <c r="N257" s="12">
        <f>score!R$22</f>
        <v>6</v>
      </c>
      <c r="O257" s="12">
        <f>score!S$22</f>
        <v>4</v>
      </c>
      <c r="P257" s="12">
        <f>score!T$22</f>
        <v>5</v>
      </c>
      <c r="Q257" s="12">
        <f>score!U$22</f>
        <v>3</v>
      </c>
      <c r="R257" s="12">
        <f>score!V$22</f>
        <v>3</v>
      </c>
      <c r="S257" s="12">
        <f>score!W$22</f>
        <v>5</v>
      </c>
      <c r="T257" s="12">
        <f>score!X$22</f>
        <v>5</v>
      </c>
    </row>
    <row r="258" spans="1:20" ht="15.75" x14ac:dyDescent="0.25">
      <c r="B258" s="34" t="s">
        <v>7</v>
      </c>
      <c r="C258" s="37">
        <f>score!G$27</f>
        <v>4</v>
      </c>
      <c r="D258" s="37">
        <f>score!H$27</f>
        <v>4</v>
      </c>
      <c r="E258" s="37">
        <f>score!I$27</f>
        <v>3</v>
      </c>
      <c r="F258" s="37">
        <f>score!J$27</f>
        <v>3</v>
      </c>
      <c r="G258" s="37">
        <f>score!K$27</f>
        <v>4</v>
      </c>
      <c r="H258" s="37">
        <f>score!L$27</f>
        <v>4</v>
      </c>
      <c r="I258" s="37">
        <f>score!M$27</f>
        <v>5</v>
      </c>
      <c r="J258" s="37">
        <f>score!N$27</f>
        <v>4</v>
      </c>
      <c r="K258" s="37">
        <f>score!O$27</f>
        <v>4</v>
      </c>
      <c r="L258" s="37">
        <f>score!P$27</f>
        <v>3</v>
      </c>
      <c r="M258" s="37">
        <f>score!Q$27</f>
        <v>4</v>
      </c>
      <c r="N258" s="37">
        <f>score!R$27</f>
        <v>5</v>
      </c>
      <c r="O258" s="37">
        <f>score!S$27</f>
        <v>4</v>
      </c>
      <c r="P258" s="37">
        <f>score!T$27</f>
        <v>5</v>
      </c>
      <c r="Q258" s="37">
        <f>score!U$27</f>
        <v>3</v>
      </c>
      <c r="R258" s="37">
        <f>score!V$27</f>
        <v>3</v>
      </c>
      <c r="S258" s="37">
        <f>score!W$27</f>
        <v>4</v>
      </c>
      <c r="T258" s="37">
        <f>score!X$27</f>
        <v>4</v>
      </c>
    </row>
    <row r="259" spans="1:20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x14ac:dyDescent="0.25">
      <c r="C260" s="89" t="s">
        <v>6</v>
      </c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</row>
    <row r="261" spans="1:20" x14ac:dyDescent="0.25">
      <c r="A261" s="94">
        <f>score!C23</f>
        <v>14</v>
      </c>
      <c r="B261" s="90" t="str">
        <f>score!E23</f>
        <v>Lazar Majda</v>
      </c>
      <c r="C261" s="92">
        <v>1</v>
      </c>
      <c r="D261" s="92">
        <v>2</v>
      </c>
      <c r="E261" s="92">
        <v>3</v>
      </c>
      <c r="F261" s="92">
        <v>4</v>
      </c>
      <c r="G261" s="92">
        <v>5</v>
      </c>
      <c r="H261" s="92">
        <v>6</v>
      </c>
      <c r="I261" s="92">
        <v>7</v>
      </c>
      <c r="J261" s="92">
        <v>8</v>
      </c>
      <c r="K261" s="92">
        <v>9</v>
      </c>
      <c r="L261" s="92">
        <v>10</v>
      </c>
      <c r="M261" s="92">
        <v>11</v>
      </c>
      <c r="N261" s="92">
        <v>12</v>
      </c>
      <c r="O261" s="92">
        <v>13</v>
      </c>
      <c r="P261" s="92">
        <v>14</v>
      </c>
      <c r="Q261" s="92">
        <v>15</v>
      </c>
      <c r="R261" s="92">
        <v>16</v>
      </c>
      <c r="S261" s="92">
        <v>17</v>
      </c>
      <c r="T261" s="92">
        <v>18</v>
      </c>
    </row>
    <row r="262" spans="1:20" x14ac:dyDescent="0.25">
      <c r="A262" s="94"/>
      <c r="B262" s="91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</row>
    <row r="263" spans="1:20" x14ac:dyDescent="0.25">
      <c r="B263" s="30" t="s">
        <v>8</v>
      </c>
      <c r="C263" s="12">
        <f>'1stR'!C$23</f>
        <v>0</v>
      </c>
      <c r="D263" s="12">
        <f>'1stR'!D$23</f>
        <v>0</v>
      </c>
      <c r="E263" s="12">
        <f>'1stR'!E$23</f>
        <v>0</v>
      </c>
      <c r="F263" s="12">
        <f>'1stR'!F$23</f>
        <v>0</v>
      </c>
      <c r="G263" s="12">
        <f>'1stR'!G$23</f>
        <v>0</v>
      </c>
      <c r="H263" s="12">
        <f>'1stR'!H$23</f>
        <v>0</v>
      </c>
      <c r="I263" s="12">
        <f>'1stR'!I$23</f>
        <v>0</v>
      </c>
      <c r="J263" s="12">
        <f>'1stR'!J$23</f>
        <v>0</v>
      </c>
      <c r="K263" s="12">
        <f>'1stR'!K$23</f>
        <v>0</v>
      </c>
      <c r="L263" s="12">
        <f>'1stR'!L$23</f>
        <v>0</v>
      </c>
      <c r="M263" s="12">
        <f>'1stR'!M$23</f>
        <v>0</v>
      </c>
      <c r="N263" s="12">
        <f>'1stR'!N$23</f>
        <v>0</v>
      </c>
      <c r="O263" s="12">
        <f>'1stR'!O$23</f>
        <v>0</v>
      </c>
      <c r="P263" s="12">
        <f>'1stR'!P$23</f>
        <v>0</v>
      </c>
      <c r="Q263" s="12">
        <f>'1stR'!Q$23</f>
        <v>0</v>
      </c>
      <c r="R263" s="12">
        <f>'1stR'!R$23</f>
        <v>0</v>
      </c>
      <c r="S263" s="12">
        <f>'1stR'!S$23</f>
        <v>0</v>
      </c>
      <c r="T263" s="12">
        <f>'1stR'!T$23</f>
        <v>0</v>
      </c>
    </row>
    <row r="264" spans="1:20" x14ac:dyDescent="0.25">
      <c r="B264" s="30" t="s">
        <v>9</v>
      </c>
      <c r="C264" s="12">
        <f>'2ndR'!C$23</f>
        <v>0</v>
      </c>
      <c r="D264" s="12">
        <f>'2ndR'!D$23</f>
        <v>0</v>
      </c>
      <c r="E264" s="12">
        <f>'2ndR'!E$23</f>
        <v>0</v>
      </c>
      <c r="F264" s="12">
        <f>'2ndR'!F$23</f>
        <v>0</v>
      </c>
      <c r="G264" s="12">
        <f>'2ndR'!G$23</f>
        <v>0</v>
      </c>
      <c r="H264" s="12">
        <f>'2ndR'!H$23</f>
        <v>0</v>
      </c>
      <c r="I264" s="12">
        <f>'2ndR'!I$23</f>
        <v>0</v>
      </c>
      <c r="J264" s="12">
        <f>'2ndR'!J$23</f>
        <v>0</v>
      </c>
      <c r="K264" s="12">
        <f>'2ndR'!K$23</f>
        <v>0</v>
      </c>
      <c r="L264" s="12">
        <f>'2ndR'!L$23</f>
        <v>0</v>
      </c>
      <c r="M264" s="12">
        <f>'2ndR'!M$23</f>
        <v>0</v>
      </c>
      <c r="N264" s="12">
        <f>'2ndR'!N$23</f>
        <v>0</v>
      </c>
      <c r="O264" s="12">
        <f>'2ndR'!O$23</f>
        <v>0</v>
      </c>
      <c r="P264" s="12">
        <f>'2ndR'!P$23</f>
        <v>0</v>
      </c>
      <c r="Q264" s="12">
        <f>'2ndR'!Q$23</f>
        <v>0</v>
      </c>
      <c r="R264" s="12">
        <f>'2ndR'!R$23</f>
        <v>0</v>
      </c>
      <c r="S264" s="12">
        <f>'2ndR'!S$23</f>
        <v>0</v>
      </c>
      <c r="T264" s="12">
        <f>'2ndR'!T$23</f>
        <v>0</v>
      </c>
    </row>
    <row r="265" spans="1:20" x14ac:dyDescent="0.25">
      <c r="B265" s="30" t="s">
        <v>10</v>
      </c>
      <c r="C265" s="12">
        <f>'3rdR'!C$23</f>
        <v>0</v>
      </c>
      <c r="D265" s="12">
        <f>'3rdR'!D$23</f>
        <v>0</v>
      </c>
      <c r="E265" s="12">
        <f>'3rdR'!E$23</f>
        <v>0</v>
      </c>
      <c r="F265" s="12">
        <f>'3rdR'!F$23</f>
        <v>0</v>
      </c>
      <c r="G265" s="12">
        <f>'3rdR'!G$23</f>
        <v>0</v>
      </c>
      <c r="H265" s="12">
        <f>'3rdR'!H$23</f>
        <v>0</v>
      </c>
      <c r="I265" s="12">
        <f>'3rdR'!I$23</f>
        <v>0</v>
      </c>
      <c r="J265" s="12">
        <f>'3rdR'!J$23</f>
        <v>0</v>
      </c>
      <c r="K265" s="12">
        <f>'3rdR'!K$23</f>
        <v>0</v>
      </c>
      <c r="L265" s="12">
        <f>'3rdR'!L$23</f>
        <v>0</v>
      </c>
      <c r="M265" s="12">
        <f>'3rdR'!M$23</f>
        <v>0</v>
      </c>
      <c r="N265" s="12">
        <f>'3rdR'!N$23</f>
        <v>0</v>
      </c>
      <c r="O265" s="12">
        <f>'3rdR'!O$23</f>
        <v>0</v>
      </c>
      <c r="P265" s="12">
        <f>'3rdR'!P$23</f>
        <v>0</v>
      </c>
      <c r="Q265" s="12">
        <f>'3rdR'!Q$23</f>
        <v>0</v>
      </c>
      <c r="R265" s="12">
        <f>'3rdR'!R$23</f>
        <v>0</v>
      </c>
      <c r="S265" s="12">
        <f>'3rdR'!S$23</f>
        <v>0</v>
      </c>
      <c r="T265" s="12">
        <f>'3rdR'!T$23</f>
        <v>0</v>
      </c>
    </row>
    <row r="266" spans="1:20" x14ac:dyDescent="0.25">
      <c r="B266" s="30" t="s">
        <v>11</v>
      </c>
      <c r="C266" s="12">
        <f>'4thR'!C$23</f>
        <v>8</v>
      </c>
      <c r="D266" s="12">
        <f>'4thR'!D$23</f>
        <v>7</v>
      </c>
      <c r="E266" s="12">
        <f>'4thR'!E$23</f>
        <v>4</v>
      </c>
      <c r="F266" s="12">
        <f>'4thR'!F$23</f>
        <v>4</v>
      </c>
      <c r="G266" s="12">
        <f>'4thR'!G$23</f>
        <v>6</v>
      </c>
      <c r="H266" s="12">
        <f>'4thR'!H$23</f>
        <v>7</v>
      </c>
      <c r="I266" s="12">
        <f>'4thR'!I$23</f>
        <v>10</v>
      </c>
      <c r="J266" s="12">
        <f>'4thR'!J$23</f>
        <v>8</v>
      </c>
      <c r="K266" s="12">
        <f>'4thR'!K$23</f>
        <v>10</v>
      </c>
      <c r="L266" s="12">
        <f>'4thR'!L$23</f>
        <v>4</v>
      </c>
      <c r="M266" s="12">
        <f>'4thR'!M$23</f>
        <v>6</v>
      </c>
      <c r="N266" s="12">
        <f>'4thR'!N$23</f>
        <v>6</v>
      </c>
      <c r="O266" s="12">
        <f>'4thR'!O$23</f>
        <v>7</v>
      </c>
      <c r="P266" s="12">
        <f>'4thR'!P$23</f>
        <v>10</v>
      </c>
      <c r="Q266" s="12">
        <f>'4thR'!Q$23</f>
        <v>5</v>
      </c>
      <c r="R266" s="12">
        <f>'4thR'!R$23</f>
        <v>5</v>
      </c>
      <c r="S266" s="12">
        <f>'4thR'!S$23</f>
        <v>5</v>
      </c>
      <c r="T266" s="12">
        <f>'4thR'!T$23</f>
        <v>6</v>
      </c>
    </row>
    <row r="267" spans="1:20" x14ac:dyDescent="0.25">
      <c r="B267" s="30" t="s">
        <v>12</v>
      </c>
      <c r="C267" s="12">
        <f>'5thR'!C$23</f>
        <v>7</v>
      </c>
      <c r="D267" s="12">
        <f>'5thR'!D$23</f>
        <v>5</v>
      </c>
      <c r="E267" s="12">
        <f>'5thR'!E$23</f>
        <v>6</v>
      </c>
      <c r="F267" s="12">
        <f>'5thR'!F$23</f>
        <v>4</v>
      </c>
      <c r="G267" s="12">
        <f>'5thR'!G$23</f>
        <v>5</v>
      </c>
      <c r="H267" s="12">
        <f>'5thR'!H$23</f>
        <v>6</v>
      </c>
      <c r="I267" s="12">
        <f>'5thR'!I$23</f>
        <v>7</v>
      </c>
      <c r="J267" s="12">
        <f>'5thR'!J$23</f>
        <v>4</v>
      </c>
      <c r="K267" s="12">
        <f>'5thR'!K$23</f>
        <v>4</v>
      </c>
      <c r="L267" s="12">
        <f>'5thR'!L$23</f>
        <v>7</v>
      </c>
      <c r="M267" s="12">
        <f>'5thR'!M$23</f>
        <v>10</v>
      </c>
      <c r="N267" s="12">
        <f>'5thR'!N$23</f>
        <v>8</v>
      </c>
      <c r="O267" s="12">
        <f>'5thR'!O$23</f>
        <v>5</v>
      </c>
      <c r="P267" s="12">
        <f>'5thR'!P$23</f>
        <v>8</v>
      </c>
      <c r="Q267" s="12">
        <f>'5thR'!Q$23</f>
        <v>4</v>
      </c>
      <c r="R267" s="12">
        <f>'5thR'!R$23</f>
        <v>3</v>
      </c>
      <c r="S267" s="12">
        <f>'5thR'!S$23</f>
        <v>6</v>
      </c>
      <c r="T267" s="12">
        <f>'5thR'!T$23</f>
        <v>5</v>
      </c>
    </row>
    <row r="268" spans="1:20" x14ac:dyDescent="0.25">
      <c r="B268" s="30" t="s">
        <v>13</v>
      </c>
      <c r="C268" s="12">
        <f>'6thR'!C$23</f>
        <v>0</v>
      </c>
      <c r="D268" s="12">
        <f>'6thR'!D$23</f>
        <v>0</v>
      </c>
      <c r="E268" s="12">
        <f>'6thR'!E$23</f>
        <v>0</v>
      </c>
      <c r="F268" s="12">
        <f>'6thR'!F$23</f>
        <v>0</v>
      </c>
      <c r="G268" s="12">
        <f>'6thR'!G$23</f>
        <v>0</v>
      </c>
      <c r="H268" s="12">
        <f>'6thR'!H$23</f>
        <v>0</v>
      </c>
      <c r="I268" s="12">
        <f>'6thR'!I$23</f>
        <v>0</v>
      </c>
      <c r="J268" s="12">
        <f>'6thR'!J$23</f>
        <v>0</v>
      </c>
      <c r="K268" s="12">
        <f>'6thR'!K$23</f>
        <v>0</v>
      </c>
      <c r="L268" s="12">
        <f>'6thR'!L$23</f>
        <v>0</v>
      </c>
      <c r="M268" s="12">
        <f>'6thR'!M$23</f>
        <v>0</v>
      </c>
      <c r="N268" s="12">
        <f>'6thR'!N$23</f>
        <v>0</v>
      </c>
      <c r="O268" s="12">
        <f>'6thR'!O$23</f>
        <v>0</v>
      </c>
      <c r="P268" s="12">
        <f>'6thR'!P$23</f>
        <v>0</v>
      </c>
      <c r="Q268" s="12">
        <f>'6thR'!Q$23</f>
        <v>0</v>
      </c>
      <c r="R268" s="12">
        <f>'6thR'!R$23</f>
        <v>0</v>
      </c>
      <c r="S268" s="12">
        <f>'6thR'!S$23</f>
        <v>0</v>
      </c>
      <c r="T268" s="12">
        <f>'6thR'!T$23</f>
        <v>0</v>
      </c>
    </row>
    <row r="269" spans="1:20" x14ac:dyDescent="0.25">
      <c r="B269" s="30" t="s">
        <v>14</v>
      </c>
      <c r="C269" s="12">
        <f>'7thR'!C$23</f>
        <v>0</v>
      </c>
      <c r="D269" s="12">
        <f>'7thR'!D$23</f>
        <v>0</v>
      </c>
      <c r="E269" s="12">
        <f>'7thR'!E$23</f>
        <v>0</v>
      </c>
      <c r="F269" s="12">
        <f>'7thR'!F$23</f>
        <v>0</v>
      </c>
      <c r="G269" s="12">
        <f>'7thR'!G$23</f>
        <v>0</v>
      </c>
      <c r="H269" s="12">
        <f>'7thR'!H$23</f>
        <v>0</v>
      </c>
      <c r="I269" s="12">
        <f>'7thR'!I$23</f>
        <v>0</v>
      </c>
      <c r="J269" s="12">
        <f>'7thR'!J$23</f>
        <v>0</v>
      </c>
      <c r="K269" s="12">
        <f>'7thR'!K$23</f>
        <v>0</v>
      </c>
      <c r="L269" s="12">
        <f>'7thR'!L$23</f>
        <v>0</v>
      </c>
      <c r="M269" s="12">
        <f>'7thR'!M$23</f>
        <v>0</v>
      </c>
      <c r="N269" s="12">
        <f>'7thR'!N$23</f>
        <v>0</v>
      </c>
      <c r="O269" s="12">
        <f>'7thR'!O$23</f>
        <v>0</v>
      </c>
      <c r="P269" s="12">
        <f>'7thR'!P$23</f>
        <v>0</v>
      </c>
      <c r="Q269" s="12">
        <f>'7thR'!Q$23</f>
        <v>0</v>
      </c>
      <c r="R269" s="12">
        <f>'7thR'!R$23</f>
        <v>0</v>
      </c>
      <c r="S269" s="12">
        <f>'7thR'!S$23</f>
        <v>0</v>
      </c>
      <c r="T269" s="12">
        <f>'7thR'!T$23</f>
        <v>0</v>
      </c>
    </row>
    <row r="270" spans="1:20" x14ac:dyDescent="0.25">
      <c r="B270" s="30" t="s">
        <v>15</v>
      </c>
      <c r="C270" s="12">
        <f>'8thR'!C$23</f>
        <v>0</v>
      </c>
      <c r="D270" s="12">
        <f>'8thR'!D$23</f>
        <v>0</v>
      </c>
      <c r="E270" s="12">
        <f>'8thR'!E$23</f>
        <v>0</v>
      </c>
      <c r="F270" s="12">
        <f>'8thR'!F$23</f>
        <v>0</v>
      </c>
      <c r="G270" s="12">
        <f>'8thR'!G$23</f>
        <v>0</v>
      </c>
      <c r="H270" s="12">
        <f>'8thR'!H$23</f>
        <v>0</v>
      </c>
      <c r="I270" s="12">
        <f>'8thR'!I$23</f>
        <v>0</v>
      </c>
      <c r="J270" s="12">
        <f>'8thR'!J$23</f>
        <v>0</v>
      </c>
      <c r="K270" s="12">
        <f>'8thR'!K$23</f>
        <v>0</v>
      </c>
      <c r="L270" s="12">
        <f>'8thR'!L$23</f>
        <v>0</v>
      </c>
      <c r="M270" s="12">
        <f>'8thR'!M$23</f>
        <v>0</v>
      </c>
      <c r="N270" s="12">
        <f>'8thR'!N$23</f>
        <v>0</v>
      </c>
      <c r="O270" s="12">
        <f>'8thR'!O$23</f>
        <v>0</v>
      </c>
      <c r="P270" s="12">
        <f>'8thR'!P$23</f>
        <v>0</v>
      </c>
      <c r="Q270" s="12">
        <f>'8thR'!Q$23</f>
        <v>0</v>
      </c>
      <c r="R270" s="12">
        <f>'8thR'!R$23</f>
        <v>0</v>
      </c>
      <c r="S270" s="12">
        <f>'8thR'!S$23</f>
        <v>0</v>
      </c>
      <c r="T270" s="12">
        <f>'8thR'!T$23</f>
        <v>0</v>
      </c>
    </row>
    <row r="271" spans="1:20" x14ac:dyDescent="0.25">
      <c r="B271" s="30" t="s">
        <v>45</v>
      </c>
      <c r="C271" s="12">
        <f>'9thR'!C$23</f>
        <v>0</v>
      </c>
      <c r="D271" s="12">
        <f>'9thR'!D$23</f>
        <v>0</v>
      </c>
      <c r="E271" s="12">
        <f>'9thR'!E$23</f>
        <v>0</v>
      </c>
      <c r="F271" s="12">
        <f>'9thR'!F$23</f>
        <v>0</v>
      </c>
      <c r="G271" s="12">
        <f>'9thR'!G$23</f>
        <v>0</v>
      </c>
      <c r="H271" s="12">
        <f>'9thR'!H$23</f>
        <v>0</v>
      </c>
      <c r="I271" s="12">
        <f>'9thR'!I$23</f>
        <v>0</v>
      </c>
      <c r="J271" s="12">
        <f>'9thR'!J$23</f>
        <v>0</v>
      </c>
      <c r="K271" s="12">
        <f>'9thR'!K$23</f>
        <v>0</v>
      </c>
      <c r="L271" s="12">
        <f>'9thR'!L$23</f>
        <v>0</v>
      </c>
      <c r="M271" s="12">
        <f>'9thR'!M$23</f>
        <v>0</v>
      </c>
      <c r="N271" s="12">
        <f>'9thR'!N$23</f>
        <v>0</v>
      </c>
      <c r="O271" s="12">
        <f>'9thR'!O$23</f>
        <v>0</v>
      </c>
      <c r="P271" s="12">
        <f>'9thR'!P$23</f>
        <v>0</v>
      </c>
      <c r="Q271" s="12">
        <f>'9thR'!Q$23</f>
        <v>0</v>
      </c>
      <c r="R271" s="12">
        <f>'9thR'!R$23</f>
        <v>0</v>
      </c>
      <c r="S271" s="12">
        <f>'9thR'!S$23</f>
        <v>0</v>
      </c>
      <c r="T271" s="12">
        <f>'9thR'!T$23</f>
        <v>0</v>
      </c>
    </row>
    <row r="272" spans="1:20" x14ac:dyDescent="0.25">
      <c r="B272" s="97" t="s">
        <v>46</v>
      </c>
      <c r="C272" s="12">
        <f>'10thR'!C$23</f>
        <v>0</v>
      </c>
      <c r="D272" s="12">
        <f>'10thR'!D$23</f>
        <v>0</v>
      </c>
      <c r="E272" s="12">
        <f>'10thR'!E$23</f>
        <v>0</v>
      </c>
      <c r="F272" s="12">
        <f>'10thR'!F$23</f>
        <v>0</v>
      </c>
      <c r="G272" s="12">
        <f>'10thR'!G$23</f>
        <v>0</v>
      </c>
      <c r="H272" s="12">
        <f>'10thR'!H$23</f>
        <v>0</v>
      </c>
      <c r="I272" s="12">
        <f>'10thR'!I$23</f>
        <v>0</v>
      </c>
      <c r="J272" s="12">
        <f>'10thR'!J$23</f>
        <v>0</v>
      </c>
      <c r="K272" s="12">
        <f>'10thR'!K$23</f>
        <v>0</v>
      </c>
      <c r="L272" s="12">
        <f>'10thR'!L$23</f>
        <v>0</v>
      </c>
      <c r="M272" s="12">
        <f>'10thR'!M$23</f>
        <v>0</v>
      </c>
      <c r="N272" s="12">
        <f>'10thR'!N$23</f>
        <v>0</v>
      </c>
      <c r="O272" s="12">
        <f>'10thR'!O$23</f>
        <v>0</v>
      </c>
      <c r="P272" s="12">
        <f>'10thR'!P$23</f>
        <v>0</v>
      </c>
      <c r="Q272" s="12">
        <f>'10thR'!Q$23</f>
        <v>0</v>
      </c>
      <c r="R272" s="12">
        <f>'10thR'!R$23</f>
        <v>0</v>
      </c>
      <c r="S272" s="12">
        <f>'10thR'!S$23</f>
        <v>0</v>
      </c>
      <c r="T272" s="12">
        <f>'10thR'!T$23</f>
        <v>0</v>
      </c>
    </row>
    <row r="273" spans="1:20" ht="15.75" x14ac:dyDescent="0.25">
      <c r="B273" s="33" t="s">
        <v>19</v>
      </c>
      <c r="C273" s="12">
        <f>score!G$23</f>
        <v>7</v>
      </c>
      <c r="D273" s="12">
        <f>score!H$23</f>
        <v>5</v>
      </c>
      <c r="E273" s="12">
        <f>score!I$23</f>
        <v>4</v>
      </c>
      <c r="F273" s="12">
        <f>score!J$23</f>
        <v>4</v>
      </c>
      <c r="G273" s="12">
        <f>score!K$23</f>
        <v>5</v>
      </c>
      <c r="H273" s="12">
        <f>score!L$23</f>
        <v>6</v>
      </c>
      <c r="I273" s="12">
        <f>score!M$23</f>
        <v>7</v>
      </c>
      <c r="J273" s="12">
        <f>score!N$23</f>
        <v>4</v>
      </c>
      <c r="K273" s="12">
        <f>score!O$23</f>
        <v>4</v>
      </c>
      <c r="L273" s="12">
        <f>score!P$23</f>
        <v>4</v>
      </c>
      <c r="M273" s="12">
        <f>score!Q$23</f>
        <v>6</v>
      </c>
      <c r="N273" s="12">
        <f>score!R$23</f>
        <v>6</v>
      </c>
      <c r="O273" s="12">
        <f>score!S$23</f>
        <v>5</v>
      </c>
      <c r="P273" s="12">
        <f>score!T$23</f>
        <v>8</v>
      </c>
      <c r="Q273" s="12">
        <f>score!U$23</f>
        <v>4</v>
      </c>
      <c r="R273" s="12">
        <f>score!V$23</f>
        <v>3</v>
      </c>
      <c r="S273" s="12">
        <f>score!W$23</f>
        <v>5</v>
      </c>
      <c r="T273" s="12">
        <f>score!X$23</f>
        <v>5</v>
      </c>
    </row>
    <row r="274" spans="1:20" ht="15.75" x14ac:dyDescent="0.25">
      <c r="B274" s="34" t="s">
        <v>7</v>
      </c>
      <c r="C274" s="37">
        <f>score!G$27</f>
        <v>4</v>
      </c>
      <c r="D274" s="37">
        <f>score!H$27</f>
        <v>4</v>
      </c>
      <c r="E274" s="37">
        <f>score!I$27</f>
        <v>3</v>
      </c>
      <c r="F274" s="37">
        <f>score!J$27</f>
        <v>3</v>
      </c>
      <c r="G274" s="37">
        <f>score!K$27</f>
        <v>4</v>
      </c>
      <c r="H274" s="37">
        <f>score!L$27</f>
        <v>4</v>
      </c>
      <c r="I274" s="37">
        <f>score!M$27</f>
        <v>5</v>
      </c>
      <c r="J274" s="37">
        <f>score!N$27</f>
        <v>4</v>
      </c>
      <c r="K274" s="37">
        <f>score!O$27</f>
        <v>4</v>
      </c>
      <c r="L274" s="37">
        <f>score!P$27</f>
        <v>3</v>
      </c>
      <c r="M274" s="37">
        <f>score!Q$27</f>
        <v>4</v>
      </c>
      <c r="N274" s="37">
        <f>score!R$27</f>
        <v>5</v>
      </c>
      <c r="O274" s="37">
        <f>score!S$27</f>
        <v>4</v>
      </c>
      <c r="P274" s="37">
        <f>score!T$27</f>
        <v>5</v>
      </c>
      <c r="Q274" s="37">
        <f>score!U$27</f>
        <v>3</v>
      </c>
      <c r="R274" s="37">
        <f>score!V$27</f>
        <v>3</v>
      </c>
      <c r="S274" s="37">
        <f>score!W$27</f>
        <v>4</v>
      </c>
      <c r="T274" s="37">
        <f>score!X$27</f>
        <v>4</v>
      </c>
    </row>
    <row r="275" spans="1:20" x14ac:dyDescent="0.25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x14ac:dyDescent="0.25">
      <c r="C276" s="93" t="s">
        <v>6</v>
      </c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</row>
    <row r="277" spans="1:20" x14ac:dyDescent="0.25">
      <c r="A277" s="94">
        <f>score!C24</f>
        <v>18</v>
      </c>
      <c r="B277" s="90" t="str">
        <f>score!E24</f>
        <v>Benedik Danica</v>
      </c>
      <c r="C277" s="76">
        <v>1</v>
      </c>
      <c r="D277" s="76">
        <v>2</v>
      </c>
      <c r="E277" s="76">
        <v>3</v>
      </c>
      <c r="F277" s="76">
        <v>4</v>
      </c>
      <c r="G277" s="76">
        <v>5</v>
      </c>
      <c r="H277" s="76">
        <v>6</v>
      </c>
      <c r="I277" s="76">
        <v>7</v>
      </c>
      <c r="J277" s="76">
        <v>8</v>
      </c>
      <c r="K277" s="76">
        <v>9</v>
      </c>
      <c r="L277" s="76">
        <v>10</v>
      </c>
      <c r="M277" s="76">
        <v>11</v>
      </c>
      <c r="N277" s="76">
        <v>12</v>
      </c>
      <c r="O277" s="76">
        <v>13</v>
      </c>
      <c r="P277" s="76">
        <v>14</v>
      </c>
      <c r="Q277" s="76">
        <v>15</v>
      </c>
      <c r="R277" s="76">
        <v>16</v>
      </c>
      <c r="S277" s="76">
        <v>17</v>
      </c>
      <c r="T277" s="76">
        <v>18</v>
      </c>
    </row>
    <row r="278" spans="1:20" x14ac:dyDescent="0.25">
      <c r="A278" s="94"/>
      <c r="B278" s="90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</row>
    <row r="279" spans="1:20" x14ac:dyDescent="0.25">
      <c r="B279" s="30" t="s">
        <v>8</v>
      </c>
      <c r="C279" s="12">
        <f>'1stR'!C$24</f>
        <v>0</v>
      </c>
      <c r="D279" s="12">
        <f>'1stR'!D$24</f>
        <v>0</v>
      </c>
      <c r="E279" s="12">
        <f>'1stR'!E$24</f>
        <v>0</v>
      </c>
      <c r="F279" s="12">
        <f>'1stR'!F$24</f>
        <v>0</v>
      </c>
      <c r="G279" s="12">
        <f>'1stR'!G$24</f>
        <v>0</v>
      </c>
      <c r="H279" s="12">
        <f>'1stR'!H$24</f>
        <v>0</v>
      </c>
      <c r="I279" s="12">
        <f>'1stR'!I$24</f>
        <v>0</v>
      </c>
      <c r="J279" s="12">
        <f>'1stR'!J$24</f>
        <v>0</v>
      </c>
      <c r="K279" s="12">
        <f>'1stR'!K$24</f>
        <v>0</v>
      </c>
      <c r="L279" s="12">
        <f>'1stR'!L$24</f>
        <v>0</v>
      </c>
      <c r="M279" s="12">
        <f>'1stR'!M$24</f>
        <v>0</v>
      </c>
      <c r="N279" s="12">
        <f>'1stR'!N$24</f>
        <v>0</v>
      </c>
      <c r="O279" s="12">
        <f>'1stR'!O$24</f>
        <v>0</v>
      </c>
      <c r="P279" s="12">
        <f>'1stR'!P$24</f>
        <v>0</v>
      </c>
      <c r="Q279" s="12">
        <f>'1stR'!Q$24</f>
        <v>0</v>
      </c>
      <c r="R279" s="12">
        <f>'1stR'!R$24</f>
        <v>0</v>
      </c>
      <c r="S279" s="12">
        <f>'1stR'!S$24</f>
        <v>0</v>
      </c>
      <c r="T279" s="12">
        <f>'1stR'!T$24</f>
        <v>0</v>
      </c>
    </row>
    <row r="280" spans="1:20" x14ac:dyDescent="0.25">
      <c r="B280" s="30" t="s">
        <v>9</v>
      </c>
      <c r="C280" s="12">
        <f>'2ndR'!C$24</f>
        <v>0</v>
      </c>
      <c r="D280" s="12">
        <f>'2ndR'!D$24</f>
        <v>0</v>
      </c>
      <c r="E280" s="12">
        <f>'2ndR'!E$24</f>
        <v>0</v>
      </c>
      <c r="F280" s="12">
        <f>'2ndR'!F$24</f>
        <v>0</v>
      </c>
      <c r="G280" s="12">
        <f>'2ndR'!G$24</f>
        <v>0</v>
      </c>
      <c r="H280" s="12">
        <f>'2ndR'!H$24</f>
        <v>0</v>
      </c>
      <c r="I280" s="12">
        <f>'2ndR'!I$24</f>
        <v>0</v>
      </c>
      <c r="J280" s="12">
        <f>'2ndR'!J$24</f>
        <v>0</v>
      </c>
      <c r="K280" s="12">
        <f>'2ndR'!K$24</f>
        <v>0</v>
      </c>
      <c r="L280" s="12">
        <f>'2ndR'!L$24</f>
        <v>0</v>
      </c>
      <c r="M280" s="12">
        <f>'2ndR'!M$24</f>
        <v>0</v>
      </c>
      <c r="N280" s="12">
        <f>'2ndR'!N$24</f>
        <v>0</v>
      </c>
      <c r="O280" s="12">
        <f>'2ndR'!O$24</f>
        <v>0</v>
      </c>
      <c r="P280" s="12">
        <f>'2ndR'!P$24</f>
        <v>0</v>
      </c>
      <c r="Q280" s="12">
        <f>'2ndR'!Q$24</f>
        <v>0</v>
      </c>
      <c r="R280" s="12">
        <f>'2ndR'!R$24</f>
        <v>0</v>
      </c>
      <c r="S280" s="12">
        <f>'2ndR'!S$24</f>
        <v>0</v>
      </c>
      <c r="T280" s="12">
        <f>'2ndR'!T$24</f>
        <v>0</v>
      </c>
    </row>
    <row r="281" spans="1:20" x14ac:dyDescent="0.25">
      <c r="B281" s="30" t="s">
        <v>10</v>
      </c>
      <c r="C281" s="12">
        <f>'3rdR'!C$24</f>
        <v>0</v>
      </c>
      <c r="D281" s="12">
        <f>'3rdR'!D$24</f>
        <v>0</v>
      </c>
      <c r="E281" s="12">
        <f>'3rdR'!E$24</f>
        <v>0</v>
      </c>
      <c r="F281" s="12">
        <f>'3rdR'!F$24</f>
        <v>0</v>
      </c>
      <c r="G281" s="12">
        <f>'3rdR'!G$24</f>
        <v>0</v>
      </c>
      <c r="H281" s="12">
        <f>'3rdR'!H$24</f>
        <v>0</v>
      </c>
      <c r="I281" s="12">
        <f>'3rdR'!I$24</f>
        <v>0</v>
      </c>
      <c r="J281" s="12">
        <f>'3rdR'!J$24</f>
        <v>0</v>
      </c>
      <c r="K281" s="12">
        <f>'3rdR'!K$24</f>
        <v>0</v>
      </c>
      <c r="L281" s="12">
        <f>'3rdR'!L$24</f>
        <v>0</v>
      </c>
      <c r="M281" s="12">
        <f>'3rdR'!M$24</f>
        <v>0</v>
      </c>
      <c r="N281" s="12">
        <f>'3rdR'!N$24</f>
        <v>0</v>
      </c>
      <c r="O281" s="12">
        <f>'3rdR'!O$24</f>
        <v>0</v>
      </c>
      <c r="P281" s="12">
        <f>'3rdR'!P$24</f>
        <v>0</v>
      </c>
      <c r="Q281" s="12">
        <f>'3rdR'!Q$24</f>
        <v>0</v>
      </c>
      <c r="R281" s="12">
        <f>'3rdR'!R$24</f>
        <v>0</v>
      </c>
      <c r="S281" s="12">
        <f>'3rdR'!S$24</f>
        <v>0</v>
      </c>
      <c r="T281" s="12">
        <f>'3rdR'!T$24</f>
        <v>0</v>
      </c>
    </row>
    <row r="282" spans="1:20" x14ac:dyDescent="0.25">
      <c r="B282" s="30" t="s">
        <v>11</v>
      </c>
      <c r="C282" s="12">
        <f>'4thR'!C$24</f>
        <v>0</v>
      </c>
      <c r="D282" s="12">
        <f>'4thR'!D$24</f>
        <v>0</v>
      </c>
      <c r="E282" s="12">
        <f>'4thR'!E$24</f>
        <v>0</v>
      </c>
      <c r="F282" s="12">
        <f>'4thR'!F$24</f>
        <v>0</v>
      </c>
      <c r="G282" s="12">
        <f>'4thR'!G$24</f>
        <v>0</v>
      </c>
      <c r="H282" s="12">
        <f>'4thR'!H$24</f>
        <v>0</v>
      </c>
      <c r="I282" s="12">
        <f>'4thR'!I$24</f>
        <v>0</v>
      </c>
      <c r="J282" s="12">
        <f>'4thR'!J$24</f>
        <v>0</v>
      </c>
      <c r="K282" s="12">
        <f>'4thR'!K$24</f>
        <v>0</v>
      </c>
      <c r="L282" s="12">
        <f>'4thR'!L$24</f>
        <v>0</v>
      </c>
      <c r="M282" s="12">
        <f>'4thR'!M$24</f>
        <v>0</v>
      </c>
      <c r="N282" s="12">
        <f>'4thR'!N$24</f>
        <v>0</v>
      </c>
      <c r="O282" s="12">
        <f>'4thR'!O$24</f>
        <v>0</v>
      </c>
      <c r="P282" s="12">
        <f>'4thR'!P$24</f>
        <v>0</v>
      </c>
      <c r="Q282" s="12">
        <f>'4thR'!Q$24</f>
        <v>0</v>
      </c>
      <c r="R282" s="12">
        <f>'4thR'!R$24</f>
        <v>0</v>
      </c>
      <c r="S282" s="12">
        <f>'4thR'!S$24</f>
        <v>0</v>
      </c>
      <c r="T282" s="12">
        <f>'4thR'!T$24</f>
        <v>0</v>
      </c>
    </row>
    <row r="283" spans="1:20" x14ac:dyDescent="0.25">
      <c r="B283" s="30" t="s">
        <v>12</v>
      </c>
      <c r="C283" s="12">
        <f>'5thR'!C$24</f>
        <v>0</v>
      </c>
      <c r="D283" s="12">
        <f>'5thR'!D$24</f>
        <v>0</v>
      </c>
      <c r="E283" s="12">
        <f>'5thR'!E$24</f>
        <v>0</v>
      </c>
      <c r="F283" s="12">
        <f>'5thR'!F$24</f>
        <v>0</v>
      </c>
      <c r="G283" s="12">
        <f>'5thR'!G$24</f>
        <v>0</v>
      </c>
      <c r="H283" s="12">
        <f>'5thR'!H$24</f>
        <v>0</v>
      </c>
      <c r="I283" s="12">
        <f>'5thR'!I$24</f>
        <v>0</v>
      </c>
      <c r="J283" s="12">
        <f>'5thR'!J$24</f>
        <v>0</v>
      </c>
      <c r="K283" s="12">
        <f>'5thR'!K$24</f>
        <v>0</v>
      </c>
      <c r="L283" s="12">
        <f>'5thR'!L$24</f>
        <v>0</v>
      </c>
      <c r="M283" s="12">
        <f>'5thR'!M$24</f>
        <v>0</v>
      </c>
      <c r="N283" s="12">
        <f>'5thR'!N$24</f>
        <v>0</v>
      </c>
      <c r="O283" s="12">
        <f>'5thR'!O$24</f>
        <v>0</v>
      </c>
      <c r="P283" s="12">
        <f>'5thR'!P$24</f>
        <v>0</v>
      </c>
      <c r="Q283" s="12">
        <f>'5thR'!Q$24</f>
        <v>0</v>
      </c>
      <c r="R283" s="12">
        <f>'5thR'!R$24</f>
        <v>0</v>
      </c>
      <c r="S283" s="12">
        <f>'5thR'!S$24</f>
        <v>0</v>
      </c>
      <c r="T283" s="12">
        <f>'5thR'!T$24</f>
        <v>0</v>
      </c>
    </row>
    <row r="284" spans="1:20" x14ac:dyDescent="0.25">
      <c r="B284" s="30" t="s">
        <v>13</v>
      </c>
      <c r="C284" s="12">
        <f>'6thR'!C$24</f>
        <v>0</v>
      </c>
      <c r="D284" s="12">
        <f>'6thR'!D$24</f>
        <v>0</v>
      </c>
      <c r="E284" s="12">
        <f>'6thR'!E$24</f>
        <v>0</v>
      </c>
      <c r="F284" s="12">
        <f>'6thR'!F$24</f>
        <v>0</v>
      </c>
      <c r="G284" s="12">
        <f>'6thR'!G$24</f>
        <v>0</v>
      </c>
      <c r="H284" s="12">
        <f>'6thR'!H$24</f>
        <v>0</v>
      </c>
      <c r="I284" s="12">
        <f>'6thR'!I$24</f>
        <v>0</v>
      </c>
      <c r="J284" s="12">
        <f>'6thR'!J$24</f>
        <v>0</v>
      </c>
      <c r="K284" s="12">
        <f>'6thR'!K$24</f>
        <v>0</v>
      </c>
      <c r="L284" s="12">
        <f>'6thR'!L$24</f>
        <v>0</v>
      </c>
      <c r="M284" s="12">
        <f>'6thR'!M$24</f>
        <v>0</v>
      </c>
      <c r="N284" s="12">
        <f>'6thR'!N$24</f>
        <v>0</v>
      </c>
      <c r="O284" s="12">
        <f>'6thR'!O$24</f>
        <v>0</v>
      </c>
      <c r="P284" s="12">
        <f>'6thR'!P$24</f>
        <v>0</v>
      </c>
      <c r="Q284" s="12">
        <f>'6thR'!Q$24</f>
        <v>0</v>
      </c>
      <c r="R284" s="12">
        <f>'6thR'!R$24</f>
        <v>0</v>
      </c>
      <c r="S284" s="12">
        <f>'6thR'!S$24</f>
        <v>0</v>
      </c>
      <c r="T284" s="12">
        <f>'6thR'!T$24</f>
        <v>0</v>
      </c>
    </row>
    <row r="285" spans="1:20" x14ac:dyDescent="0.25">
      <c r="B285" s="30" t="s">
        <v>14</v>
      </c>
      <c r="C285" s="12">
        <f>'7thR'!C$24</f>
        <v>7</v>
      </c>
      <c r="D285" s="12">
        <f>'7thR'!D$24</f>
        <v>5</v>
      </c>
      <c r="E285" s="12">
        <f>'7thR'!E$24</f>
        <v>11</v>
      </c>
      <c r="F285" s="12">
        <f>'7thR'!F$24</f>
        <v>4</v>
      </c>
      <c r="G285" s="12">
        <f>'7thR'!G$24</f>
        <v>5</v>
      </c>
      <c r="H285" s="12">
        <f>'7thR'!H$24</f>
        <v>5</v>
      </c>
      <c r="I285" s="12">
        <f>'7thR'!I$24</f>
        <v>8</v>
      </c>
      <c r="J285" s="12">
        <f>'7thR'!J$24</f>
        <v>7</v>
      </c>
      <c r="K285" s="12">
        <f>'7thR'!K$24</f>
        <v>4</v>
      </c>
      <c r="L285" s="12">
        <f>'7thR'!L$24</f>
        <v>5</v>
      </c>
      <c r="M285" s="12">
        <f>'7thR'!M$24</f>
        <v>7</v>
      </c>
      <c r="N285" s="12">
        <f>'7thR'!N$24</f>
        <v>8</v>
      </c>
      <c r="O285" s="12">
        <f>'7thR'!O$24</f>
        <v>6</v>
      </c>
      <c r="P285" s="12">
        <f>'7thR'!P$24</f>
        <v>9</v>
      </c>
      <c r="Q285" s="12">
        <f>'7thR'!Q$24</f>
        <v>4</v>
      </c>
      <c r="R285" s="12">
        <f>'7thR'!R$24</f>
        <v>3</v>
      </c>
      <c r="S285" s="12">
        <f>'7thR'!S$24</f>
        <v>6</v>
      </c>
      <c r="T285" s="12">
        <f>'7thR'!T$24</f>
        <v>7</v>
      </c>
    </row>
    <row r="286" spans="1:20" x14ac:dyDescent="0.25">
      <c r="B286" s="30" t="s">
        <v>15</v>
      </c>
      <c r="C286" s="12">
        <f>'8thR'!C$24</f>
        <v>0</v>
      </c>
      <c r="D286" s="12">
        <f>'8thR'!D$24</f>
        <v>0</v>
      </c>
      <c r="E286" s="12">
        <f>'8thR'!E$24</f>
        <v>0</v>
      </c>
      <c r="F286" s="12">
        <f>'8thR'!F$24</f>
        <v>0</v>
      </c>
      <c r="G286" s="12">
        <f>'8thR'!G$24</f>
        <v>0</v>
      </c>
      <c r="H286" s="12">
        <f>'8thR'!H$24</f>
        <v>0</v>
      </c>
      <c r="I286" s="12">
        <f>'8thR'!I$24</f>
        <v>0</v>
      </c>
      <c r="J286" s="12">
        <f>'8thR'!J$24</f>
        <v>0</v>
      </c>
      <c r="K286" s="12">
        <f>'8thR'!K$24</f>
        <v>0</v>
      </c>
      <c r="L286" s="12">
        <f>'8thR'!L$24</f>
        <v>0</v>
      </c>
      <c r="M286" s="12">
        <f>'8thR'!M$24</f>
        <v>0</v>
      </c>
      <c r="N286" s="12">
        <f>'8thR'!N$24</f>
        <v>0</v>
      </c>
      <c r="O286" s="12">
        <f>'8thR'!O$24</f>
        <v>0</v>
      </c>
      <c r="P286" s="12">
        <f>'8thR'!P$24</f>
        <v>0</v>
      </c>
      <c r="Q286" s="12">
        <f>'8thR'!Q$24</f>
        <v>0</v>
      </c>
      <c r="R286" s="12">
        <f>'8thR'!R$24</f>
        <v>0</v>
      </c>
      <c r="S286" s="12">
        <f>'8thR'!S$24</f>
        <v>0</v>
      </c>
      <c r="T286" s="12">
        <f>'8thR'!T$24</f>
        <v>0</v>
      </c>
    </row>
    <row r="287" spans="1:20" x14ac:dyDescent="0.25">
      <c r="B287" s="30" t="s">
        <v>45</v>
      </c>
      <c r="C287" s="12">
        <f>'9thR'!C$24</f>
        <v>0</v>
      </c>
      <c r="D287" s="12">
        <f>'9thR'!D$24</f>
        <v>0</v>
      </c>
      <c r="E287" s="12">
        <f>'9thR'!E$24</f>
        <v>0</v>
      </c>
      <c r="F287" s="12">
        <f>'9thR'!F$24</f>
        <v>0</v>
      </c>
      <c r="G287" s="12">
        <f>'9thR'!G$24</f>
        <v>0</v>
      </c>
      <c r="H287" s="12">
        <f>'9thR'!H$24</f>
        <v>0</v>
      </c>
      <c r="I287" s="12">
        <f>'9thR'!I$24</f>
        <v>0</v>
      </c>
      <c r="J287" s="12">
        <f>'9thR'!J$24</f>
        <v>0</v>
      </c>
      <c r="K287" s="12">
        <f>'9thR'!K$24</f>
        <v>0</v>
      </c>
      <c r="L287" s="12">
        <f>'9thR'!L$24</f>
        <v>0</v>
      </c>
      <c r="M287" s="12">
        <f>'9thR'!M$24</f>
        <v>0</v>
      </c>
      <c r="N287" s="12">
        <f>'9thR'!N$24</f>
        <v>0</v>
      </c>
      <c r="O287" s="12">
        <f>'9thR'!O$24</f>
        <v>0</v>
      </c>
      <c r="P287" s="12">
        <f>'9thR'!P$24</f>
        <v>0</v>
      </c>
      <c r="Q287" s="12">
        <f>'9thR'!Q$24</f>
        <v>0</v>
      </c>
      <c r="R287" s="12">
        <f>'9thR'!R$24</f>
        <v>0</v>
      </c>
      <c r="S287" s="12">
        <f>'9thR'!S$24</f>
        <v>0</v>
      </c>
      <c r="T287" s="12">
        <f>'9thR'!T$24</f>
        <v>0</v>
      </c>
    </row>
    <row r="288" spans="1:20" x14ac:dyDescent="0.25">
      <c r="B288" s="97" t="s">
        <v>46</v>
      </c>
      <c r="C288" s="12">
        <f>'10thR'!C$24</f>
        <v>0</v>
      </c>
      <c r="D288" s="12">
        <f>'10thR'!D$24</f>
        <v>0</v>
      </c>
      <c r="E288" s="12">
        <f>'10thR'!E$24</f>
        <v>0</v>
      </c>
      <c r="F288" s="12">
        <f>'10thR'!F$24</f>
        <v>0</v>
      </c>
      <c r="G288" s="12">
        <f>'10thR'!G$24</f>
        <v>0</v>
      </c>
      <c r="H288" s="12">
        <f>'10thR'!H$24</f>
        <v>0</v>
      </c>
      <c r="I288" s="12">
        <f>'10thR'!I$24</f>
        <v>0</v>
      </c>
      <c r="J288" s="12">
        <f>'10thR'!J$24</f>
        <v>0</v>
      </c>
      <c r="K288" s="12">
        <f>'10thR'!K$24</f>
        <v>0</v>
      </c>
      <c r="L288" s="12">
        <f>'10thR'!L$24</f>
        <v>0</v>
      </c>
      <c r="M288" s="12">
        <f>'10thR'!M$24</f>
        <v>0</v>
      </c>
      <c r="N288" s="12">
        <f>'10thR'!N$24</f>
        <v>0</v>
      </c>
      <c r="O288" s="12">
        <f>'10thR'!O$24</f>
        <v>0</v>
      </c>
      <c r="P288" s="12">
        <f>'10thR'!P$24</f>
        <v>0</v>
      </c>
      <c r="Q288" s="12">
        <f>'10thR'!Q$24</f>
        <v>0</v>
      </c>
      <c r="R288" s="12">
        <f>'10thR'!R$24</f>
        <v>0</v>
      </c>
      <c r="S288" s="12">
        <f>'10thR'!S$24</f>
        <v>0</v>
      </c>
      <c r="T288" s="12">
        <f>'10thR'!T$24</f>
        <v>0</v>
      </c>
    </row>
    <row r="289" spans="1:20" ht="15.75" x14ac:dyDescent="0.25">
      <c r="B289" s="33" t="s">
        <v>19</v>
      </c>
      <c r="C289" s="12">
        <f>score!G$24</f>
        <v>7</v>
      </c>
      <c r="D289" s="12">
        <f>score!H$24</f>
        <v>5</v>
      </c>
      <c r="E289" s="12">
        <f>score!I$24</f>
        <v>11</v>
      </c>
      <c r="F289" s="12">
        <f>score!J$24</f>
        <v>4</v>
      </c>
      <c r="G289" s="12">
        <f>score!K$24</f>
        <v>5</v>
      </c>
      <c r="H289" s="12">
        <f>score!L$24</f>
        <v>5</v>
      </c>
      <c r="I289" s="12">
        <f>score!M$24</f>
        <v>8</v>
      </c>
      <c r="J289" s="12">
        <f>score!N$24</f>
        <v>7</v>
      </c>
      <c r="K289" s="12">
        <f>score!O$24</f>
        <v>4</v>
      </c>
      <c r="L289" s="12">
        <f>score!P$24</f>
        <v>5</v>
      </c>
      <c r="M289" s="12">
        <f>score!Q$24</f>
        <v>7</v>
      </c>
      <c r="N289" s="12">
        <f>score!R$24</f>
        <v>8</v>
      </c>
      <c r="O289" s="12">
        <f>score!S$24</f>
        <v>6</v>
      </c>
      <c r="P289" s="12">
        <f>score!T$24</f>
        <v>9</v>
      </c>
      <c r="Q289" s="12">
        <f>score!U$24</f>
        <v>4</v>
      </c>
      <c r="R289" s="12">
        <f>score!V$24</f>
        <v>3</v>
      </c>
      <c r="S289" s="12">
        <f>score!W$24</f>
        <v>6</v>
      </c>
      <c r="T289" s="12">
        <f>score!X$24</f>
        <v>7</v>
      </c>
    </row>
    <row r="290" spans="1:20" ht="15.75" x14ac:dyDescent="0.25">
      <c r="B290" s="34" t="s">
        <v>7</v>
      </c>
      <c r="C290" s="37">
        <f>score!G$27</f>
        <v>4</v>
      </c>
      <c r="D290" s="37">
        <f>score!H$27</f>
        <v>4</v>
      </c>
      <c r="E290" s="37">
        <f>score!I$27</f>
        <v>3</v>
      </c>
      <c r="F290" s="37">
        <f>score!J$27</f>
        <v>3</v>
      </c>
      <c r="G290" s="37">
        <f>score!K$27</f>
        <v>4</v>
      </c>
      <c r="H290" s="37">
        <f>score!L$27</f>
        <v>4</v>
      </c>
      <c r="I290" s="37">
        <f>score!M$27</f>
        <v>5</v>
      </c>
      <c r="J290" s="37">
        <f>score!N$27</f>
        <v>4</v>
      </c>
      <c r="K290" s="37">
        <f>score!O$27</f>
        <v>4</v>
      </c>
      <c r="L290" s="37">
        <f>score!P$27</f>
        <v>3</v>
      </c>
      <c r="M290" s="37">
        <f>score!Q$27</f>
        <v>4</v>
      </c>
      <c r="N290" s="37">
        <f>score!R$27</f>
        <v>5</v>
      </c>
      <c r="O290" s="37">
        <f>score!S$27</f>
        <v>4</v>
      </c>
      <c r="P290" s="37">
        <f>score!T$27</f>
        <v>5</v>
      </c>
      <c r="Q290" s="37">
        <f>score!U$27</f>
        <v>3</v>
      </c>
      <c r="R290" s="37">
        <f>score!V$27</f>
        <v>3</v>
      </c>
      <c r="S290" s="37">
        <f>score!W$27</f>
        <v>4</v>
      </c>
      <c r="T290" s="37">
        <f>score!X$27</f>
        <v>4</v>
      </c>
    </row>
    <row r="291" spans="1:20" x14ac:dyDescent="0.25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x14ac:dyDescent="0.25">
      <c r="C292" s="93" t="s">
        <v>6</v>
      </c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</row>
    <row r="293" spans="1:20" x14ac:dyDescent="0.25">
      <c r="A293" s="94">
        <f>score!C25</f>
        <v>19</v>
      </c>
      <c r="B293" s="90">
        <f>score!E25</f>
        <v>0</v>
      </c>
      <c r="C293" s="76">
        <v>1</v>
      </c>
      <c r="D293" s="76">
        <v>2</v>
      </c>
      <c r="E293" s="76">
        <v>3</v>
      </c>
      <c r="F293" s="76">
        <v>4</v>
      </c>
      <c r="G293" s="76">
        <v>5</v>
      </c>
      <c r="H293" s="76">
        <v>6</v>
      </c>
      <c r="I293" s="76">
        <v>7</v>
      </c>
      <c r="J293" s="76">
        <v>8</v>
      </c>
      <c r="K293" s="76">
        <v>9</v>
      </c>
      <c r="L293" s="76">
        <v>10</v>
      </c>
      <c r="M293" s="76">
        <v>11</v>
      </c>
      <c r="N293" s="76">
        <v>12</v>
      </c>
      <c r="O293" s="76">
        <v>13</v>
      </c>
      <c r="P293" s="76">
        <v>14</v>
      </c>
      <c r="Q293" s="76">
        <v>15</v>
      </c>
      <c r="R293" s="76">
        <v>16</v>
      </c>
      <c r="S293" s="76">
        <v>17</v>
      </c>
      <c r="T293" s="76">
        <v>18</v>
      </c>
    </row>
    <row r="294" spans="1:20" x14ac:dyDescent="0.25">
      <c r="A294" s="94"/>
      <c r="B294" s="90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</row>
    <row r="295" spans="1:20" x14ac:dyDescent="0.25">
      <c r="B295" s="30" t="s">
        <v>8</v>
      </c>
      <c r="C295" s="12">
        <f>'1stR'!C$25</f>
        <v>0</v>
      </c>
      <c r="D295" s="12">
        <f>'1stR'!D$25</f>
        <v>0</v>
      </c>
      <c r="E295" s="12">
        <f>'1stR'!E$25</f>
        <v>0</v>
      </c>
      <c r="F295" s="12">
        <f>'1stR'!F$25</f>
        <v>0</v>
      </c>
      <c r="G295" s="12">
        <f>'1stR'!G$25</f>
        <v>0</v>
      </c>
      <c r="H295" s="12">
        <f>'1stR'!H$25</f>
        <v>0</v>
      </c>
      <c r="I295" s="12">
        <f>'1stR'!I$25</f>
        <v>0</v>
      </c>
      <c r="J295" s="12">
        <f>'1stR'!J$25</f>
        <v>0</v>
      </c>
      <c r="K295" s="12">
        <f>'1stR'!K$25</f>
        <v>0</v>
      </c>
      <c r="L295" s="12">
        <f>'1stR'!L$25</f>
        <v>0</v>
      </c>
      <c r="M295" s="12">
        <f>'1stR'!M$25</f>
        <v>0</v>
      </c>
      <c r="N295" s="12">
        <f>'1stR'!N$25</f>
        <v>0</v>
      </c>
      <c r="O295" s="12">
        <f>'1stR'!O$25</f>
        <v>0</v>
      </c>
      <c r="P295" s="12">
        <f>'1stR'!P$25</f>
        <v>0</v>
      </c>
      <c r="Q295" s="12">
        <f>'1stR'!Q$25</f>
        <v>0</v>
      </c>
      <c r="R295" s="12">
        <f>'1stR'!R$25</f>
        <v>0</v>
      </c>
      <c r="S295" s="12">
        <f>'1stR'!S$25</f>
        <v>0</v>
      </c>
      <c r="T295" s="12">
        <f>'1stR'!T$25</f>
        <v>0</v>
      </c>
    </row>
    <row r="296" spans="1:20" x14ac:dyDescent="0.25">
      <c r="B296" s="30" t="s">
        <v>9</v>
      </c>
      <c r="C296" s="12">
        <f>'2ndR'!C$25</f>
        <v>0</v>
      </c>
      <c r="D296" s="12">
        <f>'2ndR'!D$25</f>
        <v>0</v>
      </c>
      <c r="E296" s="12">
        <f>'2ndR'!E$25</f>
        <v>0</v>
      </c>
      <c r="F296" s="12">
        <f>'2ndR'!F$25</f>
        <v>0</v>
      </c>
      <c r="G296" s="12">
        <f>'2ndR'!G$25</f>
        <v>0</v>
      </c>
      <c r="H296" s="12">
        <f>'2ndR'!H$25</f>
        <v>0</v>
      </c>
      <c r="I296" s="12">
        <f>'2ndR'!I$25</f>
        <v>0</v>
      </c>
      <c r="J296" s="12">
        <f>'2ndR'!J$25</f>
        <v>0</v>
      </c>
      <c r="K296" s="12">
        <f>'2ndR'!K$25</f>
        <v>0</v>
      </c>
      <c r="L296" s="12">
        <f>'2ndR'!L$25</f>
        <v>0</v>
      </c>
      <c r="M296" s="12">
        <f>'2ndR'!M$25</f>
        <v>0</v>
      </c>
      <c r="N296" s="12">
        <f>'2ndR'!N$25</f>
        <v>0</v>
      </c>
      <c r="O296" s="12">
        <f>'2ndR'!O$25</f>
        <v>0</v>
      </c>
      <c r="P296" s="12">
        <f>'2ndR'!P$25</f>
        <v>0</v>
      </c>
      <c r="Q296" s="12">
        <f>'2ndR'!Q$25</f>
        <v>0</v>
      </c>
      <c r="R296" s="12">
        <f>'2ndR'!R$25</f>
        <v>0</v>
      </c>
      <c r="S296" s="12">
        <f>'2ndR'!S$25</f>
        <v>0</v>
      </c>
      <c r="T296" s="12">
        <f>'2ndR'!T$25</f>
        <v>0</v>
      </c>
    </row>
    <row r="297" spans="1:20" x14ac:dyDescent="0.25">
      <c r="B297" s="30" t="s">
        <v>10</v>
      </c>
      <c r="C297" s="12">
        <f>'3rdR'!C$25</f>
        <v>0</v>
      </c>
      <c r="D297" s="12">
        <f>'3rdR'!D$25</f>
        <v>0</v>
      </c>
      <c r="E297" s="12">
        <f>'3rdR'!E$25</f>
        <v>0</v>
      </c>
      <c r="F297" s="12">
        <f>'3rdR'!F$25</f>
        <v>0</v>
      </c>
      <c r="G297" s="12">
        <f>'3rdR'!G$25</f>
        <v>0</v>
      </c>
      <c r="H297" s="12">
        <f>'3rdR'!H$25</f>
        <v>0</v>
      </c>
      <c r="I297" s="12">
        <f>'3rdR'!I$25</f>
        <v>0</v>
      </c>
      <c r="J297" s="12">
        <f>'3rdR'!J$25</f>
        <v>0</v>
      </c>
      <c r="K297" s="12">
        <f>'3rdR'!K$25</f>
        <v>0</v>
      </c>
      <c r="L297" s="12">
        <f>'3rdR'!L$25</f>
        <v>0</v>
      </c>
      <c r="M297" s="12">
        <f>'3rdR'!M$25</f>
        <v>0</v>
      </c>
      <c r="N297" s="12">
        <f>'3rdR'!N$25</f>
        <v>0</v>
      </c>
      <c r="O297" s="12">
        <f>'3rdR'!O$25</f>
        <v>0</v>
      </c>
      <c r="P297" s="12">
        <f>'3rdR'!P$25</f>
        <v>0</v>
      </c>
      <c r="Q297" s="12">
        <f>'3rdR'!Q$25</f>
        <v>0</v>
      </c>
      <c r="R297" s="12">
        <f>'3rdR'!R$25</f>
        <v>0</v>
      </c>
      <c r="S297" s="12">
        <f>'3rdR'!S$25</f>
        <v>0</v>
      </c>
      <c r="T297" s="12">
        <f>'3rdR'!T$25</f>
        <v>0</v>
      </c>
    </row>
    <row r="298" spans="1:20" x14ac:dyDescent="0.25">
      <c r="B298" s="30" t="s">
        <v>11</v>
      </c>
      <c r="C298" s="12">
        <f>'4thR'!C$25</f>
        <v>0</v>
      </c>
      <c r="D298" s="12">
        <f>'4thR'!D$25</f>
        <v>0</v>
      </c>
      <c r="E298" s="12">
        <f>'4thR'!E$25</f>
        <v>0</v>
      </c>
      <c r="F298" s="12">
        <f>'4thR'!F$25</f>
        <v>0</v>
      </c>
      <c r="G298" s="12">
        <f>'4thR'!G$25</f>
        <v>0</v>
      </c>
      <c r="H298" s="12">
        <f>'4thR'!H$25</f>
        <v>0</v>
      </c>
      <c r="I298" s="12">
        <f>'4thR'!I$25</f>
        <v>0</v>
      </c>
      <c r="J298" s="12">
        <f>'4thR'!J$25</f>
        <v>0</v>
      </c>
      <c r="K298" s="12">
        <f>'4thR'!K$25</f>
        <v>0</v>
      </c>
      <c r="L298" s="12">
        <f>'4thR'!L$25</f>
        <v>0</v>
      </c>
      <c r="M298" s="12">
        <f>'4thR'!M$25</f>
        <v>0</v>
      </c>
      <c r="N298" s="12">
        <f>'4thR'!N$25</f>
        <v>0</v>
      </c>
      <c r="O298" s="12">
        <f>'4thR'!O$25</f>
        <v>0</v>
      </c>
      <c r="P298" s="12">
        <f>'4thR'!P$25</f>
        <v>0</v>
      </c>
      <c r="Q298" s="12">
        <f>'4thR'!Q$25</f>
        <v>0</v>
      </c>
      <c r="R298" s="12">
        <f>'4thR'!R$25</f>
        <v>0</v>
      </c>
      <c r="S298" s="12">
        <f>'4thR'!S$25</f>
        <v>0</v>
      </c>
      <c r="T298" s="12">
        <f>'4thR'!T$25</f>
        <v>0</v>
      </c>
    </row>
    <row r="299" spans="1:20" x14ac:dyDescent="0.25">
      <c r="B299" s="30" t="s">
        <v>12</v>
      </c>
      <c r="C299" s="12">
        <f>'5thR'!C$25</f>
        <v>0</v>
      </c>
      <c r="D299" s="12">
        <f>'5thR'!D$25</f>
        <v>0</v>
      </c>
      <c r="E299" s="12">
        <f>'5thR'!E$25</f>
        <v>0</v>
      </c>
      <c r="F299" s="12">
        <f>'5thR'!F$25</f>
        <v>0</v>
      </c>
      <c r="G299" s="12">
        <f>'5thR'!G$25</f>
        <v>0</v>
      </c>
      <c r="H299" s="12">
        <f>'5thR'!H$25</f>
        <v>0</v>
      </c>
      <c r="I299" s="12">
        <f>'5thR'!I$25</f>
        <v>0</v>
      </c>
      <c r="J299" s="12">
        <f>'5thR'!J$25</f>
        <v>0</v>
      </c>
      <c r="K299" s="12">
        <f>'5thR'!K$25</f>
        <v>0</v>
      </c>
      <c r="L299" s="12">
        <f>'5thR'!L$25</f>
        <v>0</v>
      </c>
      <c r="M299" s="12">
        <f>'5thR'!M$25</f>
        <v>0</v>
      </c>
      <c r="N299" s="12">
        <f>'5thR'!N$25</f>
        <v>0</v>
      </c>
      <c r="O299" s="12">
        <f>'5thR'!O$25</f>
        <v>0</v>
      </c>
      <c r="P299" s="12">
        <f>'5thR'!P$25</f>
        <v>0</v>
      </c>
      <c r="Q299" s="12">
        <f>'5thR'!Q$25</f>
        <v>0</v>
      </c>
      <c r="R299" s="12">
        <f>'5thR'!R$25</f>
        <v>0</v>
      </c>
      <c r="S299" s="12">
        <f>'5thR'!S$25</f>
        <v>0</v>
      </c>
      <c r="T299" s="12">
        <f>'5thR'!T$25</f>
        <v>0</v>
      </c>
    </row>
    <row r="300" spans="1:20" x14ac:dyDescent="0.25">
      <c r="B300" s="30" t="s">
        <v>13</v>
      </c>
      <c r="C300" s="12">
        <f>'6thR'!C$25</f>
        <v>0</v>
      </c>
      <c r="D300" s="12">
        <f>'6thR'!D$25</f>
        <v>0</v>
      </c>
      <c r="E300" s="12">
        <f>'6thR'!E$25</f>
        <v>0</v>
      </c>
      <c r="F300" s="12">
        <f>'6thR'!F$25</f>
        <v>0</v>
      </c>
      <c r="G300" s="12">
        <f>'6thR'!G$25</f>
        <v>0</v>
      </c>
      <c r="H300" s="12">
        <f>'6thR'!H$25</f>
        <v>0</v>
      </c>
      <c r="I300" s="12">
        <f>'6thR'!I$25</f>
        <v>0</v>
      </c>
      <c r="J300" s="12">
        <f>'6thR'!J$25</f>
        <v>0</v>
      </c>
      <c r="K300" s="12">
        <f>'6thR'!K$25</f>
        <v>0</v>
      </c>
      <c r="L300" s="12">
        <f>'6thR'!L$25</f>
        <v>0</v>
      </c>
      <c r="M300" s="12">
        <f>'6thR'!M$25</f>
        <v>0</v>
      </c>
      <c r="N300" s="12">
        <f>'6thR'!N$25</f>
        <v>0</v>
      </c>
      <c r="O300" s="12">
        <f>'6thR'!O$25</f>
        <v>0</v>
      </c>
      <c r="P300" s="12">
        <f>'6thR'!P$25</f>
        <v>0</v>
      </c>
      <c r="Q300" s="12">
        <f>'6thR'!Q$25</f>
        <v>0</v>
      </c>
      <c r="R300" s="12">
        <f>'6thR'!R$25</f>
        <v>0</v>
      </c>
      <c r="S300" s="12">
        <f>'6thR'!S$25</f>
        <v>0</v>
      </c>
      <c r="T300" s="12">
        <f>'6thR'!T$25</f>
        <v>0</v>
      </c>
    </row>
    <row r="301" spans="1:20" x14ac:dyDescent="0.25">
      <c r="B301" s="30" t="s">
        <v>14</v>
      </c>
      <c r="C301" s="12">
        <f>'7thR'!C$25</f>
        <v>0</v>
      </c>
      <c r="D301" s="12">
        <f>'7thR'!D$25</f>
        <v>0</v>
      </c>
      <c r="E301" s="12">
        <f>'7thR'!E$25</f>
        <v>0</v>
      </c>
      <c r="F301" s="12">
        <f>'7thR'!F$25</f>
        <v>0</v>
      </c>
      <c r="G301" s="12">
        <f>'7thR'!G$25</f>
        <v>0</v>
      </c>
      <c r="H301" s="12">
        <f>'7thR'!H$25</f>
        <v>0</v>
      </c>
      <c r="I301" s="12">
        <f>'7thR'!I$25</f>
        <v>0</v>
      </c>
      <c r="J301" s="12">
        <f>'7thR'!J$25</f>
        <v>0</v>
      </c>
      <c r="K301" s="12">
        <f>'7thR'!K$25</f>
        <v>0</v>
      </c>
      <c r="L301" s="12">
        <f>'7thR'!L$25</f>
        <v>0</v>
      </c>
      <c r="M301" s="12">
        <f>'7thR'!M$25</f>
        <v>0</v>
      </c>
      <c r="N301" s="12">
        <f>'7thR'!N$25</f>
        <v>0</v>
      </c>
      <c r="O301" s="12">
        <f>'7thR'!O$25</f>
        <v>0</v>
      </c>
      <c r="P301" s="12">
        <f>'7thR'!P$25</f>
        <v>0</v>
      </c>
      <c r="Q301" s="12">
        <f>'7thR'!Q$25</f>
        <v>0</v>
      </c>
      <c r="R301" s="12">
        <f>'7thR'!R$25</f>
        <v>0</v>
      </c>
      <c r="S301" s="12">
        <f>'7thR'!S$25</f>
        <v>0</v>
      </c>
      <c r="T301" s="12">
        <f>'7thR'!T$25</f>
        <v>0</v>
      </c>
    </row>
    <row r="302" spans="1:20" x14ac:dyDescent="0.25">
      <c r="B302" s="30" t="s">
        <v>15</v>
      </c>
      <c r="C302" s="12">
        <f>'8thR'!C$25</f>
        <v>0</v>
      </c>
      <c r="D302" s="12">
        <f>'8thR'!D$25</f>
        <v>0</v>
      </c>
      <c r="E302" s="12">
        <f>'8thR'!E$25</f>
        <v>0</v>
      </c>
      <c r="F302" s="12">
        <f>'8thR'!F$25</f>
        <v>0</v>
      </c>
      <c r="G302" s="12">
        <f>'8thR'!G$25</f>
        <v>0</v>
      </c>
      <c r="H302" s="12">
        <f>'8thR'!H$25</f>
        <v>0</v>
      </c>
      <c r="I302" s="12">
        <f>'8thR'!I$25</f>
        <v>0</v>
      </c>
      <c r="J302" s="12">
        <f>'8thR'!J$25</f>
        <v>0</v>
      </c>
      <c r="K302" s="12">
        <f>'8thR'!K$25</f>
        <v>0</v>
      </c>
      <c r="L302" s="12">
        <f>'8thR'!L$25</f>
        <v>0</v>
      </c>
      <c r="M302" s="12">
        <f>'8thR'!M$25</f>
        <v>0</v>
      </c>
      <c r="N302" s="12">
        <f>'8thR'!N$25</f>
        <v>0</v>
      </c>
      <c r="O302" s="12">
        <f>'8thR'!O$25</f>
        <v>0</v>
      </c>
      <c r="P302" s="12">
        <f>'8thR'!P$25</f>
        <v>0</v>
      </c>
      <c r="Q302" s="12">
        <f>'8thR'!Q$25</f>
        <v>0</v>
      </c>
      <c r="R302" s="12">
        <f>'8thR'!R$25</f>
        <v>0</v>
      </c>
      <c r="S302" s="12">
        <f>'8thR'!S$25</f>
        <v>0</v>
      </c>
      <c r="T302" s="12">
        <f>'8thR'!T$25</f>
        <v>0</v>
      </c>
    </row>
    <row r="303" spans="1:20" x14ac:dyDescent="0.25">
      <c r="B303" s="30" t="s">
        <v>45</v>
      </c>
      <c r="C303" s="12">
        <f>'9thR'!C$25</f>
        <v>0</v>
      </c>
      <c r="D303" s="12">
        <f>'9thR'!D$25</f>
        <v>0</v>
      </c>
      <c r="E303" s="12">
        <f>'9thR'!E$25</f>
        <v>0</v>
      </c>
      <c r="F303" s="12">
        <f>'9thR'!F$25</f>
        <v>0</v>
      </c>
      <c r="G303" s="12">
        <f>'9thR'!G$25</f>
        <v>0</v>
      </c>
      <c r="H303" s="12">
        <f>'9thR'!H$25</f>
        <v>0</v>
      </c>
      <c r="I303" s="12">
        <f>'9thR'!I$25</f>
        <v>0</v>
      </c>
      <c r="J303" s="12">
        <f>'9thR'!J$25</f>
        <v>0</v>
      </c>
      <c r="K303" s="12">
        <f>'9thR'!K$25</f>
        <v>0</v>
      </c>
      <c r="L303" s="12">
        <f>'9thR'!L$25</f>
        <v>0</v>
      </c>
      <c r="M303" s="12">
        <f>'9thR'!M$25</f>
        <v>0</v>
      </c>
      <c r="N303" s="12">
        <f>'9thR'!N$25</f>
        <v>0</v>
      </c>
      <c r="O303" s="12">
        <f>'9thR'!O$25</f>
        <v>0</v>
      </c>
      <c r="P303" s="12">
        <f>'9thR'!P$25</f>
        <v>0</v>
      </c>
      <c r="Q303" s="12">
        <f>'9thR'!Q$25</f>
        <v>0</v>
      </c>
      <c r="R303" s="12">
        <f>'9thR'!R$25</f>
        <v>0</v>
      </c>
      <c r="S303" s="12">
        <f>'9thR'!S$25</f>
        <v>0</v>
      </c>
      <c r="T303" s="12">
        <f>'9thR'!T$25</f>
        <v>0</v>
      </c>
    </row>
    <row r="304" spans="1:20" x14ac:dyDescent="0.25">
      <c r="B304" s="97" t="s">
        <v>46</v>
      </c>
      <c r="C304" s="12">
        <f>'10thR'!C$25</f>
        <v>0</v>
      </c>
      <c r="D304" s="12">
        <f>'10thR'!D$25</f>
        <v>0</v>
      </c>
      <c r="E304" s="12">
        <f>'10thR'!E$25</f>
        <v>0</v>
      </c>
      <c r="F304" s="12">
        <f>'10thR'!F$25</f>
        <v>0</v>
      </c>
      <c r="G304" s="12">
        <f>'10thR'!G$25</f>
        <v>0</v>
      </c>
      <c r="H304" s="12">
        <f>'10thR'!H$25</f>
        <v>0</v>
      </c>
      <c r="I304" s="12">
        <f>'10thR'!I$25</f>
        <v>0</v>
      </c>
      <c r="J304" s="12">
        <f>'10thR'!J$25</f>
        <v>0</v>
      </c>
      <c r="K304" s="12">
        <f>'10thR'!K$25</f>
        <v>0</v>
      </c>
      <c r="L304" s="12">
        <f>'10thR'!L$25</f>
        <v>0</v>
      </c>
      <c r="M304" s="12">
        <f>'10thR'!M$25</f>
        <v>0</v>
      </c>
      <c r="N304" s="12">
        <f>'10thR'!N$25</f>
        <v>0</v>
      </c>
      <c r="O304" s="12">
        <f>'10thR'!O$25</f>
        <v>0</v>
      </c>
      <c r="P304" s="12">
        <f>'10thR'!P$25</f>
        <v>0</v>
      </c>
      <c r="Q304" s="12">
        <f>'10thR'!Q$25</f>
        <v>0</v>
      </c>
      <c r="R304" s="12">
        <f>'10thR'!R$25</f>
        <v>0</v>
      </c>
      <c r="S304" s="12">
        <f>'10thR'!S$25</f>
        <v>0</v>
      </c>
      <c r="T304" s="12">
        <f>'10thR'!T$25</f>
        <v>0</v>
      </c>
    </row>
    <row r="305" spans="1:20" ht="15.75" x14ac:dyDescent="0.25">
      <c r="B305" s="33" t="s">
        <v>19</v>
      </c>
      <c r="C305" s="12">
        <f>score!G$25</f>
        <v>0</v>
      </c>
      <c r="D305" s="12">
        <f>score!H$25</f>
        <v>0</v>
      </c>
      <c r="E305" s="12">
        <f>score!I$25</f>
        <v>0</v>
      </c>
      <c r="F305" s="12">
        <f>score!J$25</f>
        <v>0</v>
      </c>
      <c r="G305" s="12">
        <f>score!K$25</f>
        <v>0</v>
      </c>
      <c r="H305" s="12">
        <f>score!L$25</f>
        <v>0</v>
      </c>
      <c r="I305" s="12">
        <f>score!M$25</f>
        <v>0</v>
      </c>
      <c r="J305" s="12">
        <f>score!N$25</f>
        <v>0</v>
      </c>
      <c r="K305" s="12">
        <f>score!O$25</f>
        <v>0</v>
      </c>
      <c r="L305" s="12">
        <f>score!P$25</f>
        <v>0</v>
      </c>
      <c r="M305" s="12">
        <f>score!Q$25</f>
        <v>0</v>
      </c>
      <c r="N305" s="12">
        <f>score!R$25</f>
        <v>0</v>
      </c>
      <c r="O305" s="12">
        <f>score!S$25</f>
        <v>0</v>
      </c>
      <c r="P305" s="12">
        <f>score!T$25</f>
        <v>0</v>
      </c>
      <c r="Q305" s="12">
        <f>score!U$25</f>
        <v>0</v>
      </c>
      <c r="R305" s="12">
        <f>score!V$25</f>
        <v>0</v>
      </c>
      <c r="S305" s="12">
        <f>score!W$25</f>
        <v>0</v>
      </c>
      <c r="T305" s="12">
        <f>score!X$25</f>
        <v>0</v>
      </c>
    </row>
    <row r="306" spans="1:20" ht="15.75" x14ac:dyDescent="0.25">
      <c r="B306" s="34" t="s">
        <v>7</v>
      </c>
      <c r="C306" s="37">
        <f>score!G$27</f>
        <v>4</v>
      </c>
      <c r="D306" s="37">
        <f>score!H$27</f>
        <v>4</v>
      </c>
      <c r="E306" s="37">
        <f>score!I$27</f>
        <v>3</v>
      </c>
      <c r="F306" s="37">
        <f>score!J$27</f>
        <v>3</v>
      </c>
      <c r="G306" s="37">
        <f>score!K$27</f>
        <v>4</v>
      </c>
      <c r="H306" s="37">
        <f>score!L$27</f>
        <v>4</v>
      </c>
      <c r="I306" s="37">
        <f>score!M$27</f>
        <v>5</v>
      </c>
      <c r="J306" s="37">
        <f>score!N$27</f>
        <v>4</v>
      </c>
      <c r="K306" s="37">
        <f>score!O$27</f>
        <v>4</v>
      </c>
      <c r="L306" s="37">
        <f>score!P$27</f>
        <v>3</v>
      </c>
      <c r="M306" s="37">
        <f>score!Q$27</f>
        <v>4</v>
      </c>
      <c r="N306" s="37">
        <f>score!R$27</f>
        <v>5</v>
      </c>
      <c r="O306" s="37">
        <f>score!S$27</f>
        <v>4</v>
      </c>
      <c r="P306" s="37">
        <f>score!T$27</f>
        <v>5</v>
      </c>
      <c r="Q306" s="37">
        <f>score!U$27</f>
        <v>3</v>
      </c>
      <c r="R306" s="37">
        <f>score!V$27</f>
        <v>3</v>
      </c>
      <c r="S306" s="37">
        <f>score!W$27</f>
        <v>4</v>
      </c>
      <c r="T306" s="37">
        <f>score!X$27</f>
        <v>4</v>
      </c>
    </row>
    <row r="307" spans="1:20" x14ac:dyDescent="0.25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x14ac:dyDescent="0.25">
      <c r="C308" s="93" t="s">
        <v>6</v>
      </c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</row>
    <row r="309" spans="1:20" x14ac:dyDescent="0.25">
      <c r="A309" s="94">
        <f>score!C26</f>
        <v>19</v>
      </c>
      <c r="B309" s="90">
        <f>score!E26</f>
        <v>0</v>
      </c>
      <c r="C309" s="76">
        <v>1</v>
      </c>
      <c r="D309" s="76">
        <v>2</v>
      </c>
      <c r="E309" s="76">
        <v>3</v>
      </c>
      <c r="F309" s="76">
        <v>4</v>
      </c>
      <c r="G309" s="76">
        <v>5</v>
      </c>
      <c r="H309" s="76">
        <v>6</v>
      </c>
      <c r="I309" s="76">
        <v>7</v>
      </c>
      <c r="J309" s="76">
        <v>8</v>
      </c>
      <c r="K309" s="76">
        <v>9</v>
      </c>
      <c r="L309" s="76">
        <v>10</v>
      </c>
      <c r="M309" s="76">
        <v>11</v>
      </c>
      <c r="N309" s="76">
        <v>12</v>
      </c>
      <c r="O309" s="76">
        <v>13</v>
      </c>
      <c r="P309" s="76">
        <v>14</v>
      </c>
      <c r="Q309" s="76">
        <v>15</v>
      </c>
      <c r="R309" s="76">
        <v>16</v>
      </c>
      <c r="S309" s="76">
        <v>17</v>
      </c>
      <c r="T309" s="76">
        <v>18</v>
      </c>
    </row>
    <row r="310" spans="1:20" x14ac:dyDescent="0.25">
      <c r="A310" s="94"/>
      <c r="B310" s="90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</row>
    <row r="311" spans="1:20" x14ac:dyDescent="0.25">
      <c r="B311" s="30" t="s">
        <v>8</v>
      </c>
      <c r="C311" s="12">
        <f>'1stR'!C$26</f>
        <v>0</v>
      </c>
      <c r="D311" s="12">
        <f>'1stR'!D$26</f>
        <v>0</v>
      </c>
      <c r="E311" s="12">
        <f>'1stR'!E$26</f>
        <v>0</v>
      </c>
      <c r="F311" s="12">
        <f>'1stR'!F$26</f>
        <v>0</v>
      </c>
      <c r="G311" s="12">
        <f>'1stR'!G$26</f>
        <v>0</v>
      </c>
      <c r="H311" s="12">
        <f>'1stR'!H$26</f>
        <v>0</v>
      </c>
      <c r="I311" s="12">
        <f>'1stR'!I$26</f>
        <v>0</v>
      </c>
      <c r="J311" s="12">
        <f>'1stR'!J$26</f>
        <v>0</v>
      </c>
      <c r="K311" s="12">
        <f>'1stR'!K$26</f>
        <v>0</v>
      </c>
      <c r="L311" s="12">
        <f>'1stR'!L$26</f>
        <v>0</v>
      </c>
      <c r="M311" s="12">
        <f>'1stR'!M$26</f>
        <v>0</v>
      </c>
      <c r="N311" s="12">
        <f>'1stR'!N$26</f>
        <v>0</v>
      </c>
      <c r="O311" s="12">
        <f>'1stR'!O$26</f>
        <v>0</v>
      </c>
      <c r="P311" s="12">
        <f>'1stR'!P$26</f>
        <v>0</v>
      </c>
      <c r="Q311" s="12">
        <f>'1stR'!Q$26</f>
        <v>0</v>
      </c>
      <c r="R311" s="12">
        <f>'1stR'!R$26</f>
        <v>0</v>
      </c>
      <c r="S311" s="12">
        <f>'1stR'!S$26</f>
        <v>0</v>
      </c>
      <c r="T311" s="12">
        <f>'1stR'!T$26</f>
        <v>0</v>
      </c>
    </row>
    <row r="312" spans="1:20" x14ac:dyDescent="0.25">
      <c r="B312" s="30" t="s">
        <v>9</v>
      </c>
      <c r="C312" s="12">
        <f>'2ndR'!C$26</f>
        <v>0</v>
      </c>
      <c r="D312" s="12">
        <f>'2ndR'!D$26</f>
        <v>0</v>
      </c>
      <c r="E312" s="12">
        <f>'2ndR'!E$26</f>
        <v>0</v>
      </c>
      <c r="F312" s="12">
        <f>'2ndR'!F$26</f>
        <v>0</v>
      </c>
      <c r="G312" s="12">
        <f>'2ndR'!G$26</f>
        <v>0</v>
      </c>
      <c r="H312" s="12">
        <f>'2ndR'!H$26</f>
        <v>0</v>
      </c>
      <c r="I312" s="12">
        <f>'2ndR'!I$26</f>
        <v>0</v>
      </c>
      <c r="J312" s="12">
        <f>'2ndR'!J$26</f>
        <v>0</v>
      </c>
      <c r="K312" s="12">
        <f>'2ndR'!K$26</f>
        <v>0</v>
      </c>
      <c r="L312" s="12">
        <f>'2ndR'!L$26</f>
        <v>0</v>
      </c>
      <c r="M312" s="12">
        <f>'2ndR'!M$26</f>
        <v>0</v>
      </c>
      <c r="N312" s="12">
        <f>'2ndR'!N$26</f>
        <v>0</v>
      </c>
      <c r="O312" s="12">
        <f>'2ndR'!O$26</f>
        <v>0</v>
      </c>
      <c r="P312" s="12">
        <f>'2ndR'!P$26</f>
        <v>0</v>
      </c>
      <c r="Q312" s="12">
        <f>'2ndR'!Q$26</f>
        <v>0</v>
      </c>
      <c r="R312" s="12">
        <f>'2ndR'!R$26</f>
        <v>0</v>
      </c>
      <c r="S312" s="12">
        <f>'2ndR'!S$26</f>
        <v>0</v>
      </c>
      <c r="T312" s="12">
        <f>'2ndR'!T$26</f>
        <v>0</v>
      </c>
    </row>
    <row r="313" spans="1:20" x14ac:dyDescent="0.25">
      <c r="B313" s="30" t="s">
        <v>10</v>
      </c>
      <c r="C313" s="12">
        <f>'3rdR'!C$26</f>
        <v>0</v>
      </c>
      <c r="D313" s="12">
        <f>'3rdR'!D$26</f>
        <v>0</v>
      </c>
      <c r="E313" s="12">
        <f>'3rdR'!E$26</f>
        <v>0</v>
      </c>
      <c r="F313" s="12">
        <f>'3rdR'!F$26</f>
        <v>0</v>
      </c>
      <c r="G313" s="12">
        <f>'3rdR'!G$26</f>
        <v>0</v>
      </c>
      <c r="H313" s="12">
        <f>'3rdR'!H$26</f>
        <v>0</v>
      </c>
      <c r="I313" s="12">
        <f>'3rdR'!I$26</f>
        <v>0</v>
      </c>
      <c r="J313" s="12">
        <f>'3rdR'!J$26</f>
        <v>0</v>
      </c>
      <c r="K313" s="12">
        <f>'3rdR'!K$26</f>
        <v>0</v>
      </c>
      <c r="L313" s="12">
        <f>'3rdR'!L$26</f>
        <v>0</v>
      </c>
      <c r="M313" s="12">
        <f>'3rdR'!M$26</f>
        <v>0</v>
      </c>
      <c r="N313" s="12">
        <f>'3rdR'!N$26</f>
        <v>0</v>
      </c>
      <c r="O313" s="12">
        <f>'3rdR'!O$26</f>
        <v>0</v>
      </c>
      <c r="P313" s="12">
        <f>'3rdR'!P$26</f>
        <v>0</v>
      </c>
      <c r="Q313" s="12">
        <f>'3rdR'!Q$26</f>
        <v>0</v>
      </c>
      <c r="R313" s="12">
        <f>'3rdR'!R$26</f>
        <v>0</v>
      </c>
      <c r="S313" s="12">
        <f>'3rdR'!S$26</f>
        <v>0</v>
      </c>
      <c r="T313" s="12">
        <f>'3rdR'!T$26</f>
        <v>0</v>
      </c>
    </row>
    <row r="314" spans="1:20" x14ac:dyDescent="0.25">
      <c r="B314" s="30" t="s">
        <v>11</v>
      </c>
      <c r="C314" s="12">
        <f>'4thR'!C$26</f>
        <v>0</v>
      </c>
      <c r="D314" s="12">
        <f>'4thR'!D$26</f>
        <v>0</v>
      </c>
      <c r="E314" s="12">
        <f>'4thR'!E$26</f>
        <v>0</v>
      </c>
      <c r="F314" s="12">
        <f>'4thR'!F$26</f>
        <v>0</v>
      </c>
      <c r="G314" s="12">
        <f>'4thR'!G$26</f>
        <v>0</v>
      </c>
      <c r="H314" s="12">
        <f>'4thR'!H$26</f>
        <v>0</v>
      </c>
      <c r="I314" s="12">
        <f>'4thR'!I$26</f>
        <v>0</v>
      </c>
      <c r="J314" s="12">
        <f>'4thR'!J$26</f>
        <v>0</v>
      </c>
      <c r="K314" s="12">
        <f>'4thR'!K$26</f>
        <v>0</v>
      </c>
      <c r="L314" s="12">
        <f>'4thR'!L$26</f>
        <v>0</v>
      </c>
      <c r="M314" s="12">
        <f>'4thR'!M$26</f>
        <v>0</v>
      </c>
      <c r="N314" s="12">
        <f>'4thR'!N$26</f>
        <v>0</v>
      </c>
      <c r="O314" s="12">
        <f>'4thR'!O$26</f>
        <v>0</v>
      </c>
      <c r="P314" s="12">
        <f>'4thR'!P$26</f>
        <v>0</v>
      </c>
      <c r="Q314" s="12">
        <f>'4thR'!Q$26</f>
        <v>0</v>
      </c>
      <c r="R314" s="12">
        <f>'4thR'!R$26</f>
        <v>0</v>
      </c>
      <c r="S314" s="12">
        <f>'4thR'!S$26</f>
        <v>0</v>
      </c>
      <c r="T314" s="12">
        <f>'4thR'!T$26</f>
        <v>0</v>
      </c>
    </row>
    <row r="315" spans="1:20" x14ac:dyDescent="0.25">
      <c r="B315" s="30" t="s">
        <v>12</v>
      </c>
      <c r="C315" s="12">
        <f>'5thR'!C$26</f>
        <v>0</v>
      </c>
      <c r="D315" s="12">
        <f>'5thR'!D$26</f>
        <v>0</v>
      </c>
      <c r="E315" s="12">
        <f>'5thR'!E$26</f>
        <v>0</v>
      </c>
      <c r="F315" s="12">
        <f>'5thR'!F$26</f>
        <v>0</v>
      </c>
      <c r="G315" s="12">
        <f>'5thR'!G$26</f>
        <v>0</v>
      </c>
      <c r="H315" s="12">
        <f>'5thR'!H$26</f>
        <v>0</v>
      </c>
      <c r="I315" s="12">
        <f>'5thR'!I$26</f>
        <v>0</v>
      </c>
      <c r="J315" s="12">
        <f>'5thR'!J$26</f>
        <v>0</v>
      </c>
      <c r="K315" s="12">
        <f>'5thR'!K$26</f>
        <v>0</v>
      </c>
      <c r="L315" s="12">
        <f>'5thR'!L$26</f>
        <v>0</v>
      </c>
      <c r="M315" s="12">
        <f>'5thR'!M$26</f>
        <v>0</v>
      </c>
      <c r="N315" s="12">
        <f>'5thR'!N$26</f>
        <v>0</v>
      </c>
      <c r="O315" s="12">
        <f>'5thR'!O$26</f>
        <v>0</v>
      </c>
      <c r="P315" s="12">
        <f>'5thR'!P$26</f>
        <v>0</v>
      </c>
      <c r="Q315" s="12">
        <f>'5thR'!Q$26</f>
        <v>0</v>
      </c>
      <c r="R315" s="12">
        <f>'5thR'!R$26</f>
        <v>0</v>
      </c>
      <c r="S315" s="12">
        <f>'5thR'!S$26</f>
        <v>0</v>
      </c>
      <c r="T315" s="12">
        <f>'5thR'!T$26</f>
        <v>0</v>
      </c>
    </row>
    <row r="316" spans="1:20" x14ac:dyDescent="0.25">
      <c r="B316" s="30" t="s">
        <v>13</v>
      </c>
      <c r="C316" s="12">
        <f>'6thR'!C$26</f>
        <v>0</v>
      </c>
      <c r="D316" s="12">
        <f>'6thR'!D$26</f>
        <v>0</v>
      </c>
      <c r="E316" s="12">
        <f>'6thR'!E$26</f>
        <v>0</v>
      </c>
      <c r="F316" s="12">
        <f>'6thR'!F$26</f>
        <v>0</v>
      </c>
      <c r="G316" s="12">
        <f>'6thR'!G$26</f>
        <v>0</v>
      </c>
      <c r="H316" s="12">
        <f>'6thR'!H$26</f>
        <v>0</v>
      </c>
      <c r="I316" s="12">
        <f>'6thR'!I$26</f>
        <v>0</v>
      </c>
      <c r="J316" s="12">
        <f>'6thR'!J$26</f>
        <v>0</v>
      </c>
      <c r="K316" s="12">
        <f>'6thR'!K$26</f>
        <v>0</v>
      </c>
      <c r="L316" s="12">
        <f>'6thR'!L$26</f>
        <v>0</v>
      </c>
      <c r="M316" s="12">
        <f>'6thR'!M$26</f>
        <v>0</v>
      </c>
      <c r="N316" s="12">
        <f>'6thR'!N$26</f>
        <v>0</v>
      </c>
      <c r="O316" s="12">
        <f>'6thR'!O$26</f>
        <v>0</v>
      </c>
      <c r="P316" s="12">
        <f>'6thR'!P$26</f>
        <v>0</v>
      </c>
      <c r="Q316" s="12">
        <f>'6thR'!Q$26</f>
        <v>0</v>
      </c>
      <c r="R316" s="12">
        <f>'6thR'!R$26</f>
        <v>0</v>
      </c>
      <c r="S316" s="12">
        <f>'6thR'!S$26</f>
        <v>0</v>
      </c>
      <c r="T316" s="12">
        <f>'6thR'!T$26</f>
        <v>0</v>
      </c>
    </row>
    <row r="317" spans="1:20" x14ac:dyDescent="0.25">
      <c r="B317" s="30" t="s">
        <v>14</v>
      </c>
      <c r="C317" s="12">
        <f>'7thR'!C$26</f>
        <v>0</v>
      </c>
      <c r="D317" s="12">
        <f>'7thR'!D$26</f>
        <v>0</v>
      </c>
      <c r="E317" s="12">
        <f>'7thR'!E$26</f>
        <v>0</v>
      </c>
      <c r="F317" s="12">
        <f>'7thR'!F$26</f>
        <v>0</v>
      </c>
      <c r="G317" s="12">
        <f>'7thR'!G$26</f>
        <v>0</v>
      </c>
      <c r="H317" s="12">
        <f>'7thR'!H$26</f>
        <v>0</v>
      </c>
      <c r="I317" s="12">
        <f>'7thR'!I$26</f>
        <v>0</v>
      </c>
      <c r="J317" s="12">
        <f>'7thR'!J$26</f>
        <v>0</v>
      </c>
      <c r="K317" s="12">
        <f>'7thR'!K$26</f>
        <v>0</v>
      </c>
      <c r="L317" s="12">
        <f>'7thR'!L$26</f>
        <v>0</v>
      </c>
      <c r="M317" s="12">
        <f>'7thR'!M$26</f>
        <v>0</v>
      </c>
      <c r="N317" s="12">
        <f>'7thR'!N$26</f>
        <v>0</v>
      </c>
      <c r="O317" s="12">
        <f>'7thR'!O$26</f>
        <v>0</v>
      </c>
      <c r="P317" s="12">
        <f>'7thR'!P$26</f>
        <v>0</v>
      </c>
      <c r="Q317" s="12">
        <f>'7thR'!Q$26</f>
        <v>0</v>
      </c>
      <c r="R317" s="12">
        <f>'7thR'!R$26</f>
        <v>0</v>
      </c>
      <c r="S317" s="12">
        <f>'7thR'!S$26</f>
        <v>0</v>
      </c>
      <c r="T317" s="12">
        <f>'7thR'!T$26</f>
        <v>0</v>
      </c>
    </row>
    <row r="318" spans="1:20" x14ac:dyDescent="0.25">
      <c r="B318" s="30" t="s">
        <v>15</v>
      </c>
      <c r="C318" s="12">
        <f>'8thR'!C$26</f>
        <v>0</v>
      </c>
      <c r="D318" s="12">
        <f>'8thR'!D$26</f>
        <v>0</v>
      </c>
      <c r="E318" s="12">
        <f>'8thR'!E$26</f>
        <v>0</v>
      </c>
      <c r="F318" s="12">
        <f>'8thR'!F$26</f>
        <v>0</v>
      </c>
      <c r="G318" s="12">
        <f>'8thR'!G$26</f>
        <v>0</v>
      </c>
      <c r="H318" s="12">
        <f>'8thR'!H$26</f>
        <v>0</v>
      </c>
      <c r="I318" s="12">
        <f>'8thR'!I$26</f>
        <v>0</v>
      </c>
      <c r="J318" s="12">
        <f>'8thR'!J$26</f>
        <v>0</v>
      </c>
      <c r="K318" s="12">
        <f>'8thR'!K$26</f>
        <v>0</v>
      </c>
      <c r="L318" s="12">
        <f>'8thR'!L$26</f>
        <v>0</v>
      </c>
      <c r="M318" s="12">
        <f>'8thR'!M$26</f>
        <v>0</v>
      </c>
      <c r="N318" s="12">
        <f>'8thR'!N$26</f>
        <v>0</v>
      </c>
      <c r="O318" s="12">
        <f>'8thR'!O$26</f>
        <v>0</v>
      </c>
      <c r="P318" s="12">
        <f>'8thR'!P$26</f>
        <v>0</v>
      </c>
      <c r="Q318" s="12">
        <f>'8thR'!Q$26</f>
        <v>0</v>
      </c>
      <c r="R318" s="12">
        <f>'8thR'!R$26</f>
        <v>0</v>
      </c>
      <c r="S318" s="12">
        <f>'8thR'!S$26</f>
        <v>0</v>
      </c>
      <c r="T318" s="12">
        <f>'8thR'!T$26</f>
        <v>0</v>
      </c>
    </row>
    <row r="319" spans="1:20" x14ac:dyDescent="0.25">
      <c r="B319" s="30" t="s">
        <v>45</v>
      </c>
      <c r="C319" s="12">
        <f>'9thR'!C$26</f>
        <v>0</v>
      </c>
      <c r="D319" s="12">
        <f>'9thR'!D$26</f>
        <v>0</v>
      </c>
      <c r="E319" s="12">
        <f>'9thR'!E$26</f>
        <v>0</v>
      </c>
      <c r="F319" s="12">
        <f>'9thR'!F$26</f>
        <v>0</v>
      </c>
      <c r="G319" s="12">
        <f>'9thR'!G$26</f>
        <v>0</v>
      </c>
      <c r="H319" s="12">
        <f>'9thR'!H$26</f>
        <v>0</v>
      </c>
      <c r="I319" s="12">
        <f>'9thR'!I$26</f>
        <v>0</v>
      </c>
      <c r="J319" s="12">
        <f>'9thR'!J$26</f>
        <v>0</v>
      </c>
      <c r="K319" s="12">
        <f>'9thR'!K$26</f>
        <v>0</v>
      </c>
      <c r="L319" s="12">
        <f>'9thR'!L$26</f>
        <v>0</v>
      </c>
      <c r="M319" s="12">
        <f>'9thR'!M$26</f>
        <v>0</v>
      </c>
      <c r="N319" s="12">
        <f>'9thR'!N$26</f>
        <v>0</v>
      </c>
      <c r="O319" s="12">
        <f>'9thR'!O$26</f>
        <v>0</v>
      </c>
      <c r="P319" s="12">
        <f>'9thR'!P$26</f>
        <v>0</v>
      </c>
      <c r="Q319" s="12">
        <f>'9thR'!Q$26</f>
        <v>0</v>
      </c>
      <c r="R319" s="12">
        <f>'9thR'!R$26</f>
        <v>0</v>
      </c>
      <c r="S319" s="12">
        <f>'9thR'!S$26</f>
        <v>0</v>
      </c>
      <c r="T319" s="12">
        <f>'9thR'!T$26</f>
        <v>0</v>
      </c>
    </row>
    <row r="320" spans="1:20" x14ac:dyDescent="0.25">
      <c r="B320" s="97" t="s">
        <v>46</v>
      </c>
      <c r="C320" s="12">
        <f>'10thR'!C$26</f>
        <v>0</v>
      </c>
      <c r="D320" s="12">
        <f>'10thR'!D$26</f>
        <v>0</v>
      </c>
      <c r="E320" s="12">
        <f>'10thR'!E$26</f>
        <v>0</v>
      </c>
      <c r="F320" s="12">
        <f>'10thR'!F$26</f>
        <v>0</v>
      </c>
      <c r="G320" s="12">
        <f>'10thR'!G$26</f>
        <v>0</v>
      </c>
      <c r="H320" s="12">
        <f>'10thR'!H$26</f>
        <v>0</v>
      </c>
      <c r="I320" s="12">
        <f>'10thR'!I$26</f>
        <v>0</v>
      </c>
      <c r="J320" s="12">
        <f>'10thR'!J$26</f>
        <v>0</v>
      </c>
      <c r="K320" s="12">
        <f>'10thR'!K$26</f>
        <v>0</v>
      </c>
      <c r="L320" s="12">
        <f>'10thR'!L$26</f>
        <v>0</v>
      </c>
      <c r="M320" s="12">
        <f>'10thR'!M$26</f>
        <v>0</v>
      </c>
      <c r="N320" s="12">
        <f>'10thR'!N$26</f>
        <v>0</v>
      </c>
      <c r="O320" s="12">
        <f>'10thR'!O$26</f>
        <v>0</v>
      </c>
      <c r="P320" s="12">
        <f>'10thR'!P$26</f>
        <v>0</v>
      </c>
      <c r="Q320" s="12">
        <f>'10thR'!Q$26</f>
        <v>0</v>
      </c>
      <c r="R320" s="12">
        <f>'10thR'!R$26</f>
        <v>0</v>
      </c>
      <c r="S320" s="12">
        <f>'10thR'!S$26</f>
        <v>0</v>
      </c>
      <c r="T320" s="12">
        <f>'10thR'!T$26</f>
        <v>0</v>
      </c>
    </row>
    <row r="321" spans="2:20" ht="15.75" x14ac:dyDescent="0.25">
      <c r="B321" s="33" t="s">
        <v>19</v>
      </c>
      <c r="C321" s="12">
        <f>score!G$26</f>
        <v>0</v>
      </c>
      <c r="D321" s="12">
        <f>score!H$26</f>
        <v>0</v>
      </c>
      <c r="E321" s="12">
        <f>score!I$26</f>
        <v>0</v>
      </c>
      <c r="F321" s="12">
        <f>score!J$26</f>
        <v>0</v>
      </c>
      <c r="G321" s="12">
        <f>score!K$26</f>
        <v>0</v>
      </c>
      <c r="H321" s="12">
        <f>score!L$26</f>
        <v>0</v>
      </c>
      <c r="I321" s="12">
        <f>score!M$26</f>
        <v>0</v>
      </c>
      <c r="J321" s="12">
        <f>score!N$26</f>
        <v>0</v>
      </c>
      <c r="K321" s="12">
        <f>score!O$26</f>
        <v>0</v>
      </c>
      <c r="L321" s="12">
        <f>score!P$26</f>
        <v>0</v>
      </c>
      <c r="M321" s="12">
        <f>score!Q$26</f>
        <v>0</v>
      </c>
      <c r="N321" s="12">
        <f>score!R$26</f>
        <v>0</v>
      </c>
      <c r="O321" s="12">
        <f>score!S$26</f>
        <v>0</v>
      </c>
      <c r="P321" s="12">
        <f>score!T$26</f>
        <v>0</v>
      </c>
      <c r="Q321" s="12">
        <f>score!U$26</f>
        <v>0</v>
      </c>
      <c r="R321" s="12">
        <f>score!V$26</f>
        <v>0</v>
      </c>
      <c r="S321" s="12">
        <f>score!W$26</f>
        <v>0</v>
      </c>
      <c r="T321" s="12">
        <f>score!X$26</f>
        <v>0</v>
      </c>
    </row>
    <row r="322" spans="2:20" ht="15.75" x14ac:dyDescent="0.25">
      <c r="B322" s="34" t="s">
        <v>7</v>
      </c>
      <c r="C322" s="37">
        <f>score!G$27</f>
        <v>4</v>
      </c>
      <c r="D322" s="37">
        <f>score!H$27</f>
        <v>4</v>
      </c>
      <c r="E322" s="37">
        <f>score!I$27</f>
        <v>3</v>
      </c>
      <c r="F322" s="37">
        <f>score!J$27</f>
        <v>3</v>
      </c>
      <c r="G322" s="37">
        <f>score!K$27</f>
        <v>4</v>
      </c>
      <c r="H322" s="37">
        <f>score!L$27</f>
        <v>4</v>
      </c>
      <c r="I322" s="37">
        <f>score!M$27</f>
        <v>5</v>
      </c>
      <c r="J322" s="37">
        <f>score!N$27</f>
        <v>4</v>
      </c>
      <c r="K322" s="37">
        <f>score!O$27</f>
        <v>4</v>
      </c>
      <c r="L322" s="37">
        <f>score!P$27</f>
        <v>3</v>
      </c>
      <c r="M322" s="37">
        <f>score!Q$27</f>
        <v>4</v>
      </c>
      <c r="N322" s="37">
        <f>score!R$27</f>
        <v>5</v>
      </c>
      <c r="O322" s="37">
        <f>score!S$27</f>
        <v>4</v>
      </c>
      <c r="P322" s="37">
        <f>score!T$27</f>
        <v>5</v>
      </c>
      <c r="Q322" s="37">
        <f>score!U$27</f>
        <v>3</v>
      </c>
      <c r="R322" s="37">
        <f>score!V$27</f>
        <v>3</v>
      </c>
      <c r="S322" s="37">
        <f>score!W$27</f>
        <v>4</v>
      </c>
      <c r="T322" s="37">
        <f>score!X$27</f>
        <v>4</v>
      </c>
    </row>
    <row r="323" spans="2:20" x14ac:dyDescent="0.25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</sheetData>
  <sheetProtection algorithmName="SHA-512" hashValue="oIkNXBsNjHu09BPq6kEXvwO1wF5xxcP2pLeD4kCpIFoCKulYIlZR7nRLQ83WGuXL8T/nULF4wnQKQrKD0TNSrw==" saltValue="upWvq3t3cd1s6k4aV7i89g==" spinCount="100000" sheet="1" objects="1" scenarios="1"/>
  <mergeCells count="421">
    <mergeCell ref="A277:A278"/>
    <mergeCell ref="A293:A294"/>
    <mergeCell ref="A309:A310"/>
    <mergeCell ref="A197:A198"/>
    <mergeCell ref="A213:A214"/>
    <mergeCell ref="A229:A230"/>
    <mergeCell ref="A245:A246"/>
    <mergeCell ref="A261:A262"/>
    <mergeCell ref="Q309:Q310"/>
    <mergeCell ref="K309:K310"/>
    <mergeCell ref="B309:B310"/>
    <mergeCell ref="C309:C310"/>
    <mergeCell ref="D309:D310"/>
    <mergeCell ref="E309:E310"/>
    <mergeCell ref="F309:F310"/>
    <mergeCell ref="Q293:Q294"/>
    <mergeCell ref="B293:B294"/>
    <mergeCell ref="Q277:Q278"/>
    <mergeCell ref="B277:B278"/>
    <mergeCell ref="Q261:Q262"/>
    <mergeCell ref="B261:B262"/>
    <mergeCell ref="Q245:Q246"/>
    <mergeCell ref="B245:B246"/>
    <mergeCell ref="Q229:Q230"/>
    <mergeCell ref="R309:R310"/>
    <mergeCell ref="S309:S310"/>
    <mergeCell ref="T309:T310"/>
    <mergeCell ref="A5:A6"/>
    <mergeCell ref="A21:A22"/>
    <mergeCell ref="A37:A38"/>
    <mergeCell ref="A53:A54"/>
    <mergeCell ref="A69:A70"/>
    <mergeCell ref="A85:A86"/>
    <mergeCell ref="A101:A102"/>
    <mergeCell ref="A117:A118"/>
    <mergeCell ref="A133:A134"/>
    <mergeCell ref="A149:A150"/>
    <mergeCell ref="A165:A166"/>
    <mergeCell ref="A181:A182"/>
    <mergeCell ref="L309:L310"/>
    <mergeCell ref="M309:M310"/>
    <mergeCell ref="N309:N310"/>
    <mergeCell ref="O309:O310"/>
    <mergeCell ref="P309:P310"/>
    <mergeCell ref="G309:G310"/>
    <mergeCell ref="H309:H310"/>
    <mergeCell ref="I309:I310"/>
    <mergeCell ref="J309:J310"/>
    <mergeCell ref="R293:R294"/>
    <mergeCell ref="S293:S294"/>
    <mergeCell ref="T293:T294"/>
    <mergeCell ref="C308:T308"/>
    <mergeCell ref="L293:L294"/>
    <mergeCell ref="M293:M294"/>
    <mergeCell ref="N293:N294"/>
    <mergeCell ref="O293:O294"/>
    <mergeCell ref="P293:P294"/>
    <mergeCell ref="G293:G294"/>
    <mergeCell ref="H293:H294"/>
    <mergeCell ref="I293:I294"/>
    <mergeCell ref="J293:J294"/>
    <mergeCell ref="K293:K294"/>
    <mergeCell ref="C293:C294"/>
    <mergeCell ref="D293:D294"/>
    <mergeCell ref="E293:E294"/>
    <mergeCell ref="F293:F294"/>
    <mergeCell ref="R277:R278"/>
    <mergeCell ref="S277:S278"/>
    <mergeCell ref="T277:T278"/>
    <mergeCell ref="C292:T292"/>
    <mergeCell ref="L277:L278"/>
    <mergeCell ref="M277:M278"/>
    <mergeCell ref="N277:N278"/>
    <mergeCell ref="O277:O278"/>
    <mergeCell ref="P277:P278"/>
    <mergeCell ref="G277:G278"/>
    <mergeCell ref="H277:H278"/>
    <mergeCell ref="I277:I278"/>
    <mergeCell ref="J277:J278"/>
    <mergeCell ref="K277:K278"/>
    <mergeCell ref="C277:C278"/>
    <mergeCell ref="D277:D278"/>
    <mergeCell ref="E277:E278"/>
    <mergeCell ref="F277:F278"/>
    <mergeCell ref="R261:R262"/>
    <mergeCell ref="S261:S262"/>
    <mergeCell ref="T261:T262"/>
    <mergeCell ref="C276:T276"/>
    <mergeCell ref="L261:L262"/>
    <mergeCell ref="M261:M262"/>
    <mergeCell ref="N261:N262"/>
    <mergeCell ref="O261:O262"/>
    <mergeCell ref="P261:P262"/>
    <mergeCell ref="G261:G262"/>
    <mergeCell ref="H261:H262"/>
    <mergeCell ref="I261:I262"/>
    <mergeCell ref="J261:J262"/>
    <mergeCell ref="K261:K262"/>
    <mergeCell ref="C261:C262"/>
    <mergeCell ref="D261:D262"/>
    <mergeCell ref="E261:E262"/>
    <mergeCell ref="F261:F262"/>
    <mergeCell ref="R245:R246"/>
    <mergeCell ref="S245:S246"/>
    <mergeCell ref="T245:T246"/>
    <mergeCell ref="C260:T260"/>
    <mergeCell ref="L245:L246"/>
    <mergeCell ref="M245:M246"/>
    <mergeCell ref="N245:N246"/>
    <mergeCell ref="O245:O246"/>
    <mergeCell ref="P245:P246"/>
    <mergeCell ref="G245:G246"/>
    <mergeCell ref="H245:H246"/>
    <mergeCell ref="I245:I246"/>
    <mergeCell ref="J245:J246"/>
    <mergeCell ref="K245:K246"/>
    <mergeCell ref="C245:C246"/>
    <mergeCell ref="D245:D246"/>
    <mergeCell ref="E245:E246"/>
    <mergeCell ref="F245:F246"/>
    <mergeCell ref="R229:R230"/>
    <mergeCell ref="S229:S230"/>
    <mergeCell ref="T229:T230"/>
    <mergeCell ref="C244:T244"/>
    <mergeCell ref="L229:L230"/>
    <mergeCell ref="M229:M230"/>
    <mergeCell ref="N229:N230"/>
    <mergeCell ref="O229:O230"/>
    <mergeCell ref="P229:P230"/>
    <mergeCell ref="G229:G230"/>
    <mergeCell ref="H229:H230"/>
    <mergeCell ref="I229:I230"/>
    <mergeCell ref="J229:J230"/>
    <mergeCell ref="K229:K230"/>
    <mergeCell ref="B229:B230"/>
    <mergeCell ref="C229:C230"/>
    <mergeCell ref="D229:D230"/>
    <mergeCell ref="E229:E230"/>
    <mergeCell ref="F229:F230"/>
    <mergeCell ref="Q213:Q214"/>
    <mergeCell ref="R213:R214"/>
    <mergeCell ref="S213:S214"/>
    <mergeCell ref="T213:T214"/>
    <mergeCell ref="C228:T228"/>
    <mergeCell ref="L213:L214"/>
    <mergeCell ref="M213:M214"/>
    <mergeCell ref="N213:N214"/>
    <mergeCell ref="O213:O214"/>
    <mergeCell ref="P213:P214"/>
    <mergeCell ref="G213:G214"/>
    <mergeCell ref="H213:H214"/>
    <mergeCell ref="I213:I214"/>
    <mergeCell ref="J213:J214"/>
    <mergeCell ref="K213:K214"/>
    <mergeCell ref="B213:B214"/>
    <mergeCell ref="C213:C214"/>
    <mergeCell ref="D213:D214"/>
    <mergeCell ref="E213:E214"/>
    <mergeCell ref="F213:F214"/>
    <mergeCell ref="Q197:Q198"/>
    <mergeCell ref="R197:R198"/>
    <mergeCell ref="S197:S198"/>
    <mergeCell ref="T197:T198"/>
    <mergeCell ref="C212:T212"/>
    <mergeCell ref="L197:L198"/>
    <mergeCell ref="M197:M198"/>
    <mergeCell ref="N197:N198"/>
    <mergeCell ref="O197:O198"/>
    <mergeCell ref="P197:P198"/>
    <mergeCell ref="G197:G198"/>
    <mergeCell ref="H197:H198"/>
    <mergeCell ref="I197:I198"/>
    <mergeCell ref="J197:J198"/>
    <mergeCell ref="K197:K198"/>
    <mergeCell ref="B197:B198"/>
    <mergeCell ref="C197:C198"/>
    <mergeCell ref="D197:D198"/>
    <mergeCell ref="E197:E198"/>
    <mergeCell ref="F197:F198"/>
    <mergeCell ref="Q181:Q182"/>
    <mergeCell ref="R181:R182"/>
    <mergeCell ref="S181:S182"/>
    <mergeCell ref="T181:T182"/>
    <mergeCell ref="C196:T196"/>
    <mergeCell ref="L181:L182"/>
    <mergeCell ref="M181:M182"/>
    <mergeCell ref="N181:N182"/>
    <mergeCell ref="O181:O182"/>
    <mergeCell ref="P181:P182"/>
    <mergeCell ref="G181:G182"/>
    <mergeCell ref="H181:H182"/>
    <mergeCell ref="I181:I182"/>
    <mergeCell ref="J181:J182"/>
    <mergeCell ref="K181:K182"/>
    <mergeCell ref="B181:B182"/>
    <mergeCell ref="C181:C182"/>
    <mergeCell ref="D181:D182"/>
    <mergeCell ref="E181:E182"/>
    <mergeCell ref="F181:F182"/>
    <mergeCell ref="Q165:Q166"/>
    <mergeCell ref="R165:R166"/>
    <mergeCell ref="S165:S166"/>
    <mergeCell ref="T165:T166"/>
    <mergeCell ref="C180:T180"/>
    <mergeCell ref="L165:L166"/>
    <mergeCell ref="M165:M166"/>
    <mergeCell ref="N165:N166"/>
    <mergeCell ref="O165:O166"/>
    <mergeCell ref="P165:P166"/>
    <mergeCell ref="G165:G166"/>
    <mergeCell ref="H165:H166"/>
    <mergeCell ref="I165:I166"/>
    <mergeCell ref="J165:J166"/>
    <mergeCell ref="K165:K166"/>
    <mergeCell ref="B165:B166"/>
    <mergeCell ref="C165:C166"/>
    <mergeCell ref="D165:D166"/>
    <mergeCell ref="E165:E166"/>
    <mergeCell ref="F165:F166"/>
    <mergeCell ref="Q149:Q150"/>
    <mergeCell ref="R149:R150"/>
    <mergeCell ref="S149:S150"/>
    <mergeCell ref="T149:T150"/>
    <mergeCell ref="C164:T164"/>
    <mergeCell ref="L149:L150"/>
    <mergeCell ref="M149:M150"/>
    <mergeCell ref="N149:N150"/>
    <mergeCell ref="O149:O150"/>
    <mergeCell ref="P149:P150"/>
    <mergeCell ref="G149:G150"/>
    <mergeCell ref="H149:H150"/>
    <mergeCell ref="I149:I150"/>
    <mergeCell ref="J149:J150"/>
    <mergeCell ref="K149:K150"/>
    <mergeCell ref="B149:B150"/>
    <mergeCell ref="C149:C150"/>
    <mergeCell ref="D149:D150"/>
    <mergeCell ref="E149:E150"/>
    <mergeCell ref="F149:F150"/>
    <mergeCell ref="Q133:Q134"/>
    <mergeCell ref="R133:R134"/>
    <mergeCell ref="S133:S134"/>
    <mergeCell ref="T133:T134"/>
    <mergeCell ref="C148:T148"/>
    <mergeCell ref="L133:L134"/>
    <mergeCell ref="M133:M134"/>
    <mergeCell ref="N133:N134"/>
    <mergeCell ref="O133:O134"/>
    <mergeCell ref="P133:P134"/>
    <mergeCell ref="G133:G134"/>
    <mergeCell ref="H133:H134"/>
    <mergeCell ref="I133:I134"/>
    <mergeCell ref="J133:J134"/>
    <mergeCell ref="K133:K134"/>
    <mergeCell ref="B133:B134"/>
    <mergeCell ref="C133:C134"/>
    <mergeCell ref="D133:D134"/>
    <mergeCell ref="E133:E134"/>
    <mergeCell ref="F133:F134"/>
    <mergeCell ref="Q117:Q118"/>
    <mergeCell ref="R117:R118"/>
    <mergeCell ref="S117:S118"/>
    <mergeCell ref="T117:T118"/>
    <mergeCell ref="C132:T132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B117:B118"/>
    <mergeCell ref="C117:C118"/>
    <mergeCell ref="D117:D118"/>
    <mergeCell ref="E117:E118"/>
    <mergeCell ref="F117:F118"/>
    <mergeCell ref="Q101:Q102"/>
    <mergeCell ref="R101:R102"/>
    <mergeCell ref="S101:S102"/>
    <mergeCell ref="T101:T102"/>
    <mergeCell ref="C116:T116"/>
    <mergeCell ref="C100:T100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T53:T54"/>
    <mergeCell ref="C52:T52"/>
    <mergeCell ref="G53:G54"/>
    <mergeCell ref="H53:H54"/>
    <mergeCell ref="P85:P86"/>
    <mergeCell ref="Q85:Q86"/>
    <mergeCell ref="R85:R86"/>
    <mergeCell ref="S85:S86"/>
    <mergeCell ref="T85:T86"/>
    <mergeCell ref="T69:T70"/>
    <mergeCell ref="C84:T84"/>
    <mergeCell ref="K85:K86"/>
    <mergeCell ref="L85:L86"/>
    <mergeCell ref="M85:M86"/>
    <mergeCell ref="N85:N86"/>
    <mergeCell ref="O85:O86"/>
    <mergeCell ref="O69:O70"/>
    <mergeCell ref="P69:P70"/>
    <mergeCell ref="Q69:Q70"/>
    <mergeCell ref="B53:B54"/>
    <mergeCell ref="C53:C54"/>
    <mergeCell ref="D53:D54"/>
    <mergeCell ref="E53:E54"/>
    <mergeCell ref="F53:F54"/>
    <mergeCell ref="R69:R70"/>
    <mergeCell ref="S69:S70"/>
    <mergeCell ref="C2:T2"/>
    <mergeCell ref="C68:T68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53:Q54"/>
    <mergeCell ref="R53:R54"/>
    <mergeCell ref="S37:S38"/>
    <mergeCell ref="H37:H38"/>
    <mergeCell ref="I37:I38"/>
    <mergeCell ref="J37:J38"/>
    <mergeCell ref="K37:K38"/>
    <mergeCell ref="L37:L38"/>
    <mergeCell ref="M37:M38"/>
    <mergeCell ref="I53:I54"/>
    <mergeCell ref="J53:J54"/>
    <mergeCell ref="K53:K54"/>
    <mergeCell ref="L53:L54"/>
    <mergeCell ref="M53:M54"/>
    <mergeCell ref="N53:N54"/>
    <mergeCell ref="O53:O54"/>
    <mergeCell ref="P53:P54"/>
    <mergeCell ref="S53:S54"/>
    <mergeCell ref="C36:T36"/>
    <mergeCell ref="B37:B38"/>
    <mergeCell ref="C37:C38"/>
    <mergeCell ref="D37:D38"/>
    <mergeCell ref="E37:E38"/>
    <mergeCell ref="F37:F38"/>
    <mergeCell ref="G37:G38"/>
    <mergeCell ref="M21:M22"/>
    <mergeCell ref="N21:N22"/>
    <mergeCell ref="O21:O22"/>
    <mergeCell ref="P21:P22"/>
    <mergeCell ref="Q21:Q22"/>
    <mergeCell ref="R21:R22"/>
    <mergeCell ref="B21:B22"/>
    <mergeCell ref="C21:C22"/>
    <mergeCell ref="D21:D22"/>
    <mergeCell ref="E21:E22"/>
    <mergeCell ref="F21:F22"/>
    <mergeCell ref="T37:T38"/>
    <mergeCell ref="N37:N38"/>
    <mergeCell ref="O37:O38"/>
    <mergeCell ref="P37:P38"/>
    <mergeCell ref="Q37:Q38"/>
    <mergeCell ref="R37:R38"/>
    <mergeCell ref="L21:L22"/>
    <mergeCell ref="C20:T20"/>
    <mergeCell ref="G21:G22"/>
    <mergeCell ref="H21:H22"/>
    <mergeCell ref="I21:I22"/>
    <mergeCell ref="J21:J22"/>
    <mergeCell ref="K21:K22"/>
    <mergeCell ref="S21:S22"/>
    <mergeCell ref="T21:T2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</mergeCells>
  <conditionalFormatting sqref="Q17 L17">
    <cfRule type="cellIs" dxfId="4455" priority="4839" operator="greaterThan">
      <formula>5</formula>
    </cfRule>
    <cfRule type="cellIs" dxfId="4454" priority="4840" operator="equal">
      <formula>5</formula>
    </cfRule>
    <cfRule type="cellIs" dxfId="4453" priority="4841" operator="equal">
      <formula>3</formula>
    </cfRule>
    <cfRule type="cellIs" dxfId="4452" priority="4842" operator="equal">
      <formula>2</formula>
    </cfRule>
    <cfRule type="cellIs" dxfId="4451" priority="4843" operator="equal">
      <formula>0</formula>
    </cfRule>
  </conditionalFormatting>
  <conditionalFormatting sqref="R17 N17">
    <cfRule type="cellIs" dxfId="4450" priority="4819" operator="greaterThan">
      <formula>4</formula>
    </cfRule>
    <cfRule type="cellIs" dxfId="4449" priority="4820" operator="equal">
      <formula>4</formula>
    </cfRule>
    <cfRule type="cellIs" dxfId="4448" priority="4821" operator="equal">
      <formula>2</formula>
    </cfRule>
    <cfRule type="cellIs" dxfId="4447" priority="4822" operator="equal">
      <formula>1</formula>
    </cfRule>
    <cfRule type="cellIs" dxfId="4446" priority="4823" operator="equal">
      <formula>0</formula>
    </cfRule>
  </conditionalFormatting>
  <conditionalFormatting sqref="B133:B134 B149:B150 B165:B166 B181:B182 B197:B198 B213:B214 B229:B230 B245:B246 B261:B262 B277:B278 B293:B294 B309:B310 B117:B118 B101:B102 B85:B86 B69:B70 B53:B54 B37:B38 B21:B22 B5:B6">
    <cfRule type="cellIs" dxfId="4445" priority="4598" operator="equal">
      <formula>0</formula>
    </cfRule>
  </conditionalFormatting>
  <conditionalFormatting sqref="C7:T17">
    <cfRule type="cellIs" dxfId="4444" priority="4472" operator="equal">
      <formula>0</formula>
    </cfRule>
  </conditionalFormatting>
  <conditionalFormatting sqref="T17 D33:T33 E23:T31 D14:T14 D30:T30">
    <cfRule type="cellIs" dxfId="4443" priority="4467" stopIfTrue="1" operator="equal">
      <formula>1</formula>
    </cfRule>
    <cfRule type="cellIs" dxfId="4442" priority="4468" stopIfTrue="1" operator="equal">
      <formula>D$18-2</formula>
    </cfRule>
    <cfRule type="cellIs" dxfId="4441" priority="4469" stopIfTrue="1" operator="equal">
      <formula>D$18-1</formula>
    </cfRule>
    <cfRule type="cellIs" dxfId="4440" priority="4470" stopIfTrue="1" operator="equal">
      <formula>D$18+1</formula>
    </cfRule>
    <cfRule type="cellIs" dxfId="4439" priority="4471" stopIfTrue="1" operator="greaterThanOrEqual">
      <formula>D$18+2</formula>
    </cfRule>
  </conditionalFormatting>
  <conditionalFormatting sqref="S17">
    <cfRule type="cellIs" dxfId="4438" priority="4461" stopIfTrue="1" operator="equal">
      <formula>1</formula>
    </cfRule>
    <cfRule type="cellIs" dxfId="4437" priority="4462" stopIfTrue="1" operator="equal">
      <formula>S$18-2</formula>
    </cfRule>
    <cfRule type="cellIs" dxfId="4436" priority="4463" stopIfTrue="1" operator="equal">
      <formula>S$18-1</formula>
    </cfRule>
    <cfRule type="cellIs" dxfId="4435" priority="4464" stopIfTrue="1" operator="equal">
      <formula>S$18+1</formula>
    </cfRule>
    <cfRule type="cellIs" dxfId="4434" priority="4465" stopIfTrue="1" operator="greaterThanOrEqual">
      <formula>S$18+2</formula>
    </cfRule>
  </conditionalFormatting>
  <conditionalFormatting sqref="O17">
    <cfRule type="cellIs" dxfId="4433" priority="4455" stopIfTrue="1" operator="equal">
      <formula>1</formula>
    </cfRule>
    <cfRule type="cellIs" dxfId="4432" priority="4456" stopIfTrue="1" operator="equal">
      <formula>O$18-2</formula>
    </cfRule>
    <cfRule type="cellIs" dxfId="4431" priority="4457" stopIfTrue="1" operator="equal">
      <formula>O$18-1</formula>
    </cfRule>
    <cfRule type="cellIs" dxfId="4430" priority="4458" stopIfTrue="1" operator="equal">
      <formula>O$18+1</formula>
    </cfRule>
    <cfRule type="cellIs" dxfId="4429" priority="4459" stopIfTrue="1" operator="greaterThanOrEqual">
      <formula>O$18+2</formula>
    </cfRule>
  </conditionalFormatting>
  <conditionalFormatting sqref="M17">
    <cfRule type="cellIs" dxfId="4428" priority="4449" stopIfTrue="1" operator="equal">
      <formula>1</formula>
    </cfRule>
    <cfRule type="cellIs" dxfId="4427" priority="4450" stopIfTrue="1" operator="equal">
      <formula>M$18-2</formula>
    </cfRule>
    <cfRule type="cellIs" dxfId="4426" priority="4451" stopIfTrue="1" operator="equal">
      <formula>M$18-1</formula>
    </cfRule>
    <cfRule type="cellIs" dxfId="4425" priority="4452" stopIfTrue="1" operator="equal">
      <formula>M$18+1</formula>
    </cfRule>
    <cfRule type="cellIs" dxfId="4424" priority="4453" stopIfTrue="1" operator="greaterThanOrEqual">
      <formula>M$18+2</formula>
    </cfRule>
  </conditionalFormatting>
  <conditionalFormatting sqref="K17">
    <cfRule type="cellIs" dxfId="4423" priority="4443" stopIfTrue="1" operator="equal">
      <formula>1</formula>
    </cfRule>
    <cfRule type="cellIs" dxfId="4422" priority="4444" stopIfTrue="1" operator="equal">
      <formula>K$18-2</formula>
    </cfRule>
    <cfRule type="cellIs" dxfId="4421" priority="4445" stopIfTrue="1" operator="equal">
      <formula>K$18-1</formula>
    </cfRule>
    <cfRule type="cellIs" dxfId="4420" priority="4446" stopIfTrue="1" operator="equal">
      <formula>K$18+1</formula>
    </cfRule>
    <cfRule type="cellIs" dxfId="4419" priority="4447" stopIfTrue="1" operator="greaterThanOrEqual">
      <formula>K$18+2</formula>
    </cfRule>
  </conditionalFormatting>
  <conditionalFormatting sqref="J17">
    <cfRule type="cellIs" dxfId="4418" priority="4437" stopIfTrue="1" operator="equal">
      <formula>1</formula>
    </cfRule>
    <cfRule type="cellIs" dxfId="4417" priority="4438" stopIfTrue="1" operator="equal">
      <formula>J$18-2</formula>
    </cfRule>
    <cfRule type="cellIs" dxfId="4416" priority="4439" stopIfTrue="1" operator="equal">
      <formula>J$18-1</formula>
    </cfRule>
    <cfRule type="cellIs" dxfId="4415" priority="4440" stopIfTrue="1" operator="equal">
      <formula>J$18+1</formula>
    </cfRule>
    <cfRule type="cellIs" dxfId="4414" priority="4441" stopIfTrue="1" operator="greaterThanOrEqual">
      <formula>J$18+2</formula>
    </cfRule>
  </conditionalFormatting>
  <conditionalFormatting sqref="H17">
    <cfRule type="cellIs" dxfId="4413" priority="4431" stopIfTrue="1" operator="equal">
      <formula>1</formula>
    </cfRule>
    <cfRule type="cellIs" dxfId="4412" priority="4432" stopIfTrue="1" operator="equal">
      <formula>H$18-2</formula>
    </cfRule>
    <cfRule type="cellIs" dxfId="4411" priority="4433" stopIfTrue="1" operator="equal">
      <formula>H$18-1</formula>
    </cfRule>
    <cfRule type="cellIs" dxfId="4410" priority="4434" stopIfTrue="1" operator="equal">
      <formula>H$18+1</formula>
    </cfRule>
    <cfRule type="cellIs" dxfId="4409" priority="4435" stopIfTrue="1" operator="greaterThanOrEqual">
      <formula>H$18+2</formula>
    </cfRule>
  </conditionalFormatting>
  <conditionalFormatting sqref="G17">
    <cfRule type="cellIs" dxfId="4408" priority="4425" stopIfTrue="1" operator="equal">
      <formula>1</formula>
    </cfRule>
    <cfRule type="cellIs" dxfId="4407" priority="4426" stopIfTrue="1" operator="equal">
      <formula>G$18-2</formula>
    </cfRule>
    <cfRule type="cellIs" dxfId="4406" priority="4427" stopIfTrue="1" operator="equal">
      <formula>G$18-1</formula>
    </cfRule>
    <cfRule type="cellIs" dxfId="4405" priority="4428" stopIfTrue="1" operator="equal">
      <formula>G$18+1</formula>
    </cfRule>
    <cfRule type="cellIs" dxfId="4404" priority="4429" stopIfTrue="1" operator="greaterThanOrEqual">
      <formula>G$18+2</formula>
    </cfRule>
  </conditionalFormatting>
  <conditionalFormatting sqref="F17">
    <cfRule type="cellIs" dxfId="4403" priority="4405" stopIfTrue="1" operator="equal">
      <formula>1</formula>
    </cfRule>
    <cfRule type="cellIs" dxfId="4402" priority="4406" stopIfTrue="1" operator="equal">
      <formula>F$18-2</formula>
    </cfRule>
    <cfRule type="cellIs" dxfId="4401" priority="4407" stopIfTrue="1" operator="equal">
      <formula>F$18-1</formula>
    </cfRule>
    <cfRule type="cellIs" dxfId="4400" priority="4408" stopIfTrue="1" operator="equal">
      <formula>F$18+1</formula>
    </cfRule>
    <cfRule type="cellIs" dxfId="4399" priority="4409" stopIfTrue="1" operator="greaterThanOrEqual">
      <formula>F$18+2</formula>
    </cfRule>
  </conditionalFormatting>
  <conditionalFormatting sqref="C7:C17 D16:T16">
    <cfRule type="cellIs" dxfId="4398" priority="4473" stopIfTrue="1" operator="equal">
      <formula>1</formula>
    </cfRule>
    <cfRule type="cellIs" dxfId="4397" priority="4474" stopIfTrue="1" operator="equal">
      <formula>C$18-2</formula>
    </cfRule>
    <cfRule type="cellIs" dxfId="4396" priority="4475" stopIfTrue="1" operator="equal">
      <formula>C$18-1</formula>
    </cfRule>
    <cfRule type="cellIs" dxfId="4395" priority="4476" stopIfTrue="1" operator="equal">
      <formula>C$18+1</formula>
    </cfRule>
    <cfRule type="cellIs" dxfId="4394" priority="4477" stopIfTrue="1" operator="greaterThanOrEqual">
      <formula>C$18+2</formula>
    </cfRule>
  </conditionalFormatting>
  <conditionalFormatting sqref="D7:D17 E16:T16">
    <cfRule type="cellIs" dxfId="4393" priority="4396" stopIfTrue="1" operator="equal">
      <formula>1</formula>
    </cfRule>
    <cfRule type="cellIs" dxfId="4392" priority="4397" stopIfTrue="1" operator="equal">
      <formula>D$18-2</formula>
    </cfRule>
    <cfRule type="cellIs" dxfId="4391" priority="4398" stopIfTrue="1" operator="equal">
      <formula>D$18-1</formula>
    </cfRule>
    <cfRule type="cellIs" dxfId="4390" priority="4399" stopIfTrue="1" operator="equal">
      <formula>D$18+1</formula>
    </cfRule>
    <cfRule type="cellIs" dxfId="4389" priority="4400" stopIfTrue="1" operator="greaterThanOrEqual">
      <formula>D$18+2</formula>
    </cfRule>
  </conditionalFormatting>
  <conditionalFormatting sqref="G7:G17">
    <cfRule type="cellIs" dxfId="4388" priority="4391" stopIfTrue="1" operator="equal">
      <formula>1</formula>
    </cfRule>
    <cfRule type="cellIs" dxfId="4387" priority="4392" stopIfTrue="1" operator="equal">
      <formula>G$18-2</formula>
    </cfRule>
    <cfRule type="cellIs" dxfId="4386" priority="4393" stopIfTrue="1" operator="equal">
      <formula>G$18-1</formula>
    </cfRule>
    <cfRule type="cellIs" dxfId="4385" priority="4394" stopIfTrue="1" operator="equal">
      <formula>G$18+1</formula>
    </cfRule>
    <cfRule type="cellIs" dxfId="4384" priority="4395" stopIfTrue="1" operator="greaterThanOrEqual">
      <formula>G$18+2</formula>
    </cfRule>
  </conditionalFormatting>
  <conditionalFormatting sqref="H7:H17">
    <cfRule type="cellIs" dxfId="4383" priority="4386" stopIfTrue="1" operator="equal">
      <formula>1</formula>
    </cfRule>
    <cfRule type="cellIs" dxfId="4382" priority="4387" stopIfTrue="1" operator="equal">
      <formula>H$18-2</formula>
    </cfRule>
    <cfRule type="cellIs" dxfId="4381" priority="4388" stopIfTrue="1" operator="equal">
      <formula>H$18-1</formula>
    </cfRule>
    <cfRule type="cellIs" dxfId="4380" priority="4389" stopIfTrue="1" operator="equal">
      <formula>H$18+1</formula>
    </cfRule>
    <cfRule type="cellIs" dxfId="4379" priority="4390" stopIfTrue="1" operator="greaterThanOrEqual">
      <formula>H$18+2</formula>
    </cfRule>
  </conditionalFormatting>
  <conditionalFormatting sqref="J7:J17">
    <cfRule type="cellIs" dxfId="4378" priority="4381" stopIfTrue="1" operator="equal">
      <formula>1</formula>
    </cfRule>
    <cfRule type="cellIs" dxfId="4377" priority="4382" stopIfTrue="1" operator="equal">
      <formula>J$18-2</formula>
    </cfRule>
    <cfRule type="cellIs" dxfId="4376" priority="4383" stopIfTrue="1" operator="equal">
      <formula>J$18-1</formula>
    </cfRule>
    <cfRule type="cellIs" dxfId="4375" priority="4384" stopIfTrue="1" operator="equal">
      <formula>J$18+1</formula>
    </cfRule>
    <cfRule type="cellIs" dxfId="4374" priority="4385" stopIfTrue="1" operator="greaterThanOrEqual">
      <formula>J$18+2</formula>
    </cfRule>
  </conditionalFormatting>
  <conditionalFormatting sqref="K7:K17">
    <cfRule type="cellIs" dxfId="4373" priority="4376" stopIfTrue="1" operator="equal">
      <formula>1</formula>
    </cfRule>
    <cfRule type="cellIs" dxfId="4372" priority="4377" stopIfTrue="1" operator="equal">
      <formula>K$18-2</formula>
    </cfRule>
    <cfRule type="cellIs" dxfId="4371" priority="4378" stopIfTrue="1" operator="equal">
      <formula>K$18-1</formula>
    </cfRule>
    <cfRule type="cellIs" dxfId="4370" priority="4379" stopIfTrue="1" operator="equal">
      <formula>K$18+1</formula>
    </cfRule>
    <cfRule type="cellIs" dxfId="4369" priority="4380" stopIfTrue="1" operator="greaterThanOrEqual">
      <formula>K$18+2</formula>
    </cfRule>
  </conditionalFormatting>
  <conditionalFormatting sqref="M7:M17">
    <cfRule type="cellIs" dxfId="4368" priority="4371" stopIfTrue="1" operator="equal">
      <formula>1</formula>
    </cfRule>
    <cfRule type="cellIs" dxfId="4367" priority="4372" stopIfTrue="1" operator="equal">
      <formula>M$18-2</formula>
    </cfRule>
    <cfRule type="cellIs" dxfId="4366" priority="4373" stopIfTrue="1" operator="equal">
      <formula>M$18-1</formula>
    </cfRule>
    <cfRule type="cellIs" dxfId="4365" priority="4374" stopIfTrue="1" operator="equal">
      <formula>M$18+1</formula>
    </cfRule>
    <cfRule type="cellIs" dxfId="4364" priority="4375" stopIfTrue="1" operator="greaterThanOrEqual">
      <formula>M$18+2</formula>
    </cfRule>
  </conditionalFormatting>
  <conditionalFormatting sqref="O7:O17">
    <cfRule type="cellIs" dxfId="4363" priority="4366" stopIfTrue="1" operator="equal">
      <formula>1</formula>
    </cfRule>
    <cfRule type="cellIs" dxfId="4362" priority="4367" stopIfTrue="1" operator="equal">
      <formula>O$18-2</formula>
    </cfRule>
    <cfRule type="cellIs" dxfId="4361" priority="4368" stopIfTrue="1" operator="equal">
      <formula>O$18-1</formula>
    </cfRule>
    <cfRule type="cellIs" dxfId="4360" priority="4369" stopIfTrue="1" operator="equal">
      <formula>O$18+1</formula>
    </cfRule>
    <cfRule type="cellIs" dxfId="4359" priority="4370" stopIfTrue="1" operator="greaterThanOrEqual">
      <formula>O$18+2</formula>
    </cfRule>
  </conditionalFormatting>
  <conditionalFormatting sqref="S7:S17">
    <cfRule type="cellIs" dxfId="4358" priority="4361" stopIfTrue="1" operator="equal">
      <formula>1</formula>
    </cfRule>
    <cfRule type="cellIs" dxfId="4357" priority="4362" stopIfTrue="1" operator="equal">
      <formula>S$18-2</formula>
    </cfRule>
    <cfRule type="cellIs" dxfId="4356" priority="4363" stopIfTrue="1" operator="equal">
      <formula>S$18-1</formula>
    </cfRule>
    <cfRule type="cellIs" dxfId="4355" priority="4364" stopIfTrue="1" operator="equal">
      <formula>S$18+1</formula>
    </cfRule>
    <cfRule type="cellIs" dxfId="4354" priority="4365" stopIfTrue="1" operator="greaterThanOrEqual">
      <formula>S$18+2</formula>
    </cfRule>
  </conditionalFormatting>
  <conditionalFormatting sqref="T7:T17">
    <cfRule type="cellIs" dxfId="4353" priority="4356" stopIfTrue="1" operator="equal">
      <formula>1</formula>
    </cfRule>
    <cfRule type="cellIs" dxfId="4352" priority="4357" stopIfTrue="1" operator="equal">
      <formula>T$18-2</formula>
    </cfRule>
    <cfRule type="cellIs" dxfId="4351" priority="4358" stopIfTrue="1" operator="equal">
      <formula>T$18-1</formula>
    </cfRule>
    <cfRule type="cellIs" dxfId="4350" priority="4359" stopIfTrue="1" operator="equal">
      <formula>T$18+1</formula>
    </cfRule>
    <cfRule type="cellIs" dxfId="4349" priority="4360" stopIfTrue="1" operator="greaterThanOrEqual">
      <formula>T$18+2</formula>
    </cfRule>
  </conditionalFormatting>
  <conditionalFormatting sqref="E7:E17">
    <cfRule type="cellIs" dxfId="4348" priority="4419" stopIfTrue="1" operator="equal">
      <formula>1</formula>
    </cfRule>
    <cfRule type="cellIs" dxfId="4347" priority="4421" stopIfTrue="1" operator="equal">
      <formula>E$18-1</formula>
    </cfRule>
    <cfRule type="cellIs" dxfId="4346" priority="4422" stopIfTrue="1" operator="equal">
      <formula>E$18+1</formula>
    </cfRule>
    <cfRule type="cellIs" dxfId="4345" priority="4423" stopIfTrue="1" operator="greaterThanOrEqual">
      <formula>E$18+2</formula>
    </cfRule>
  </conditionalFormatting>
  <conditionalFormatting sqref="F7:F17">
    <cfRule type="cellIs" dxfId="4344" priority="4352" stopIfTrue="1" operator="equal">
      <formula>1</formula>
    </cfRule>
    <cfRule type="cellIs" dxfId="4343" priority="4353" stopIfTrue="1" operator="equal">
      <formula>F$18-1</formula>
    </cfRule>
    <cfRule type="cellIs" dxfId="4342" priority="4354" stopIfTrue="1" operator="equal">
      <formula>F$18+1</formula>
    </cfRule>
    <cfRule type="cellIs" dxfId="4341" priority="4355" stopIfTrue="1" operator="greaterThanOrEqual">
      <formula>F$18+2</formula>
    </cfRule>
  </conditionalFormatting>
  <conditionalFormatting sqref="L7:L17">
    <cfRule type="cellIs" dxfId="4340" priority="4348" stopIfTrue="1" operator="equal">
      <formula>1</formula>
    </cfRule>
    <cfRule type="cellIs" dxfId="4339" priority="4349" stopIfTrue="1" operator="equal">
      <formula>L$18-1</formula>
    </cfRule>
    <cfRule type="cellIs" dxfId="4338" priority="4350" stopIfTrue="1" operator="equal">
      <formula>L$18+1</formula>
    </cfRule>
    <cfRule type="cellIs" dxfId="4337" priority="4351" stopIfTrue="1" operator="greaterThanOrEqual">
      <formula>L$18+2</formula>
    </cfRule>
  </conditionalFormatting>
  <conditionalFormatting sqref="Q7:Q17">
    <cfRule type="cellIs" dxfId="4336" priority="4344" stopIfTrue="1" operator="equal">
      <formula>1</formula>
    </cfRule>
    <cfRule type="cellIs" dxfId="4335" priority="4345" stopIfTrue="1" operator="equal">
      <formula>Q$18-1</formula>
    </cfRule>
    <cfRule type="cellIs" dxfId="4334" priority="4346" stopIfTrue="1" operator="equal">
      <formula>Q$18+1</formula>
    </cfRule>
    <cfRule type="cellIs" dxfId="4333" priority="4347" stopIfTrue="1" operator="greaterThanOrEqual">
      <formula>Q$18+2</formula>
    </cfRule>
  </conditionalFormatting>
  <conditionalFormatting sqref="R7:R17">
    <cfRule type="cellIs" dxfId="4332" priority="4340" stopIfTrue="1" operator="equal">
      <formula>1</formula>
    </cfRule>
    <cfRule type="cellIs" dxfId="4331" priority="4341" stopIfTrue="1" operator="equal">
      <formula>R$18-1</formula>
    </cfRule>
    <cfRule type="cellIs" dxfId="4330" priority="4342" stopIfTrue="1" operator="equal">
      <formula>R$18+1</formula>
    </cfRule>
    <cfRule type="cellIs" dxfId="4329" priority="4343" stopIfTrue="1" operator="greaterThanOrEqual">
      <formula>R$18+2</formula>
    </cfRule>
  </conditionalFormatting>
  <conditionalFormatting sqref="I7:I17">
    <cfRule type="cellIs" dxfId="4328" priority="4330" stopIfTrue="1" operator="equal">
      <formula>$I$18-3</formula>
    </cfRule>
    <cfRule type="cellIs" dxfId="4327" priority="4331" stopIfTrue="1" operator="equal">
      <formula>I$18-2</formula>
    </cfRule>
    <cfRule type="cellIs" dxfId="4326" priority="4332" stopIfTrue="1" operator="equal">
      <formula>I$18-1</formula>
    </cfRule>
    <cfRule type="cellIs" dxfId="4325" priority="4333" stopIfTrue="1" operator="equal">
      <formula>I$18+1</formula>
    </cfRule>
    <cfRule type="cellIs" dxfId="4324" priority="4334" stopIfTrue="1" operator="greaterThanOrEqual">
      <formula>I$18+2</formula>
    </cfRule>
  </conditionalFormatting>
  <conditionalFormatting sqref="N7:N17">
    <cfRule type="cellIs" dxfId="4323" priority="4325" stopIfTrue="1" operator="equal">
      <formula>$I$18-3</formula>
    </cfRule>
    <cfRule type="cellIs" dxfId="4322" priority="4326" stopIfTrue="1" operator="equal">
      <formula>N$18-2</formula>
    </cfRule>
    <cfRule type="cellIs" dxfId="4321" priority="4327" stopIfTrue="1" operator="equal">
      <formula>N$18-1</formula>
    </cfRule>
    <cfRule type="cellIs" dxfId="4320" priority="4328" stopIfTrue="1" operator="equal">
      <formula>N$18+1</formula>
    </cfRule>
    <cfRule type="cellIs" dxfId="4319" priority="4329" stopIfTrue="1" operator="greaterThanOrEqual">
      <formula>N$18+2</formula>
    </cfRule>
  </conditionalFormatting>
  <conditionalFormatting sqref="P7:P17">
    <cfRule type="cellIs" dxfId="4318" priority="4320" stopIfTrue="1" operator="equal">
      <formula>$I$18-3</formula>
    </cfRule>
    <cfRule type="cellIs" dxfId="4317" priority="4321" stopIfTrue="1" operator="equal">
      <formula>P$18-2</formula>
    </cfRule>
    <cfRule type="cellIs" dxfId="4316" priority="4322" stopIfTrue="1" operator="equal">
      <formula>P$18-1</formula>
    </cfRule>
    <cfRule type="cellIs" dxfId="4315" priority="4323" stopIfTrue="1" operator="equal">
      <formula>P$18+1</formula>
    </cfRule>
    <cfRule type="cellIs" dxfId="4314" priority="4324" stopIfTrue="1" operator="greaterThanOrEqual">
      <formula>P$18+2</formula>
    </cfRule>
  </conditionalFormatting>
  <conditionalFormatting sqref="Q33 L33">
    <cfRule type="cellIs" dxfId="4313" priority="4309" operator="greaterThan">
      <formula>5</formula>
    </cfRule>
    <cfRule type="cellIs" dxfId="4312" priority="4310" operator="equal">
      <formula>5</formula>
    </cfRule>
    <cfRule type="cellIs" dxfId="4311" priority="4311" operator="equal">
      <formula>3</formula>
    </cfRule>
    <cfRule type="cellIs" dxfId="4310" priority="4312" operator="equal">
      <formula>2</formula>
    </cfRule>
    <cfRule type="cellIs" dxfId="4309" priority="4313" operator="equal">
      <formula>0</formula>
    </cfRule>
  </conditionalFormatting>
  <conditionalFormatting sqref="R33 N33">
    <cfRule type="cellIs" dxfId="4308" priority="4304" operator="greaterThan">
      <formula>4</formula>
    </cfRule>
    <cfRule type="cellIs" dxfId="4307" priority="4305" operator="equal">
      <formula>4</formula>
    </cfRule>
    <cfRule type="cellIs" dxfId="4306" priority="4306" operator="equal">
      <formula>2</formula>
    </cfRule>
    <cfRule type="cellIs" dxfId="4305" priority="4307" operator="equal">
      <formula>1</formula>
    </cfRule>
    <cfRule type="cellIs" dxfId="4304" priority="4308" operator="equal">
      <formula>0</formula>
    </cfRule>
  </conditionalFormatting>
  <conditionalFormatting sqref="C23:T31 C33:T33">
    <cfRule type="cellIs" dxfId="4303" priority="4298" operator="equal">
      <formula>0</formula>
    </cfRule>
  </conditionalFormatting>
  <conditionalFormatting sqref="T33">
    <cfRule type="cellIs" dxfId="4302" priority="4293" stopIfTrue="1" operator="equal">
      <formula>1</formula>
    </cfRule>
    <cfRule type="cellIs" dxfId="4301" priority="4294" stopIfTrue="1" operator="equal">
      <formula>T$18-2</formula>
    </cfRule>
    <cfRule type="cellIs" dxfId="4300" priority="4295" stopIfTrue="1" operator="equal">
      <formula>T$18-1</formula>
    </cfRule>
    <cfRule type="cellIs" dxfId="4299" priority="4296" stopIfTrue="1" operator="equal">
      <formula>T$18+1</formula>
    </cfRule>
    <cfRule type="cellIs" dxfId="4298" priority="4297" stopIfTrue="1" operator="greaterThanOrEqual">
      <formula>T$18+2</formula>
    </cfRule>
  </conditionalFormatting>
  <conditionalFormatting sqref="S33">
    <cfRule type="cellIs" dxfId="4297" priority="4288" stopIfTrue="1" operator="equal">
      <formula>1</formula>
    </cfRule>
    <cfRule type="cellIs" dxfId="4296" priority="4289" stopIfTrue="1" operator="equal">
      <formula>S$18-2</formula>
    </cfRule>
    <cfRule type="cellIs" dxfId="4295" priority="4290" stopIfTrue="1" operator="equal">
      <formula>S$18-1</formula>
    </cfRule>
    <cfRule type="cellIs" dxfId="4294" priority="4291" stopIfTrue="1" operator="equal">
      <formula>S$18+1</formula>
    </cfRule>
    <cfRule type="cellIs" dxfId="4293" priority="4292" stopIfTrue="1" operator="greaterThanOrEqual">
      <formula>S$18+2</formula>
    </cfRule>
  </conditionalFormatting>
  <conditionalFormatting sqref="O33">
    <cfRule type="cellIs" dxfId="4292" priority="4283" stopIfTrue="1" operator="equal">
      <formula>1</formula>
    </cfRule>
    <cfRule type="cellIs" dxfId="4291" priority="4284" stopIfTrue="1" operator="equal">
      <formula>O$18-2</formula>
    </cfRule>
    <cfRule type="cellIs" dxfId="4290" priority="4285" stopIfTrue="1" operator="equal">
      <formula>O$18-1</formula>
    </cfRule>
    <cfRule type="cellIs" dxfId="4289" priority="4286" stopIfTrue="1" operator="equal">
      <formula>O$18+1</formula>
    </cfRule>
    <cfRule type="cellIs" dxfId="4288" priority="4287" stopIfTrue="1" operator="greaterThanOrEqual">
      <formula>O$18+2</formula>
    </cfRule>
  </conditionalFormatting>
  <conditionalFormatting sqref="M33">
    <cfRule type="cellIs" dxfId="4287" priority="4278" stopIfTrue="1" operator="equal">
      <formula>1</formula>
    </cfRule>
    <cfRule type="cellIs" dxfId="4286" priority="4279" stopIfTrue="1" operator="equal">
      <formula>M$18-2</formula>
    </cfRule>
    <cfRule type="cellIs" dxfId="4285" priority="4280" stopIfTrue="1" operator="equal">
      <formula>M$18-1</formula>
    </cfRule>
    <cfRule type="cellIs" dxfId="4284" priority="4281" stopIfTrue="1" operator="equal">
      <formula>M$18+1</formula>
    </cfRule>
    <cfRule type="cellIs" dxfId="4283" priority="4282" stopIfTrue="1" operator="greaterThanOrEqual">
      <formula>M$18+2</formula>
    </cfRule>
  </conditionalFormatting>
  <conditionalFormatting sqref="K33">
    <cfRule type="cellIs" dxfId="4282" priority="4273" stopIfTrue="1" operator="equal">
      <formula>1</formula>
    </cfRule>
    <cfRule type="cellIs" dxfId="4281" priority="4274" stopIfTrue="1" operator="equal">
      <formula>K$18-2</formula>
    </cfRule>
    <cfRule type="cellIs" dxfId="4280" priority="4275" stopIfTrue="1" operator="equal">
      <formula>K$18-1</formula>
    </cfRule>
    <cfRule type="cellIs" dxfId="4279" priority="4276" stopIfTrue="1" operator="equal">
      <formula>K$18+1</formula>
    </cfRule>
    <cfRule type="cellIs" dxfId="4278" priority="4277" stopIfTrue="1" operator="greaterThanOrEqual">
      <formula>K$18+2</formula>
    </cfRule>
  </conditionalFormatting>
  <conditionalFormatting sqref="J33">
    <cfRule type="cellIs" dxfId="4277" priority="4268" stopIfTrue="1" operator="equal">
      <formula>1</formula>
    </cfRule>
    <cfRule type="cellIs" dxfId="4276" priority="4269" stopIfTrue="1" operator="equal">
      <formula>J$18-2</formula>
    </cfRule>
    <cfRule type="cellIs" dxfId="4275" priority="4270" stopIfTrue="1" operator="equal">
      <formula>J$18-1</formula>
    </cfRule>
    <cfRule type="cellIs" dxfId="4274" priority="4271" stopIfTrue="1" operator="equal">
      <formula>J$18+1</formula>
    </cfRule>
    <cfRule type="cellIs" dxfId="4273" priority="4272" stopIfTrue="1" operator="greaterThanOrEqual">
      <formula>J$18+2</formula>
    </cfRule>
  </conditionalFormatting>
  <conditionalFormatting sqref="H33">
    <cfRule type="cellIs" dxfId="4272" priority="4263" stopIfTrue="1" operator="equal">
      <formula>1</formula>
    </cfRule>
    <cfRule type="cellIs" dxfId="4271" priority="4264" stopIfTrue="1" operator="equal">
      <formula>H$18-2</formula>
    </cfRule>
    <cfRule type="cellIs" dxfId="4270" priority="4265" stopIfTrue="1" operator="equal">
      <formula>H$18-1</formula>
    </cfRule>
    <cfRule type="cellIs" dxfId="4269" priority="4266" stopIfTrue="1" operator="equal">
      <formula>H$18+1</formula>
    </cfRule>
    <cfRule type="cellIs" dxfId="4268" priority="4267" stopIfTrue="1" operator="greaterThanOrEqual">
      <formula>H$18+2</formula>
    </cfRule>
  </conditionalFormatting>
  <conditionalFormatting sqref="G33">
    <cfRule type="cellIs" dxfId="4267" priority="4258" stopIfTrue="1" operator="equal">
      <formula>1</formula>
    </cfRule>
    <cfRule type="cellIs" dxfId="4266" priority="4259" stopIfTrue="1" operator="equal">
      <formula>G$18-2</formula>
    </cfRule>
    <cfRule type="cellIs" dxfId="4265" priority="4260" stopIfTrue="1" operator="equal">
      <formula>G$18-1</formula>
    </cfRule>
    <cfRule type="cellIs" dxfId="4264" priority="4261" stopIfTrue="1" operator="equal">
      <formula>G$18+1</formula>
    </cfRule>
    <cfRule type="cellIs" dxfId="4263" priority="4262" stopIfTrue="1" operator="greaterThanOrEqual">
      <formula>G$18+2</formula>
    </cfRule>
  </conditionalFormatting>
  <conditionalFormatting sqref="F33">
    <cfRule type="cellIs" dxfId="4262" priority="4249" stopIfTrue="1" operator="equal">
      <formula>1</formula>
    </cfRule>
    <cfRule type="cellIs" dxfId="4261" priority="4250" stopIfTrue="1" operator="equal">
      <formula>F$18-2</formula>
    </cfRule>
    <cfRule type="cellIs" dxfId="4260" priority="4251" stopIfTrue="1" operator="equal">
      <formula>F$18-1</formula>
    </cfRule>
    <cfRule type="cellIs" dxfId="4259" priority="4252" stopIfTrue="1" operator="equal">
      <formula>F$18+1</formula>
    </cfRule>
    <cfRule type="cellIs" dxfId="4258" priority="4253" stopIfTrue="1" operator="greaterThanOrEqual">
      <formula>F$18+2</formula>
    </cfRule>
  </conditionalFormatting>
  <conditionalFormatting sqref="C23:C31 C33">
    <cfRule type="cellIs" dxfId="4257" priority="4299" stopIfTrue="1" operator="equal">
      <formula>1</formula>
    </cfRule>
    <cfRule type="cellIs" dxfId="4256" priority="4300" stopIfTrue="1" operator="equal">
      <formula>C$18-2</formula>
    </cfRule>
    <cfRule type="cellIs" dxfId="4255" priority="4301" stopIfTrue="1" operator="equal">
      <formula>C$18-1</formula>
    </cfRule>
    <cfRule type="cellIs" dxfId="4254" priority="4302" stopIfTrue="1" operator="equal">
      <formula>C$18+1</formula>
    </cfRule>
    <cfRule type="cellIs" dxfId="4253" priority="4303" stopIfTrue="1" operator="greaterThanOrEqual">
      <formula>C$18+2</formula>
    </cfRule>
  </conditionalFormatting>
  <conditionalFormatting sqref="D23:D31 D33">
    <cfRule type="cellIs" dxfId="4252" priority="4244" stopIfTrue="1" operator="equal">
      <formula>1</formula>
    </cfRule>
    <cfRule type="cellIs" dxfId="4251" priority="4245" stopIfTrue="1" operator="equal">
      <formula>D$18-2</formula>
    </cfRule>
    <cfRule type="cellIs" dxfId="4250" priority="4246" stopIfTrue="1" operator="equal">
      <formula>D$18-1</formula>
    </cfRule>
    <cfRule type="cellIs" dxfId="4249" priority="4247" stopIfTrue="1" operator="equal">
      <formula>D$18+1</formula>
    </cfRule>
    <cfRule type="cellIs" dxfId="4248" priority="4248" stopIfTrue="1" operator="greaterThanOrEqual">
      <formula>D$18+2</formula>
    </cfRule>
  </conditionalFormatting>
  <conditionalFormatting sqref="G23:G31 G33">
    <cfRule type="cellIs" dxfId="4247" priority="4239" stopIfTrue="1" operator="equal">
      <formula>1</formula>
    </cfRule>
    <cfRule type="cellIs" dxfId="4246" priority="4240" stopIfTrue="1" operator="equal">
      <formula>G$18-2</formula>
    </cfRule>
    <cfRule type="cellIs" dxfId="4245" priority="4241" stopIfTrue="1" operator="equal">
      <formula>G$18-1</formula>
    </cfRule>
    <cfRule type="cellIs" dxfId="4244" priority="4242" stopIfTrue="1" operator="equal">
      <formula>G$18+1</formula>
    </cfRule>
    <cfRule type="cellIs" dxfId="4243" priority="4243" stopIfTrue="1" operator="greaterThanOrEqual">
      <formula>G$18+2</formula>
    </cfRule>
  </conditionalFormatting>
  <conditionalFormatting sqref="H23:H31 H33">
    <cfRule type="cellIs" dxfId="4242" priority="4234" stopIfTrue="1" operator="equal">
      <formula>1</formula>
    </cfRule>
    <cfRule type="cellIs" dxfId="4241" priority="4235" stopIfTrue="1" operator="equal">
      <formula>H$18-2</formula>
    </cfRule>
    <cfRule type="cellIs" dxfId="4240" priority="4236" stopIfTrue="1" operator="equal">
      <formula>H$18-1</formula>
    </cfRule>
    <cfRule type="cellIs" dxfId="4239" priority="4237" stopIfTrue="1" operator="equal">
      <formula>H$18+1</formula>
    </cfRule>
    <cfRule type="cellIs" dxfId="4238" priority="4238" stopIfTrue="1" operator="greaterThanOrEqual">
      <formula>H$18+2</formula>
    </cfRule>
  </conditionalFormatting>
  <conditionalFormatting sqref="J23:J31 J33">
    <cfRule type="cellIs" dxfId="4237" priority="4229" stopIfTrue="1" operator="equal">
      <formula>1</formula>
    </cfRule>
    <cfRule type="cellIs" dxfId="4236" priority="4230" stopIfTrue="1" operator="equal">
      <formula>J$18-2</formula>
    </cfRule>
    <cfRule type="cellIs" dxfId="4235" priority="4231" stopIfTrue="1" operator="equal">
      <formula>J$18-1</formula>
    </cfRule>
    <cfRule type="cellIs" dxfId="4234" priority="4232" stopIfTrue="1" operator="equal">
      <formula>J$18+1</formula>
    </cfRule>
    <cfRule type="cellIs" dxfId="4233" priority="4233" stopIfTrue="1" operator="greaterThanOrEqual">
      <formula>J$18+2</formula>
    </cfRule>
  </conditionalFormatting>
  <conditionalFormatting sqref="K23:K31 K33">
    <cfRule type="cellIs" dxfId="4232" priority="4224" stopIfTrue="1" operator="equal">
      <formula>1</formula>
    </cfRule>
    <cfRule type="cellIs" dxfId="4231" priority="4225" stopIfTrue="1" operator="equal">
      <formula>K$18-2</formula>
    </cfRule>
    <cfRule type="cellIs" dxfId="4230" priority="4226" stopIfTrue="1" operator="equal">
      <formula>K$18-1</formula>
    </cfRule>
    <cfRule type="cellIs" dxfId="4229" priority="4227" stopIfTrue="1" operator="equal">
      <formula>K$18+1</formula>
    </cfRule>
    <cfRule type="cellIs" dxfId="4228" priority="4228" stopIfTrue="1" operator="greaterThanOrEqual">
      <formula>K$18+2</formula>
    </cfRule>
  </conditionalFormatting>
  <conditionalFormatting sqref="M23:M31 M33">
    <cfRule type="cellIs" dxfId="4227" priority="4219" stopIfTrue="1" operator="equal">
      <formula>1</formula>
    </cfRule>
    <cfRule type="cellIs" dxfId="4226" priority="4220" stopIfTrue="1" operator="equal">
      <formula>M$18-2</formula>
    </cfRule>
    <cfRule type="cellIs" dxfId="4225" priority="4221" stopIfTrue="1" operator="equal">
      <formula>M$18-1</formula>
    </cfRule>
    <cfRule type="cellIs" dxfId="4224" priority="4222" stopIfTrue="1" operator="equal">
      <formula>M$18+1</formula>
    </cfRule>
    <cfRule type="cellIs" dxfId="4223" priority="4223" stopIfTrue="1" operator="greaterThanOrEqual">
      <formula>M$18+2</formula>
    </cfRule>
  </conditionalFormatting>
  <conditionalFormatting sqref="O23:O31 O33">
    <cfRule type="cellIs" dxfId="4222" priority="4214" stopIfTrue="1" operator="equal">
      <formula>1</formula>
    </cfRule>
    <cfRule type="cellIs" dxfId="4221" priority="4215" stopIfTrue="1" operator="equal">
      <formula>O$18-2</formula>
    </cfRule>
    <cfRule type="cellIs" dxfId="4220" priority="4216" stopIfTrue="1" operator="equal">
      <formula>O$18-1</formula>
    </cfRule>
    <cfRule type="cellIs" dxfId="4219" priority="4217" stopIfTrue="1" operator="equal">
      <formula>O$18+1</formula>
    </cfRule>
    <cfRule type="cellIs" dxfId="4218" priority="4218" stopIfTrue="1" operator="greaterThanOrEqual">
      <formula>O$18+2</formula>
    </cfRule>
  </conditionalFormatting>
  <conditionalFormatting sqref="S23:S31 S33">
    <cfRule type="cellIs" dxfId="4217" priority="4209" stopIfTrue="1" operator="equal">
      <formula>1</formula>
    </cfRule>
    <cfRule type="cellIs" dxfId="4216" priority="4210" stopIfTrue="1" operator="equal">
      <formula>S$18-2</formula>
    </cfRule>
    <cfRule type="cellIs" dxfId="4215" priority="4211" stopIfTrue="1" operator="equal">
      <formula>S$18-1</formula>
    </cfRule>
    <cfRule type="cellIs" dxfId="4214" priority="4212" stopIfTrue="1" operator="equal">
      <formula>S$18+1</formula>
    </cfRule>
    <cfRule type="cellIs" dxfId="4213" priority="4213" stopIfTrue="1" operator="greaterThanOrEqual">
      <formula>S$18+2</formula>
    </cfRule>
  </conditionalFormatting>
  <conditionalFormatting sqref="T23:T31 T33">
    <cfRule type="cellIs" dxfId="4212" priority="4204" stopIfTrue="1" operator="equal">
      <formula>1</formula>
    </cfRule>
    <cfRule type="cellIs" dxfId="4211" priority="4205" stopIfTrue="1" operator="equal">
      <formula>T$18-2</formula>
    </cfRule>
    <cfRule type="cellIs" dxfId="4210" priority="4206" stopIfTrue="1" operator="equal">
      <formula>T$18-1</formula>
    </cfRule>
    <cfRule type="cellIs" dxfId="4209" priority="4207" stopIfTrue="1" operator="equal">
      <formula>T$18+1</formula>
    </cfRule>
    <cfRule type="cellIs" dxfId="4208" priority="4208" stopIfTrue="1" operator="greaterThanOrEqual">
      <formula>T$18+2</formula>
    </cfRule>
  </conditionalFormatting>
  <conditionalFormatting sqref="E23:E31 E33">
    <cfRule type="cellIs" dxfId="4207" priority="4254" stopIfTrue="1" operator="equal">
      <formula>1</formula>
    </cfRule>
    <cfRule type="cellIs" dxfId="4206" priority="4255" stopIfTrue="1" operator="equal">
      <formula>E$18-1</formula>
    </cfRule>
    <cfRule type="cellIs" dxfId="4205" priority="4256" stopIfTrue="1" operator="equal">
      <formula>E$18+1</formula>
    </cfRule>
    <cfRule type="cellIs" dxfId="4204" priority="4257" stopIfTrue="1" operator="greaterThanOrEqual">
      <formula>E$18+2</formula>
    </cfRule>
  </conditionalFormatting>
  <conditionalFormatting sqref="F23:F31 F33">
    <cfRule type="cellIs" dxfId="4203" priority="4200" stopIfTrue="1" operator="equal">
      <formula>1</formula>
    </cfRule>
    <cfRule type="cellIs" dxfId="4202" priority="4201" stopIfTrue="1" operator="equal">
      <formula>F$18-1</formula>
    </cfRule>
    <cfRule type="cellIs" dxfId="4201" priority="4202" stopIfTrue="1" operator="equal">
      <formula>F$18+1</formula>
    </cfRule>
    <cfRule type="cellIs" dxfId="4200" priority="4203" stopIfTrue="1" operator="greaterThanOrEqual">
      <formula>F$18+2</formula>
    </cfRule>
  </conditionalFormatting>
  <conditionalFormatting sqref="L23:L31 L33">
    <cfRule type="cellIs" dxfId="4199" priority="4196" stopIfTrue="1" operator="equal">
      <formula>1</formula>
    </cfRule>
    <cfRule type="cellIs" dxfId="4198" priority="4197" stopIfTrue="1" operator="equal">
      <formula>L$18-1</formula>
    </cfRule>
    <cfRule type="cellIs" dxfId="4197" priority="4198" stopIfTrue="1" operator="equal">
      <formula>L$18+1</formula>
    </cfRule>
    <cfRule type="cellIs" dxfId="4196" priority="4199" stopIfTrue="1" operator="greaterThanOrEqual">
      <formula>L$18+2</formula>
    </cfRule>
  </conditionalFormatting>
  <conditionalFormatting sqref="Q23:Q31 Q33">
    <cfRule type="cellIs" dxfId="4195" priority="4192" stopIfTrue="1" operator="equal">
      <formula>1</formula>
    </cfRule>
    <cfRule type="cellIs" dxfId="4194" priority="4193" stopIfTrue="1" operator="equal">
      <formula>Q$18-1</formula>
    </cfRule>
    <cfRule type="cellIs" dxfId="4193" priority="4194" stopIfTrue="1" operator="equal">
      <formula>Q$18+1</formula>
    </cfRule>
    <cfRule type="cellIs" dxfId="4192" priority="4195" stopIfTrue="1" operator="greaterThanOrEqual">
      <formula>Q$18+2</formula>
    </cfRule>
  </conditionalFormatting>
  <conditionalFormatting sqref="R23:R31 R33">
    <cfRule type="cellIs" dxfId="4191" priority="4188" stopIfTrue="1" operator="equal">
      <formula>1</formula>
    </cfRule>
    <cfRule type="cellIs" dxfId="4190" priority="4189" stopIfTrue="1" operator="equal">
      <formula>R$18-1</formula>
    </cfRule>
    <cfRule type="cellIs" dxfId="4189" priority="4190" stopIfTrue="1" operator="equal">
      <formula>R$18+1</formula>
    </cfRule>
    <cfRule type="cellIs" dxfId="4188" priority="4191" stopIfTrue="1" operator="greaterThanOrEqual">
      <formula>R$18+2</formula>
    </cfRule>
  </conditionalFormatting>
  <conditionalFormatting sqref="I23:I31 I33">
    <cfRule type="cellIs" dxfId="4187" priority="4183" stopIfTrue="1" operator="equal">
      <formula>$I$18-3</formula>
    </cfRule>
    <cfRule type="cellIs" dxfId="4186" priority="4184" stopIfTrue="1" operator="equal">
      <formula>I$18-2</formula>
    </cfRule>
    <cfRule type="cellIs" dxfId="4185" priority="4185" stopIfTrue="1" operator="equal">
      <formula>I$18-1</formula>
    </cfRule>
    <cfRule type="cellIs" dxfId="4184" priority="4186" stopIfTrue="1" operator="equal">
      <formula>I$18+1</formula>
    </cfRule>
    <cfRule type="cellIs" dxfId="4183" priority="4187" stopIfTrue="1" operator="greaterThanOrEqual">
      <formula>I$18+2</formula>
    </cfRule>
  </conditionalFormatting>
  <conditionalFormatting sqref="N23:N31 N33">
    <cfRule type="cellIs" dxfId="4182" priority="4178" stopIfTrue="1" operator="equal">
      <formula>$I$18-3</formula>
    </cfRule>
    <cfRule type="cellIs" dxfId="4181" priority="4179" stopIfTrue="1" operator="equal">
      <formula>N$18-2</formula>
    </cfRule>
    <cfRule type="cellIs" dxfId="4180" priority="4180" stopIfTrue="1" operator="equal">
      <formula>N$18-1</formula>
    </cfRule>
    <cfRule type="cellIs" dxfId="4179" priority="4181" stopIfTrue="1" operator="equal">
      <formula>N$18+1</formula>
    </cfRule>
    <cfRule type="cellIs" dxfId="4178" priority="4182" stopIfTrue="1" operator="greaterThanOrEqual">
      <formula>N$18+2</formula>
    </cfRule>
  </conditionalFormatting>
  <conditionalFormatting sqref="P23:P31 P33">
    <cfRule type="cellIs" dxfId="4177" priority="4173" stopIfTrue="1" operator="equal">
      <formula>$I$18-3</formula>
    </cfRule>
    <cfRule type="cellIs" dxfId="4176" priority="4174" stopIfTrue="1" operator="equal">
      <formula>P$18-2</formula>
    </cfRule>
    <cfRule type="cellIs" dxfId="4175" priority="4175" stopIfTrue="1" operator="equal">
      <formula>P$18-1</formula>
    </cfRule>
    <cfRule type="cellIs" dxfId="4174" priority="4176" stopIfTrue="1" operator="equal">
      <formula>P$18+1</formula>
    </cfRule>
    <cfRule type="cellIs" dxfId="4173" priority="4177" stopIfTrue="1" operator="greaterThanOrEqual">
      <formula>P$18+2</formula>
    </cfRule>
  </conditionalFormatting>
  <conditionalFormatting sqref="Q49 L49">
    <cfRule type="cellIs" dxfId="4172" priority="4168" operator="greaterThan">
      <formula>5</formula>
    </cfRule>
    <cfRule type="cellIs" dxfId="4171" priority="4169" operator="equal">
      <formula>5</formula>
    </cfRule>
    <cfRule type="cellIs" dxfId="4170" priority="4170" operator="equal">
      <formula>3</formula>
    </cfRule>
    <cfRule type="cellIs" dxfId="4169" priority="4171" operator="equal">
      <formula>2</formula>
    </cfRule>
    <cfRule type="cellIs" dxfId="4168" priority="4172" operator="equal">
      <formula>0</formula>
    </cfRule>
  </conditionalFormatting>
  <conditionalFormatting sqref="R49 N49">
    <cfRule type="cellIs" dxfId="4167" priority="4163" operator="greaterThan">
      <formula>4</formula>
    </cfRule>
    <cfRule type="cellIs" dxfId="4166" priority="4164" operator="equal">
      <formula>4</formula>
    </cfRule>
    <cfRule type="cellIs" dxfId="4165" priority="4165" operator="equal">
      <formula>2</formula>
    </cfRule>
    <cfRule type="cellIs" dxfId="4164" priority="4166" operator="equal">
      <formula>1</formula>
    </cfRule>
    <cfRule type="cellIs" dxfId="4163" priority="4167" operator="equal">
      <formula>0</formula>
    </cfRule>
  </conditionalFormatting>
  <conditionalFormatting sqref="C39:T47 C49:T49">
    <cfRule type="cellIs" dxfId="4162" priority="4157" operator="equal">
      <formula>0</formula>
    </cfRule>
  </conditionalFormatting>
  <conditionalFormatting sqref="T49">
    <cfRule type="cellIs" dxfId="4161" priority="4152" stopIfTrue="1" operator="equal">
      <formula>1</formula>
    </cfRule>
    <cfRule type="cellIs" dxfId="4160" priority="4153" stopIfTrue="1" operator="equal">
      <formula>T$18-2</formula>
    </cfRule>
    <cfRule type="cellIs" dxfId="4159" priority="4154" stopIfTrue="1" operator="equal">
      <formula>T$18-1</formula>
    </cfRule>
    <cfRule type="cellIs" dxfId="4158" priority="4155" stopIfTrue="1" operator="equal">
      <formula>T$18+1</formula>
    </cfRule>
    <cfRule type="cellIs" dxfId="4157" priority="4156" stopIfTrue="1" operator="greaterThanOrEqual">
      <formula>T$18+2</formula>
    </cfRule>
  </conditionalFormatting>
  <conditionalFormatting sqref="S49">
    <cfRule type="cellIs" dxfId="4156" priority="4147" stopIfTrue="1" operator="equal">
      <formula>1</formula>
    </cfRule>
    <cfRule type="cellIs" dxfId="4155" priority="4148" stopIfTrue="1" operator="equal">
      <formula>S$18-2</formula>
    </cfRule>
    <cfRule type="cellIs" dxfId="4154" priority="4149" stopIfTrue="1" operator="equal">
      <formula>S$18-1</formula>
    </cfRule>
    <cfRule type="cellIs" dxfId="4153" priority="4150" stopIfTrue="1" operator="equal">
      <formula>S$18+1</formula>
    </cfRule>
    <cfRule type="cellIs" dxfId="4152" priority="4151" stopIfTrue="1" operator="greaterThanOrEqual">
      <formula>S$18+2</formula>
    </cfRule>
  </conditionalFormatting>
  <conditionalFormatting sqref="O49">
    <cfRule type="cellIs" dxfId="4151" priority="4142" stopIfTrue="1" operator="equal">
      <formula>1</formula>
    </cfRule>
    <cfRule type="cellIs" dxfId="4150" priority="4143" stopIfTrue="1" operator="equal">
      <formula>O$18-2</formula>
    </cfRule>
    <cfRule type="cellIs" dxfId="4149" priority="4144" stopIfTrue="1" operator="equal">
      <formula>O$18-1</formula>
    </cfRule>
    <cfRule type="cellIs" dxfId="4148" priority="4145" stopIfTrue="1" operator="equal">
      <formula>O$18+1</formula>
    </cfRule>
    <cfRule type="cellIs" dxfId="4147" priority="4146" stopIfTrue="1" operator="greaterThanOrEqual">
      <formula>O$18+2</formula>
    </cfRule>
  </conditionalFormatting>
  <conditionalFormatting sqref="M49">
    <cfRule type="cellIs" dxfId="4146" priority="4137" stopIfTrue="1" operator="equal">
      <formula>1</formula>
    </cfRule>
    <cfRule type="cellIs" dxfId="4145" priority="4138" stopIfTrue="1" operator="equal">
      <formula>M$18-2</formula>
    </cfRule>
    <cfRule type="cellIs" dxfId="4144" priority="4139" stopIfTrue="1" operator="equal">
      <formula>M$18-1</formula>
    </cfRule>
    <cfRule type="cellIs" dxfId="4143" priority="4140" stopIfTrue="1" operator="equal">
      <formula>M$18+1</formula>
    </cfRule>
    <cfRule type="cellIs" dxfId="4142" priority="4141" stopIfTrue="1" operator="greaterThanOrEqual">
      <formula>M$18+2</formula>
    </cfRule>
  </conditionalFormatting>
  <conditionalFormatting sqref="K49">
    <cfRule type="cellIs" dxfId="4141" priority="4132" stopIfTrue="1" operator="equal">
      <formula>1</formula>
    </cfRule>
    <cfRule type="cellIs" dxfId="4140" priority="4133" stopIfTrue="1" operator="equal">
      <formula>K$18-2</formula>
    </cfRule>
    <cfRule type="cellIs" dxfId="4139" priority="4134" stopIfTrue="1" operator="equal">
      <formula>K$18-1</formula>
    </cfRule>
    <cfRule type="cellIs" dxfId="4138" priority="4135" stopIfTrue="1" operator="equal">
      <formula>K$18+1</formula>
    </cfRule>
    <cfRule type="cellIs" dxfId="4137" priority="4136" stopIfTrue="1" operator="greaterThanOrEqual">
      <formula>K$18+2</formula>
    </cfRule>
  </conditionalFormatting>
  <conditionalFormatting sqref="J49">
    <cfRule type="cellIs" dxfId="4136" priority="4127" stopIfTrue="1" operator="equal">
      <formula>1</formula>
    </cfRule>
    <cfRule type="cellIs" dxfId="4135" priority="4128" stopIfTrue="1" operator="equal">
      <formula>J$18-2</formula>
    </cfRule>
    <cfRule type="cellIs" dxfId="4134" priority="4129" stopIfTrue="1" operator="equal">
      <formula>J$18-1</formula>
    </cfRule>
    <cfRule type="cellIs" dxfId="4133" priority="4130" stopIfTrue="1" operator="equal">
      <formula>J$18+1</formula>
    </cfRule>
    <cfRule type="cellIs" dxfId="4132" priority="4131" stopIfTrue="1" operator="greaterThanOrEqual">
      <formula>J$18+2</formula>
    </cfRule>
  </conditionalFormatting>
  <conditionalFormatting sqref="H49">
    <cfRule type="cellIs" dxfId="4131" priority="4122" stopIfTrue="1" operator="equal">
      <formula>1</formula>
    </cfRule>
    <cfRule type="cellIs" dxfId="4130" priority="4123" stopIfTrue="1" operator="equal">
      <formula>H$18-2</formula>
    </cfRule>
    <cfRule type="cellIs" dxfId="4129" priority="4124" stopIfTrue="1" operator="equal">
      <formula>H$18-1</formula>
    </cfRule>
    <cfRule type="cellIs" dxfId="4128" priority="4125" stopIfTrue="1" operator="equal">
      <formula>H$18+1</formula>
    </cfRule>
    <cfRule type="cellIs" dxfId="4127" priority="4126" stopIfTrue="1" operator="greaterThanOrEqual">
      <formula>H$18+2</formula>
    </cfRule>
  </conditionalFormatting>
  <conditionalFormatting sqref="G49">
    <cfRule type="cellIs" dxfId="4126" priority="4117" stopIfTrue="1" operator="equal">
      <formula>1</formula>
    </cfRule>
    <cfRule type="cellIs" dxfId="4125" priority="4118" stopIfTrue="1" operator="equal">
      <formula>G$18-2</formula>
    </cfRule>
    <cfRule type="cellIs" dxfId="4124" priority="4119" stopIfTrue="1" operator="equal">
      <formula>G$18-1</formula>
    </cfRule>
    <cfRule type="cellIs" dxfId="4123" priority="4120" stopIfTrue="1" operator="equal">
      <formula>G$18+1</formula>
    </cfRule>
    <cfRule type="cellIs" dxfId="4122" priority="4121" stopIfTrue="1" operator="greaterThanOrEqual">
      <formula>G$18+2</formula>
    </cfRule>
  </conditionalFormatting>
  <conditionalFormatting sqref="F49">
    <cfRule type="cellIs" dxfId="4121" priority="4108" stopIfTrue="1" operator="equal">
      <formula>1</formula>
    </cfRule>
    <cfRule type="cellIs" dxfId="4120" priority="4109" stopIfTrue="1" operator="equal">
      <formula>F$18-2</formula>
    </cfRule>
    <cfRule type="cellIs" dxfId="4119" priority="4110" stopIfTrue="1" operator="equal">
      <formula>F$18-1</formula>
    </cfRule>
    <cfRule type="cellIs" dxfId="4118" priority="4111" stopIfTrue="1" operator="equal">
      <formula>F$18+1</formula>
    </cfRule>
    <cfRule type="cellIs" dxfId="4117" priority="4112" stopIfTrue="1" operator="greaterThanOrEqual">
      <formula>F$18+2</formula>
    </cfRule>
  </conditionalFormatting>
  <conditionalFormatting sqref="C39:T47 C49:T49">
    <cfRule type="cellIs" dxfId="4116" priority="4158" stopIfTrue="1" operator="equal">
      <formula>1</formula>
    </cfRule>
    <cfRule type="cellIs" dxfId="4115" priority="4159" stopIfTrue="1" operator="equal">
      <formula>C$18-2</formula>
    </cfRule>
    <cfRule type="cellIs" dxfId="4114" priority="4160" stopIfTrue="1" operator="equal">
      <formula>C$18-1</formula>
    </cfRule>
    <cfRule type="cellIs" dxfId="4113" priority="4161" stopIfTrue="1" operator="equal">
      <formula>C$18+1</formula>
    </cfRule>
    <cfRule type="cellIs" dxfId="4112" priority="4162" stopIfTrue="1" operator="greaterThanOrEqual">
      <formula>C$18+2</formula>
    </cfRule>
  </conditionalFormatting>
  <conditionalFormatting sqref="D39:D47 D49">
    <cfRule type="cellIs" dxfId="4111" priority="4103" stopIfTrue="1" operator="equal">
      <formula>1</formula>
    </cfRule>
    <cfRule type="cellIs" dxfId="4110" priority="4104" stopIfTrue="1" operator="equal">
      <formula>D$18-2</formula>
    </cfRule>
    <cfRule type="cellIs" dxfId="4109" priority="4105" stopIfTrue="1" operator="equal">
      <formula>D$18-1</formula>
    </cfRule>
    <cfRule type="cellIs" dxfId="4108" priority="4106" stopIfTrue="1" operator="equal">
      <formula>D$18+1</formula>
    </cfRule>
    <cfRule type="cellIs" dxfId="4107" priority="4107" stopIfTrue="1" operator="greaterThanOrEqual">
      <formula>D$18+2</formula>
    </cfRule>
  </conditionalFormatting>
  <conditionalFormatting sqref="G39:G47 G49">
    <cfRule type="cellIs" dxfId="4106" priority="4098" stopIfTrue="1" operator="equal">
      <formula>1</formula>
    </cfRule>
    <cfRule type="cellIs" dxfId="4105" priority="4099" stopIfTrue="1" operator="equal">
      <formula>G$18-2</formula>
    </cfRule>
    <cfRule type="cellIs" dxfId="4104" priority="4100" stopIfTrue="1" operator="equal">
      <formula>G$18-1</formula>
    </cfRule>
    <cfRule type="cellIs" dxfId="4103" priority="4101" stopIfTrue="1" operator="equal">
      <formula>G$18+1</formula>
    </cfRule>
    <cfRule type="cellIs" dxfId="4102" priority="4102" stopIfTrue="1" operator="greaterThanOrEqual">
      <formula>G$18+2</formula>
    </cfRule>
  </conditionalFormatting>
  <conditionalFormatting sqref="H39:H47 H49">
    <cfRule type="cellIs" dxfId="4101" priority="4093" stopIfTrue="1" operator="equal">
      <formula>1</formula>
    </cfRule>
    <cfRule type="cellIs" dxfId="4100" priority="4094" stopIfTrue="1" operator="equal">
      <formula>H$18-2</formula>
    </cfRule>
    <cfRule type="cellIs" dxfId="4099" priority="4095" stopIfTrue="1" operator="equal">
      <formula>H$18-1</formula>
    </cfRule>
    <cfRule type="cellIs" dxfId="4098" priority="4096" stopIfTrue="1" operator="equal">
      <formula>H$18+1</formula>
    </cfRule>
    <cfRule type="cellIs" dxfId="4097" priority="4097" stopIfTrue="1" operator="greaterThanOrEqual">
      <formula>H$18+2</formula>
    </cfRule>
  </conditionalFormatting>
  <conditionalFormatting sqref="J39:J47 J49">
    <cfRule type="cellIs" dxfId="4096" priority="4088" stopIfTrue="1" operator="equal">
      <formula>1</formula>
    </cfRule>
    <cfRule type="cellIs" dxfId="4095" priority="4089" stopIfTrue="1" operator="equal">
      <formula>J$18-2</formula>
    </cfRule>
    <cfRule type="cellIs" dxfId="4094" priority="4090" stopIfTrue="1" operator="equal">
      <formula>J$18-1</formula>
    </cfRule>
    <cfRule type="cellIs" dxfId="4093" priority="4091" stopIfTrue="1" operator="equal">
      <formula>J$18+1</formula>
    </cfRule>
    <cfRule type="cellIs" dxfId="4092" priority="4092" stopIfTrue="1" operator="greaterThanOrEqual">
      <formula>J$18+2</formula>
    </cfRule>
  </conditionalFormatting>
  <conditionalFormatting sqref="K39:K47 K49">
    <cfRule type="cellIs" dxfId="4091" priority="4083" stopIfTrue="1" operator="equal">
      <formula>1</formula>
    </cfRule>
    <cfRule type="cellIs" dxfId="4090" priority="4084" stopIfTrue="1" operator="equal">
      <formula>K$18-2</formula>
    </cfRule>
    <cfRule type="cellIs" dxfId="4089" priority="4085" stopIfTrue="1" operator="equal">
      <formula>K$18-1</formula>
    </cfRule>
    <cfRule type="cellIs" dxfId="4088" priority="4086" stopIfTrue="1" operator="equal">
      <formula>K$18+1</formula>
    </cfRule>
    <cfRule type="cellIs" dxfId="4087" priority="4087" stopIfTrue="1" operator="greaterThanOrEqual">
      <formula>K$18+2</formula>
    </cfRule>
  </conditionalFormatting>
  <conditionalFormatting sqref="M39:M47 M49">
    <cfRule type="cellIs" dxfId="4086" priority="4078" stopIfTrue="1" operator="equal">
      <formula>1</formula>
    </cfRule>
    <cfRule type="cellIs" dxfId="4085" priority="4079" stopIfTrue="1" operator="equal">
      <formula>M$18-2</formula>
    </cfRule>
    <cfRule type="cellIs" dxfId="4084" priority="4080" stopIfTrue="1" operator="equal">
      <formula>M$18-1</formula>
    </cfRule>
    <cfRule type="cellIs" dxfId="4083" priority="4081" stopIfTrue="1" operator="equal">
      <formula>M$18+1</formula>
    </cfRule>
    <cfRule type="cellIs" dxfId="4082" priority="4082" stopIfTrue="1" operator="greaterThanOrEqual">
      <formula>M$18+2</formula>
    </cfRule>
  </conditionalFormatting>
  <conditionalFormatting sqref="O39:O47 O49">
    <cfRule type="cellIs" dxfId="4081" priority="4073" stopIfTrue="1" operator="equal">
      <formula>1</formula>
    </cfRule>
    <cfRule type="cellIs" dxfId="4080" priority="4074" stopIfTrue="1" operator="equal">
      <formula>O$18-2</formula>
    </cfRule>
    <cfRule type="cellIs" dxfId="4079" priority="4075" stopIfTrue="1" operator="equal">
      <formula>O$18-1</formula>
    </cfRule>
    <cfRule type="cellIs" dxfId="4078" priority="4076" stopIfTrue="1" operator="equal">
      <formula>O$18+1</formula>
    </cfRule>
    <cfRule type="cellIs" dxfId="4077" priority="4077" stopIfTrue="1" operator="greaterThanOrEqual">
      <formula>O$18+2</formula>
    </cfRule>
  </conditionalFormatting>
  <conditionalFormatting sqref="S39:S47 S49">
    <cfRule type="cellIs" dxfId="4076" priority="4068" stopIfTrue="1" operator="equal">
      <formula>1</formula>
    </cfRule>
    <cfRule type="cellIs" dxfId="4075" priority="4069" stopIfTrue="1" operator="equal">
      <formula>S$18-2</formula>
    </cfRule>
    <cfRule type="cellIs" dxfId="4074" priority="4070" stopIfTrue="1" operator="equal">
      <formula>S$18-1</formula>
    </cfRule>
    <cfRule type="cellIs" dxfId="4073" priority="4071" stopIfTrue="1" operator="equal">
      <formula>S$18+1</formula>
    </cfRule>
    <cfRule type="cellIs" dxfId="4072" priority="4072" stopIfTrue="1" operator="greaterThanOrEqual">
      <formula>S$18+2</formula>
    </cfRule>
  </conditionalFormatting>
  <conditionalFormatting sqref="T39:T47 T49">
    <cfRule type="cellIs" dxfId="4071" priority="4063" stopIfTrue="1" operator="equal">
      <formula>1</formula>
    </cfRule>
    <cfRule type="cellIs" dxfId="4070" priority="4064" stopIfTrue="1" operator="equal">
      <formula>T$18-2</formula>
    </cfRule>
    <cfRule type="cellIs" dxfId="4069" priority="4065" stopIfTrue="1" operator="equal">
      <formula>T$18-1</formula>
    </cfRule>
    <cfRule type="cellIs" dxfId="4068" priority="4066" stopIfTrue="1" operator="equal">
      <formula>T$18+1</formula>
    </cfRule>
    <cfRule type="cellIs" dxfId="4067" priority="4067" stopIfTrue="1" operator="greaterThanOrEqual">
      <formula>T$18+2</formula>
    </cfRule>
  </conditionalFormatting>
  <conditionalFormatting sqref="E39:E47 E49">
    <cfRule type="cellIs" dxfId="4066" priority="4113" stopIfTrue="1" operator="equal">
      <formula>1</formula>
    </cfRule>
    <cfRule type="cellIs" dxfId="4065" priority="4114" stopIfTrue="1" operator="equal">
      <formula>E$18-1</formula>
    </cfRule>
    <cfRule type="cellIs" dxfId="4064" priority="4115" stopIfTrue="1" operator="equal">
      <formula>E$18+1</formula>
    </cfRule>
    <cfRule type="cellIs" dxfId="4063" priority="4116" stopIfTrue="1" operator="greaterThanOrEqual">
      <formula>E$18+2</formula>
    </cfRule>
  </conditionalFormatting>
  <conditionalFormatting sqref="F39:F47 F49">
    <cfRule type="cellIs" dxfId="4062" priority="4059" stopIfTrue="1" operator="equal">
      <formula>1</formula>
    </cfRule>
    <cfRule type="cellIs" dxfId="4061" priority="4060" stopIfTrue="1" operator="equal">
      <formula>F$18-1</formula>
    </cfRule>
    <cfRule type="cellIs" dxfId="4060" priority="4061" stopIfTrue="1" operator="equal">
      <formula>F$18+1</formula>
    </cfRule>
    <cfRule type="cellIs" dxfId="4059" priority="4062" stopIfTrue="1" operator="greaterThanOrEqual">
      <formula>F$18+2</formula>
    </cfRule>
  </conditionalFormatting>
  <conditionalFormatting sqref="L39:L47 L49">
    <cfRule type="cellIs" dxfId="4058" priority="4055" stopIfTrue="1" operator="equal">
      <formula>1</formula>
    </cfRule>
    <cfRule type="cellIs" dxfId="4057" priority="4056" stopIfTrue="1" operator="equal">
      <formula>L$18-1</formula>
    </cfRule>
    <cfRule type="cellIs" dxfId="4056" priority="4057" stopIfTrue="1" operator="equal">
      <formula>L$18+1</formula>
    </cfRule>
    <cfRule type="cellIs" dxfId="4055" priority="4058" stopIfTrue="1" operator="greaterThanOrEqual">
      <formula>L$18+2</formula>
    </cfRule>
  </conditionalFormatting>
  <conditionalFormatting sqref="Q39:Q47 Q49">
    <cfRule type="cellIs" dxfId="4054" priority="4051" stopIfTrue="1" operator="equal">
      <formula>1</formula>
    </cfRule>
    <cfRule type="cellIs" dxfId="4053" priority="4052" stopIfTrue="1" operator="equal">
      <formula>Q$18-1</formula>
    </cfRule>
    <cfRule type="cellIs" dxfId="4052" priority="4053" stopIfTrue="1" operator="equal">
      <formula>Q$18+1</formula>
    </cfRule>
    <cfRule type="cellIs" dxfId="4051" priority="4054" stopIfTrue="1" operator="greaterThanOrEqual">
      <formula>Q$18+2</formula>
    </cfRule>
  </conditionalFormatting>
  <conditionalFormatting sqref="R39:R47 R49">
    <cfRule type="cellIs" dxfId="4050" priority="4047" stopIfTrue="1" operator="equal">
      <formula>1</formula>
    </cfRule>
    <cfRule type="cellIs" dxfId="4049" priority="4048" stopIfTrue="1" operator="equal">
      <formula>R$18-1</formula>
    </cfRule>
    <cfRule type="cellIs" dxfId="4048" priority="4049" stopIfTrue="1" operator="equal">
      <formula>R$18+1</formula>
    </cfRule>
    <cfRule type="cellIs" dxfId="4047" priority="4050" stopIfTrue="1" operator="greaterThanOrEqual">
      <formula>R$18+2</formula>
    </cfRule>
  </conditionalFormatting>
  <conditionalFormatting sqref="I39:I47 I49">
    <cfRule type="cellIs" dxfId="4046" priority="4042" stopIfTrue="1" operator="equal">
      <formula>$I$18-3</formula>
    </cfRule>
    <cfRule type="cellIs" dxfId="4045" priority="4043" stopIfTrue="1" operator="equal">
      <formula>I$18-2</formula>
    </cfRule>
    <cfRule type="cellIs" dxfId="4044" priority="4044" stopIfTrue="1" operator="equal">
      <formula>I$18-1</formula>
    </cfRule>
    <cfRule type="cellIs" dxfId="4043" priority="4045" stopIfTrue="1" operator="equal">
      <formula>I$18+1</formula>
    </cfRule>
    <cfRule type="cellIs" dxfId="4042" priority="4046" stopIfTrue="1" operator="greaterThanOrEqual">
      <formula>I$18+2</formula>
    </cfRule>
  </conditionalFormatting>
  <conditionalFormatting sqref="N39:N47 N49">
    <cfRule type="cellIs" dxfId="4041" priority="4037" stopIfTrue="1" operator="equal">
      <formula>$I$18-3</formula>
    </cfRule>
    <cfRule type="cellIs" dxfId="4040" priority="4038" stopIfTrue="1" operator="equal">
      <formula>N$18-2</formula>
    </cfRule>
    <cfRule type="cellIs" dxfId="4039" priority="4039" stopIfTrue="1" operator="equal">
      <formula>N$18-1</formula>
    </cfRule>
    <cfRule type="cellIs" dxfId="4038" priority="4040" stopIfTrue="1" operator="equal">
      <formula>N$18+1</formula>
    </cfRule>
    <cfRule type="cellIs" dxfId="4037" priority="4041" stopIfTrue="1" operator="greaterThanOrEqual">
      <formula>N$18+2</formula>
    </cfRule>
  </conditionalFormatting>
  <conditionalFormatting sqref="P39:P47 P49">
    <cfRule type="cellIs" dxfId="4036" priority="4032" stopIfTrue="1" operator="equal">
      <formula>$I$18-3</formula>
    </cfRule>
    <cfRule type="cellIs" dxfId="4035" priority="4033" stopIfTrue="1" operator="equal">
      <formula>P$18-2</formula>
    </cfRule>
    <cfRule type="cellIs" dxfId="4034" priority="4034" stopIfTrue="1" operator="equal">
      <formula>P$18-1</formula>
    </cfRule>
    <cfRule type="cellIs" dxfId="4033" priority="4035" stopIfTrue="1" operator="equal">
      <formula>P$18+1</formula>
    </cfRule>
    <cfRule type="cellIs" dxfId="4032" priority="4036" stopIfTrue="1" operator="greaterThanOrEqual">
      <formula>P$18+2</formula>
    </cfRule>
  </conditionalFormatting>
  <conditionalFormatting sqref="Q65 L65">
    <cfRule type="cellIs" dxfId="4031" priority="4027" operator="greaterThan">
      <formula>5</formula>
    </cfRule>
    <cfRule type="cellIs" dxfId="4030" priority="4028" operator="equal">
      <formula>5</formula>
    </cfRule>
    <cfRule type="cellIs" dxfId="4029" priority="4029" operator="equal">
      <formula>3</formula>
    </cfRule>
    <cfRule type="cellIs" dxfId="4028" priority="4030" operator="equal">
      <formula>2</formula>
    </cfRule>
    <cfRule type="cellIs" dxfId="4027" priority="4031" operator="equal">
      <formula>0</formula>
    </cfRule>
  </conditionalFormatting>
  <conditionalFormatting sqref="R65 N65">
    <cfRule type="cellIs" dxfId="4026" priority="4022" operator="greaterThan">
      <formula>4</formula>
    </cfRule>
    <cfRule type="cellIs" dxfId="4025" priority="4023" operator="equal">
      <formula>4</formula>
    </cfRule>
    <cfRule type="cellIs" dxfId="4024" priority="4024" operator="equal">
      <formula>2</formula>
    </cfRule>
    <cfRule type="cellIs" dxfId="4023" priority="4025" operator="equal">
      <formula>1</formula>
    </cfRule>
    <cfRule type="cellIs" dxfId="4022" priority="4026" operator="equal">
      <formula>0</formula>
    </cfRule>
  </conditionalFormatting>
  <conditionalFormatting sqref="C55:T63 C65:T65">
    <cfRule type="cellIs" dxfId="4021" priority="4016" operator="equal">
      <formula>0</formula>
    </cfRule>
  </conditionalFormatting>
  <conditionalFormatting sqref="T65">
    <cfRule type="cellIs" dxfId="4020" priority="4011" stopIfTrue="1" operator="equal">
      <formula>1</formula>
    </cfRule>
    <cfRule type="cellIs" dxfId="4019" priority="4012" stopIfTrue="1" operator="equal">
      <formula>T$18-2</formula>
    </cfRule>
    <cfRule type="cellIs" dxfId="4018" priority="4013" stopIfTrue="1" operator="equal">
      <formula>T$18-1</formula>
    </cfRule>
    <cfRule type="cellIs" dxfId="4017" priority="4014" stopIfTrue="1" operator="equal">
      <formula>T$18+1</formula>
    </cfRule>
    <cfRule type="cellIs" dxfId="4016" priority="4015" stopIfTrue="1" operator="greaterThanOrEqual">
      <formula>T$18+2</formula>
    </cfRule>
  </conditionalFormatting>
  <conditionalFormatting sqref="S65">
    <cfRule type="cellIs" dxfId="4015" priority="4006" stopIfTrue="1" operator="equal">
      <formula>1</formula>
    </cfRule>
    <cfRule type="cellIs" dxfId="4014" priority="4007" stopIfTrue="1" operator="equal">
      <formula>S$18-2</formula>
    </cfRule>
    <cfRule type="cellIs" dxfId="4013" priority="4008" stopIfTrue="1" operator="equal">
      <formula>S$18-1</formula>
    </cfRule>
    <cfRule type="cellIs" dxfId="4012" priority="4009" stopIfTrue="1" operator="equal">
      <formula>S$18+1</formula>
    </cfRule>
    <cfRule type="cellIs" dxfId="4011" priority="4010" stopIfTrue="1" operator="greaterThanOrEqual">
      <formula>S$18+2</formula>
    </cfRule>
  </conditionalFormatting>
  <conditionalFormatting sqref="O65">
    <cfRule type="cellIs" dxfId="4010" priority="4001" stopIfTrue="1" operator="equal">
      <formula>1</formula>
    </cfRule>
    <cfRule type="cellIs" dxfId="4009" priority="4002" stopIfTrue="1" operator="equal">
      <formula>O$18-2</formula>
    </cfRule>
    <cfRule type="cellIs" dxfId="4008" priority="4003" stopIfTrue="1" operator="equal">
      <formula>O$18-1</formula>
    </cfRule>
    <cfRule type="cellIs" dxfId="4007" priority="4004" stopIfTrue="1" operator="equal">
      <formula>O$18+1</formula>
    </cfRule>
    <cfRule type="cellIs" dxfId="4006" priority="4005" stopIfTrue="1" operator="greaterThanOrEqual">
      <formula>O$18+2</formula>
    </cfRule>
  </conditionalFormatting>
  <conditionalFormatting sqref="M65">
    <cfRule type="cellIs" dxfId="4005" priority="3996" stopIfTrue="1" operator="equal">
      <formula>1</formula>
    </cfRule>
    <cfRule type="cellIs" dxfId="4004" priority="3997" stopIfTrue="1" operator="equal">
      <formula>M$18-2</formula>
    </cfRule>
    <cfRule type="cellIs" dxfId="4003" priority="3998" stopIfTrue="1" operator="equal">
      <formula>M$18-1</formula>
    </cfRule>
    <cfRule type="cellIs" dxfId="4002" priority="3999" stopIfTrue="1" operator="equal">
      <formula>M$18+1</formula>
    </cfRule>
    <cfRule type="cellIs" dxfId="4001" priority="4000" stopIfTrue="1" operator="greaterThanOrEqual">
      <formula>M$18+2</formula>
    </cfRule>
  </conditionalFormatting>
  <conditionalFormatting sqref="K65">
    <cfRule type="cellIs" dxfId="4000" priority="3991" stopIfTrue="1" operator="equal">
      <formula>1</formula>
    </cfRule>
    <cfRule type="cellIs" dxfId="3999" priority="3992" stopIfTrue="1" operator="equal">
      <formula>K$18-2</formula>
    </cfRule>
    <cfRule type="cellIs" dxfId="3998" priority="3993" stopIfTrue="1" operator="equal">
      <formula>K$18-1</formula>
    </cfRule>
    <cfRule type="cellIs" dxfId="3997" priority="3994" stopIfTrue="1" operator="equal">
      <formula>K$18+1</formula>
    </cfRule>
    <cfRule type="cellIs" dxfId="3996" priority="3995" stopIfTrue="1" operator="greaterThanOrEqual">
      <formula>K$18+2</formula>
    </cfRule>
  </conditionalFormatting>
  <conditionalFormatting sqref="J65">
    <cfRule type="cellIs" dxfId="3995" priority="3986" stopIfTrue="1" operator="equal">
      <formula>1</formula>
    </cfRule>
    <cfRule type="cellIs" dxfId="3994" priority="3987" stopIfTrue="1" operator="equal">
      <formula>J$18-2</formula>
    </cfRule>
    <cfRule type="cellIs" dxfId="3993" priority="3988" stopIfTrue="1" operator="equal">
      <formula>J$18-1</formula>
    </cfRule>
    <cfRule type="cellIs" dxfId="3992" priority="3989" stopIfTrue="1" operator="equal">
      <formula>J$18+1</formula>
    </cfRule>
    <cfRule type="cellIs" dxfId="3991" priority="3990" stopIfTrue="1" operator="greaterThanOrEqual">
      <formula>J$18+2</formula>
    </cfRule>
  </conditionalFormatting>
  <conditionalFormatting sqref="H65">
    <cfRule type="cellIs" dxfId="3990" priority="3981" stopIfTrue="1" operator="equal">
      <formula>1</formula>
    </cfRule>
    <cfRule type="cellIs" dxfId="3989" priority="3982" stopIfTrue="1" operator="equal">
      <formula>H$18-2</formula>
    </cfRule>
    <cfRule type="cellIs" dxfId="3988" priority="3983" stopIfTrue="1" operator="equal">
      <formula>H$18-1</formula>
    </cfRule>
    <cfRule type="cellIs" dxfId="3987" priority="3984" stopIfTrue="1" operator="equal">
      <formula>H$18+1</formula>
    </cfRule>
    <cfRule type="cellIs" dxfId="3986" priority="3985" stopIfTrue="1" operator="greaterThanOrEqual">
      <formula>H$18+2</formula>
    </cfRule>
  </conditionalFormatting>
  <conditionalFormatting sqref="G65">
    <cfRule type="cellIs" dxfId="3985" priority="3976" stopIfTrue="1" operator="equal">
      <formula>1</formula>
    </cfRule>
    <cfRule type="cellIs" dxfId="3984" priority="3977" stopIfTrue="1" operator="equal">
      <formula>G$18-2</formula>
    </cfRule>
    <cfRule type="cellIs" dxfId="3983" priority="3978" stopIfTrue="1" operator="equal">
      <formula>G$18-1</formula>
    </cfRule>
    <cfRule type="cellIs" dxfId="3982" priority="3979" stopIfTrue="1" operator="equal">
      <formula>G$18+1</formula>
    </cfRule>
    <cfRule type="cellIs" dxfId="3981" priority="3980" stopIfTrue="1" operator="greaterThanOrEqual">
      <formula>G$18+2</formula>
    </cfRule>
  </conditionalFormatting>
  <conditionalFormatting sqref="F65">
    <cfRule type="cellIs" dxfId="3980" priority="3967" stopIfTrue="1" operator="equal">
      <formula>1</formula>
    </cfRule>
    <cfRule type="cellIs" dxfId="3979" priority="3968" stopIfTrue="1" operator="equal">
      <formula>F$18-2</formula>
    </cfRule>
    <cfRule type="cellIs" dxfId="3978" priority="3969" stopIfTrue="1" operator="equal">
      <formula>F$18-1</formula>
    </cfRule>
    <cfRule type="cellIs" dxfId="3977" priority="3970" stopIfTrue="1" operator="equal">
      <formula>F$18+1</formula>
    </cfRule>
    <cfRule type="cellIs" dxfId="3976" priority="3971" stopIfTrue="1" operator="greaterThanOrEqual">
      <formula>F$18+2</formula>
    </cfRule>
  </conditionalFormatting>
  <conditionalFormatting sqref="C55:T63 C65:T65">
    <cfRule type="cellIs" dxfId="3975" priority="4017" stopIfTrue="1" operator="equal">
      <formula>1</formula>
    </cfRule>
    <cfRule type="cellIs" dxfId="3974" priority="4018" stopIfTrue="1" operator="equal">
      <formula>C$18-2</formula>
    </cfRule>
    <cfRule type="cellIs" dxfId="3973" priority="4019" stopIfTrue="1" operator="equal">
      <formula>C$18-1</formula>
    </cfRule>
    <cfRule type="cellIs" dxfId="3972" priority="4020" stopIfTrue="1" operator="equal">
      <formula>C$18+1</formula>
    </cfRule>
    <cfRule type="cellIs" dxfId="3971" priority="4021" stopIfTrue="1" operator="greaterThanOrEqual">
      <formula>C$18+2</formula>
    </cfRule>
  </conditionalFormatting>
  <conditionalFormatting sqref="D55:D63 D65">
    <cfRule type="cellIs" dxfId="3970" priority="3962" stopIfTrue="1" operator="equal">
      <formula>1</formula>
    </cfRule>
    <cfRule type="cellIs" dxfId="3969" priority="3963" stopIfTrue="1" operator="equal">
      <formula>D$18-2</formula>
    </cfRule>
    <cfRule type="cellIs" dxfId="3968" priority="3964" stopIfTrue="1" operator="equal">
      <formula>D$18-1</formula>
    </cfRule>
    <cfRule type="cellIs" dxfId="3967" priority="3965" stopIfTrue="1" operator="equal">
      <formula>D$18+1</formula>
    </cfRule>
    <cfRule type="cellIs" dxfId="3966" priority="3966" stopIfTrue="1" operator="greaterThanOrEqual">
      <formula>D$18+2</formula>
    </cfRule>
  </conditionalFormatting>
  <conditionalFormatting sqref="G55:G63 G65">
    <cfRule type="cellIs" dxfId="3965" priority="3957" stopIfTrue="1" operator="equal">
      <formula>1</formula>
    </cfRule>
    <cfRule type="cellIs" dxfId="3964" priority="3958" stopIfTrue="1" operator="equal">
      <formula>G$18-2</formula>
    </cfRule>
    <cfRule type="cellIs" dxfId="3963" priority="3959" stopIfTrue="1" operator="equal">
      <formula>G$18-1</formula>
    </cfRule>
    <cfRule type="cellIs" dxfId="3962" priority="3960" stopIfTrue="1" operator="equal">
      <formula>G$18+1</formula>
    </cfRule>
    <cfRule type="cellIs" dxfId="3961" priority="3961" stopIfTrue="1" operator="greaterThanOrEqual">
      <formula>G$18+2</formula>
    </cfRule>
  </conditionalFormatting>
  <conditionalFormatting sqref="H55:H63 H65">
    <cfRule type="cellIs" dxfId="3960" priority="3952" stopIfTrue="1" operator="equal">
      <formula>1</formula>
    </cfRule>
    <cfRule type="cellIs" dxfId="3959" priority="3953" stopIfTrue="1" operator="equal">
      <formula>H$18-2</formula>
    </cfRule>
    <cfRule type="cellIs" dxfId="3958" priority="3954" stopIfTrue="1" operator="equal">
      <formula>H$18-1</formula>
    </cfRule>
    <cfRule type="cellIs" dxfId="3957" priority="3955" stopIfTrue="1" operator="equal">
      <formula>H$18+1</formula>
    </cfRule>
    <cfRule type="cellIs" dxfId="3956" priority="3956" stopIfTrue="1" operator="greaterThanOrEqual">
      <formula>H$18+2</formula>
    </cfRule>
  </conditionalFormatting>
  <conditionalFormatting sqref="J55:J63 J65">
    <cfRule type="cellIs" dxfId="3955" priority="3947" stopIfTrue="1" operator="equal">
      <formula>1</formula>
    </cfRule>
    <cfRule type="cellIs" dxfId="3954" priority="3948" stopIfTrue="1" operator="equal">
      <formula>J$18-2</formula>
    </cfRule>
    <cfRule type="cellIs" dxfId="3953" priority="3949" stopIfTrue="1" operator="equal">
      <formula>J$18-1</formula>
    </cfRule>
    <cfRule type="cellIs" dxfId="3952" priority="3950" stopIfTrue="1" operator="equal">
      <formula>J$18+1</formula>
    </cfRule>
    <cfRule type="cellIs" dxfId="3951" priority="3951" stopIfTrue="1" operator="greaterThanOrEqual">
      <formula>J$18+2</formula>
    </cfRule>
  </conditionalFormatting>
  <conditionalFormatting sqref="K55:K63 K65">
    <cfRule type="cellIs" dxfId="3950" priority="3942" stopIfTrue="1" operator="equal">
      <formula>1</formula>
    </cfRule>
    <cfRule type="cellIs" dxfId="3949" priority="3943" stopIfTrue="1" operator="equal">
      <formula>K$18-2</formula>
    </cfRule>
    <cfRule type="cellIs" dxfId="3948" priority="3944" stopIfTrue="1" operator="equal">
      <formula>K$18-1</formula>
    </cfRule>
    <cfRule type="cellIs" dxfId="3947" priority="3945" stopIfTrue="1" operator="equal">
      <formula>K$18+1</formula>
    </cfRule>
    <cfRule type="cellIs" dxfId="3946" priority="3946" stopIfTrue="1" operator="greaterThanOrEqual">
      <formula>K$18+2</formula>
    </cfRule>
  </conditionalFormatting>
  <conditionalFormatting sqref="M55:M63 M65">
    <cfRule type="cellIs" dxfId="3945" priority="3937" stopIfTrue="1" operator="equal">
      <formula>1</formula>
    </cfRule>
    <cfRule type="cellIs" dxfId="3944" priority="3938" stopIfTrue="1" operator="equal">
      <formula>M$18-2</formula>
    </cfRule>
    <cfRule type="cellIs" dxfId="3943" priority="3939" stopIfTrue="1" operator="equal">
      <formula>M$18-1</formula>
    </cfRule>
    <cfRule type="cellIs" dxfId="3942" priority="3940" stopIfTrue="1" operator="equal">
      <formula>M$18+1</formula>
    </cfRule>
    <cfRule type="cellIs" dxfId="3941" priority="3941" stopIfTrue="1" operator="greaterThanOrEqual">
      <formula>M$18+2</formula>
    </cfRule>
  </conditionalFormatting>
  <conditionalFormatting sqref="O55:O63 O65">
    <cfRule type="cellIs" dxfId="3940" priority="3932" stopIfTrue="1" operator="equal">
      <formula>1</formula>
    </cfRule>
    <cfRule type="cellIs" dxfId="3939" priority="3933" stopIfTrue="1" operator="equal">
      <formula>O$18-2</formula>
    </cfRule>
    <cfRule type="cellIs" dxfId="3938" priority="3934" stopIfTrue="1" operator="equal">
      <formula>O$18-1</formula>
    </cfRule>
    <cfRule type="cellIs" dxfId="3937" priority="3935" stopIfTrue="1" operator="equal">
      <formula>O$18+1</formula>
    </cfRule>
    <cfRule type="cellIs" dxfId="3936" priority="3936" stopIfTrue="1" operator="greaterThanOrEqual">
      <formula>O$18+2</formula>
    </cfRule>
  </conditionalFormatting>
  <conditionalFormatting sqref="S55:S63 S65">
    <cfRule type="cellIs" dxfId="3935" priority="3927" stopIfTrue="1" operator="equal">
      <formula>1</formula>
    </cfRule>
    <cfRule type="cellIs" dxfId="3934" priority="3928" stopIfTrue="1" operator="equal">
      <formula>S$18-2</formula>
    </cfRule>
    <cfRule type="cellIs" dxfId="3933" priority="3929" stopIfTrue="1" operator="equal">
      <formula>S$18-1</formula>
    </cfRule>
    <cfRule type="cellIs" dxfId="3932" priority="3930" stopIfTrue="1" operator="equal">
      <formula>S$18+1</formula>
    </cfRule>
    <cfRule type="cellIs" dxfId="3931" priority="3931" stopIfTrue="1" operator="greaterThanOrEqual">
      <formula>S$18+2</formula>
    </cfRule>
  </conditionalFormatting>
  <conditionalFormatting sqref="T55:T63 T65">
    <cfRule type="cellIs" dxfId="3930" priority="3922" stopIfTrue="1" operator="equal">
      <formula>1</formula>
    </cfRule>
    <cfRule type="cellIs" dxfId="3929" priority="3923" stopIfTrue="1" operator="equal">
      <formula>T$18-2</formula>
    </cfRule>
    <cfRule type="cellIs" dxfId="3928" priority="3924" stopIfTrue="1" operator="equal">
      <formula>T$18-1</formula>
    </cfRule>
    <cfRule type="cellIs" dxfId="3927" priority="3925" stopIfTrue="1" operator="equal">
      <formula>T$18+1</formula>
    </cfRule>
    <cfRule type="cellIs" dxfId="3926" priority="3926" stopIfTrue="1" operator="greaterThanOrEqual">
      <formula>T$18+2</formula>
    </cfRule>
  </conditionalFormatting>
  <conditionalFormatting sqref="E55:E63 E65">
    <cfRule type="cellIs" dxfId="3925" priority="3972" stopIfTrue="1" operator="equal">
      <formula>1</formula>
    </cfRule>
    <cfRule type="cellIs" dxfId="3924" priority="3973" stopIfTrue="1" operator="equal">
      <formula>E$18-1</formula>
    </cfRule>
    <cfRule type="cellIs" dxfId="3923" priority="3974" stopIfTrue="1" operator="equal">
      <formula>E$18+1</formula>
    </cfRule>
    <cfRule type="cellIs" dxfId="3922" priority="3975" stopIfTrue="1" operator="greaterThanOrEqual">
      <formula>E$18+2</formula>
    </cfRule>
  </conditionalFormatting>
  <conditionalFormatting sqref="F55:F63 F65">
    <cfRule type="cellIs" dxfId="3921" priority="3918" stopIfTrue="1" operator="equal">
      <formula>1</formula>
    </cfRule>
    <cfRule type="cellIs" dxfId="3920" priority="3919" stopIfTrue="1" operator="equal">
      <formula>F$18-1</formula>
    </cfRule>
    <cfRule type="cellIs" dxfId="3919" priority="3920" stopIfTrue="1" operator="equal">
      <formula>F$18+1</formula>
    </cfRule>
    <cfRule type="cellIs" dxfId="3918" priority="3921" stopIfTrue="1" operator="greaterThanOrEqual">
      <formula>F$18+2</formula>
    </cfRule>
  </conditionalFormatting>
  <conditionalFormatting sqref="L55:L63 L65">
    <cfRule type="cellIs" dxfId="3917" priority="3914" stopIfTrue="1" operator="equal">
      <formula>1</formula>
    </cfRule>
    <cfRule type="cellIs" dxfId="3916" priority="3915" stopIfTrue="1" operator="equal">
      <formula>L$18-1</formula>
    </cfRule>
    <cfRule type="cellIs" dxfId="3915" priority="3916" stopIfTrue="1" operator="equal">
      <formula>L$18+1</formula>
    </cfRule>
    <cfRule type="cellIs" dxfId="3914" priority="3917" stopIfTrue="1" operator="greaterThanOrEqual">
      <formula>L$18+2</formula>
    </cfRule>
  </conditionalFormatting>
  <conditionalFormatting sqref="Q55:Q63 Q65">
    <cfRule type="cellIs" dxfId="3913" priority="3910" stopIfTrue="1" operator="equal">
      <formula>1</formula>
    </cfRule>
    <cfRule type="cellIs" dxfId="3912" priority="3911" stopIfTrue="1" operator="equal">
      <formula>Q$18-1</formula>
    </cfRule>
    <cfRule type="cellIs" dxfId="3911" priority="3912" stopIfTrue="1" operator="equal">
      <formula>Q$18+1</formula>
    </cfRule>
    <cfRule type="cellIs" dxfId="3910" priority="3913" stopIfTrue="1" operator="greaterThanOrEqual">
      <formula>Q$18+2</formula>
    </cfRule>
  </conditionalFormatting>
  <conditionalFormatting sqref="R55:R63 R65">
    <cfRule type="cellIs" dxfId="3909" priority="3906" stopIfTrue="1" operator="equal">
      <formula>1</formula>
    </cfRule>
    <cfRule type="cellIs" dxfId="3908" priority="3907" stopIfTrue="1" operator="equal">
      <formula>R$18-1</formula>
    </cfRule>
    <cfRule type="cellIs" dxfId="3907" priority="3908" stopIfTrue="1" operator="equal">
      <formula>R$18+1</formula>
    </cfRule>
    <cfRule type="cellIs" dxfId="3906" priority="3909" stopIfTrue="1" operator="greaterThanOrEqual">
      <formula>R$18+2</formula>
    </cfRule>
  </conditionalFormatting>
  <conditionalFormatting sqref="I55:I63 I65">
    <cfRule type="cellIs" dxfId="3905" priority="3901" stopIfTrue="1" operator="equal">
      <formula>$I$18-3</formula>
    </cfRule>
    <cfRule type="cellIs" dxfId="3904" priority="3902" stopIfTrue="1" operator="equal">
      <formula>I$18-2</formula>
    </cfRule>
    <cfRule type="cellIs" dxfId="3903" priority="3903" stopIfTrue="1" operator="equal">
      <formula>I$18-1</formula>
    </cfRule>
    <cfRule type="cellIs" dxfId="3902" priority="3904" stopIfTrue="1" operator="equal">
      <formula>I$18+1</formula>
    </cfRule>
    <cfRule type="cellIs" dxfId="3901" priority="3905" stopIfTrue="1" operator="greaterThanOrEqual">
      <formula>I$18+2</formula>
    </cfRule>
  </conditionalFormatting>
  <conditionalFormatting sqref="N55:N63 N65">
    <cfRule type="cellIs" dxfId="3900" priority="3896" stopIfTrue="1" operator="equal">
      <formula>$I$18-3</formula>
    </cfRule>
    <cfRule type="cellIs" dxfId="3899" priority="3897" stopIfTrue="1" operator="equal">
      <formula>N$18-2</formula>
    </cfRule>
    <cfRule type="cellIs" dxfId="3898" priority="3898" stopIfTrue="1" operator="equal">
      <formula>N$18-1</formula>
    </cfRule>
    <cfRule type="cellIs" dxfId="3897" priority="3899" stopIfTrue="1" operator="equal">
      <formula>N$18+1</formula>
    </cfRule>
    <cfRule type="cellIs" dxfId="3896" priority="3900" stopIfTrue="1" operator="greaterThanOrEqual">
      <formula>N$18+2</formula>
    </cfRule>
  </conditionalFormatting>
  <conditionalFormatting sqref="P55:P63 P65">
    <cfRule type="cellIs" dxfId="3895" priority="3891" stopIfTrue="1" operator="equal">
      <formula>$I$18-3</formula>
    </cfRule>
    <cfRule type="cellIs" dxfId="3894" priority="3892" stopIfTrue="1" operator="equal">
      <formula>P$18-2</formula>
    </cfRule>
    <cfRule type="cellIs" dxfId="3893" priority="3893" stopIfTrue="1" operator="equal">
      <formula>P$18-1</formula>
    </cfRule>
    <cfRule type="cellIs" dxfId="3892" priority="3894" stopIfTrue="1" operator="equal">
      <formula>P$18+1</formula>
    </cfRule>
    <cfRule type="cellIs" dxfId="3891" priority="3895" stopIfTrue="1" operator="greaterThanOrEqual">
      <formula>P$18+2</formula>
    </cfRule>
  </conditionalFormatting>
  <conditionalFormatting sqref="Q81 L81">
    <cfRule type="cellIs" dxfId="3890" priority="3886" operator="greaterThan">
      <formula>5</formula>
    </cfRule>
    <cfRule type="cellIs" dxfId="3889" priority="3887" operator="equal">
      <formula>5</formula>
    </cfRule>
    <cfRule type="cellIs" dxfId="3888" priority="3888" operator="equal">
      <formula>3</formula>
    </cfRule>
    <cfRule type="cellIs" dxfId="3887" priority="3889" operator="equal">
      <formula>2</formula>
    </cfRule>
    <cfRule type="cellIs" dxfId="3886" priority="3890" operator="equal">
      <formula>0</formula>
    </cfRule>
  </conditionalFormatting>
  <conditionalFormatting sqref="R81 N81">
    <cfRule type="cellIs" dxfId="3885" priority="3881" operator="greaterThan">
      <formula>4</formula>
    </cfRule>
    <cfRule type="cellIs" dxfId="3884" priority="3882" operator="equal">
      <formula>4</formula>
    </cfRule>
    <cfRule type="cellIs" dxfId="3883" priority="3883" operator="equal">
      <formula>2</formula>
    </cfRule>
    <cfRule type="cellIs" dxfId="3882" priority="3884" operator="equal">
      <formula>1</formula>
    </cfRule>
    <cfRule type="cellIs" dxfId="3881" priority="3885" operator="equal">
      <formula>0</formula>
    </cfRule>
  </conditionalFormatting>
  <conditionalFormatting sqref="C71:T79 C81:T81">
    <cfRule type="cellIs" dxfId="3880" priority="3875" operator="equal">
      <formula>0</formula>
    </cfRule>
  </conditionalFormatting>
  <conditionalFormatting sqref="T81">
    <cfRule type="cellIs" dxfId="3879" priority="3870" stopIfTrue="1" operator="equal">
      <formula>1</formula>
    </cfRule>
    <cfRule type="cellIs" dxfId="3878" priority="3871" stopIfTrue="1" operator="equal">
      <formula>T$18-2</formula>
    </cfRule>
    <cfRule type="cellIs" dxfId="3877" priority="3872" stopIfTrue="1" operator="equal">
      <formula>T$18-1</formula>
    </cfRule>
    <cfRule type="cellIs" dxfId="3876" priority="3873" stopIfTrue="1" operator="equal">
      <formula>T$18+1</formula>
    </cfRule>
    <cfRule type="cellIs" dxfId="3875" priority="3874" stopIfTrue="1" operator="greaterThanOrEqual">
      <formula>T$18+2</formula>
    </cfRule>
  </conditionalFormatting>
  <conditionalFormatting sqref="S81">
    <cfRule type="cellIs" dxfId="3874" priority="3865" stopIfTrue="1" operator="equal">
      <formula>1</formula>
    </cfRule>
    <cfRule type="cellIs" dxfId="3873" priority="3866" stopIfTrue="1" operator="equal">
      <formula>S$18-2</formula>
    </cfRule>
    <cfRule type="cellIs" dxfId="3872" priority="3867" stopIfTrue="1" operator="equal">
      <formula>S$18-1</formula>
    </cfRule>
    <cfRule type="cellIs" dxfId="3871" priority="3868" stopIfTrue="1" operator="equal">
      <formula>S$18+1</formula>
    </cfRule>
    <cfRule type="cellIs" dxfId="3870" priority="3869" stopIfTrue="1" operator="greaterThanOrEqual">
      <formula>S$18+2</formula>
    </cfRule>
  </conditionalFormatting>
  <conditionalFormatting sqref="O81">
    <cfRule type="cellIs" dxfId="3869" priority="3860" stopIfTrue="1" operator="equal">
      <formula>1</formula>
    </cfRule>
    <cfRule type="cellIs" dxfId="3868" priority="3861" stopIfTrue="1" operator="equal">
      <formula>O$18-2</formula>
    </cfRule>
    <cfRule type="cellIs" dxfId="3867" priority="3862" stopIfTrue="1" operator="equal">
      <formula>O$18-1</formula>
    </cfRule>
    <cfRule type="cellIs" dxfId="3866" priority="3863" stopIfTrue="1" operator="equal">
      <formula>O$18+1</formula>
    </cfRule>
    <cfRule type="cellIs" dxfId="3865" priority="3864" stopIfTrue="1" operator="greaterThanOrEqual">
      <formula>O$18+2</formula>
    </cfRule>
  </conditionalFormatting>
  <conditionalFormatting sqref="M81">
    <cfRule type="cellIs" dxfId="3864" priority="3855" stopIfTrue="1" operator="equal">
      <formula>1</formula>
    </cfRule>
    <cfRule type="cellIs" dxfId="3863" priority="3856" stopIfTrue="1" operator="equal">
      <formula>M$18-2</formula>
    </cfRule>
    <cfRule type="cellIs" dxfId="3862" priority="3857" stopIfTrue="1" operator="equal">
      <formula>M$18-1</formula>
    </cfRule>
    <cfRule type="cellIs" dxfId="3861" priority="3858" stopIfTrue="1" operator="equal">
      <formula>M$18+1</formula>
    </cfRule>
    <cfRule type="cellIs" dxfId="3860" priority="3859" stopIfTrue="1" operator="greaterThanOrEqual">
      <formula>M$18+2</formula>
    </cfRule>
  </conditionalFormatting>
  <conditionalFormatting sqref="K81">
    <cfRule type="cellIs" dxfId="3859" priority="3850" stopIfTrue="1" operator="equal">
      <formula>1</formula>
    </cfRule>
    <cfRule type="cellIs" dxfId="3858" priority="3851" stopIfTrue="1" operator="equal">
      <formula>K$18-2</formula>
    </cfRule>
    <cfRule type="cellIs" dxfId="3857" priority="3852" stopIfTrue="1" operator="equal">
      <formula>K$18-1</formula>
    </cfRule>
    <cfRule type="cellIs" dxfId="3856" priority="3853" stopIfTrue="1" operator="equal">
      <formula>K$18+1</formula>
    </cfRule>
    <cfRule type="cellIs" dxfId="3855" priority="3854" stopIfTrue="1" operator="greaterThanOrEqual">
      <formula>K$18+2</formula>
    </cfRule>
  </conditionalFormatting>
  <conditionalFormatting sqref="J81">
    <cfRule type="cellIs" dxfId="3854" priority="3845" stopIfTrue="1" operator="equal">
      <formula>1</formula>
    </cfRule>
    <cfRule type="cellIs" dxfId="3853" priority="3846" stopIfTrue="1" operator="equal">
      <formula>J$18-2</formula>
    </cfRule>
    <cfRule type="cellIs" dxfId="3852" priority="3847" stopIfTrue="1" operator="equal">
      <formula>J$18-1</formula>
    </cfRule>
    <cfRule type="cellIs" dxfId="3851" priority="3848" stopIfTrue="1" operator="equal">
      <formula>J$18+1</formula>
    </cfRule>
    <cfRule type="cellIs" dxfId="3850" priority="3849" stopIfTrue="1" operator="greaterThanOrEqual">
      <formula>J$18+2</formula>
    </cfRule>
  </conditionalFormatting>
  <conditionalFormatting sqref="H81">
    <cfRule type="cellIs" dxfId="3849" priority="3840" stopIfTrue="1" operator="equal">
      <formula>1</formula>
    </cfRule>
    <cfRule type="cellIs" dxfId="3848" priority="3841" stopIfTrue="1" operator="equal">
      <formula>H$18-2</formula>
    </cfRule>
    <cfRule type="cellIs" dxfId="3847" priority="3842" stopIfTrue="1" operator="equal">
      <formula>H$18-1</formula>
    </cfRule>
    <cfRule type="cellIs" dxfId="3846" priority="3843" stopIfTrue="1" operator="equal">
      <formula>H$18+1</formula>
    </cfRule>
    <cfRule type="cellIs" dxfId="3845" priority="3844" stopIfTrue="1" operator="greaterThanOrEqual">
      <formula>H$18+2</formula>
    </cfRule>
  </conditionalFormatting>
  <conditionalFormatting sqref="G81">
    <cfRule type="cellIs" dxfId="3844" priority="3835" stopIfTrue="1" operator="equal">
      <formula>1</formula>
    </cfRule>
    <cfRule type="cellIs" dxfId="3843" priority="3836" stopIfTrue="1" operator="equal">
      <formula>G$18-2</formula>
    </cfRule>
    <cfRule type="cellIs" dxfId="3842" priority="3837" stopIfTrue="1" operator="equal">
      <formula>G$18-1</formula>
    </cfRule>
    <cfRule type="cellIs" dxfId="3841" priority="3838" stopIfTrue="1" operator="equal">
      <formula>G$18+1</formula>
    </cfRule>
    <cfRule type="cellIs" dxfId="3840" priority="3839" stopIfTrue="1" operator="greaterThanOrEqual">
      <formula>G$18+2</formula>
    </cfRule>
  </conditionalFormatting>
  <conditionalFormatting sqref="F81">
    <cfRule type="cellIs" dxfId="3839" priority="3826" stopIfTrue="1" operator="equal">
      <formula>1</formula>
    </cfRule>
    <cfRule type="cellIs" dxfId="3838" priority="3827" stopIfTrue="1" operator="equal">
      <formula>F$18-2</formula>
    </cfRule>
    <cfRule type="cellIs" dxfId="3837" priority="3828" stopIfTrue="1" operator="equal">
      <formula>F$18-1</formula>
    </cfRule>
    <cfRule type="cellIs" dxfId="3836" priority="3829" stopIfTrue="1" operator="equal">
      <formula>F$18+1</formula>
    </cfRule>
    <cfRule type="cellIs" dxfId="3835" priority="3830" stopIfTrue="1" operator="greaterThanOrEqual">
      <formula>F$18+2</formula>
    </cfRule>
  </conditionalFormatting>
  <conditionalFormatting sqref="C71:T79 C81:T81">
    <cfRule type="cellIs" dxfId="3834" priority="3876" stopIfTrue="1" operator="equal">
      <formula>1</formula>
    </cfRule>
    <cfRule type="cellIs" dxfId="3833" priority="3877" stopIfTrue="1" operator="equal">
      <formula>C$18-2</formula>
    </cfRule>
    <cfRule type="cellIs" dxfId="3832" priority="3878" stopIfTrue="1" operator="equal">
      <formula>C$18-1</formula>
    </cfRule>
    <cfRule type="cellIs" dxfId="3831" priority="3879" stopIfTrue="1" operator="equal">
      <formula>C$18+1</formula>
    </cfRule>
    <cfRule type="cellIs" dxfId="3830" priority="3880" stopIfTrue="1" operator="greaterThanOrEqual">
      <formula>C$18+2</formula>
    </cfRule>
  </conditionalFormatting>
  <conditionalFormatting sqref="D71:D79 D81">
    <cfRule type="cellIs" dxfId="3829" priority="3821" stopIfTrue="1" operator="equal">
      <formula>1</formula>
    </cfRule>
    <cfRule type="cellIs" dxfId="3828" priority="3822" stopIfTrue="1" operator="equal">
      <formula>D$18-2</formula>
    </cfRule>
    <cfRule type="cellIs" dxfId="3827" priority="3823" stopIfTrue="1" operator="equal">
      <formula>D$18-1</formula>
    </cfRule>
    <cfRule type="cellIs" dxfId="3826" priority="3824" stopIfTrue="1" operator="equal">
      <formula>D$18+1</formula>
    </cfRule>
    <cfRule type="cellIs" dxfId="3825" priority="3825" stopIfTrue="1" operator="greaterThanOrEqual">
      <formula>D$18+2</formula>
    </cfRule>
  </conditionalFormatting>
  <conditionalFormatting sqref="G71:G79 G81">
    <cfRule type="cellIs" dxfId="3824" priority="3816" stopIfTrue="1" operator="equal">
      <formula>1</formula>
    </cfRule>
    <cfRule type="cellIs" dxfId="3823" priority="3817" stopIfTrue="1" operator="equal">
      <formula>G$18-2</formula>
    </cfRule>
    <cfRule type="cellIs" dxfId="3822" priority="3818" stopIfTrue="1" operator="equal">
      <formula>G$18-1</formula>
    </cfRule>
    <cfRule type="cellIs" dxfId="3821" priority="3819" stopIfTrue="1" operator="equal">
      <formula>G$18+1</formula>
    </cfRule>
    <cfRule type="cellIs" dxfId="3820" priority="3820" stopIfTrue="1" operator="greaterThanOrEqual">
      <formula>G$18+2</formula>
    </cfRule>
  </conditionalFormatting>
  <conditionalFormatting sqref="H71:H79 H81">
    <cfRule type="cellIs" dxfId="3819" priority="3811" stopIfTrue="1" operator="equal">
      <formula>1</formula>
    </cfRule>
    <cfRule type="cellIs" dxfId="3818" priority="3812" stopIfTrue="1" operator="equal">
      <formula>H$18-2</formula>
    </cfRule>
    <cfRule type="cellIs" dxfId="3817" priority="3813" stopIfTrue="1" operator="equal">
      <formula>H$18-1</formula>
    </cfRule>
    <cfRule type="cellIs" dxfId="3816" priority="3814" stopIfTrue="1" operator="equal">
      <formula>H$18+1</formula>
    </cfRule>
    <cfRule type="cellIs" dxfId="3815" priority="3815" stopIfTrue="1" operator="greaterThanOrEqual">
      <formula>H$18+2</formula>
    </cfRule>
  </conditionalFormatting>
  <conditionalFormatting sqref="J71:J79 J81">
    <cfRule type="cellIs" dxfId="3814" priority="3806" stopIfTrue="1" operator="equal">
      <formula>1</formula>
    </cfRule>
    <cfRule type="cellIs" dxfId="3813" priority="3807" stopIfTrue="1" operator="equal">
      <formula>J$18-2</formula>
    </cfRule>
    <cfRule type="cellIs" dxfId="3812" priority="3808" stopIfTrue="1" operator="equal">
      <formula>J$18-1</formula>
    </cfRule>
    <cfRule type="cellIs" dxfId="3811" priority="3809" stopIfTrue="1" operator="equal">
      <formula>J$18+1</formula>
    </cfRule>
    <cfRule type="cellIs" dxfId="3810" priority="3810" stopIfTrue="1" operator="greaterThanOrEqual">
      <formula>J$18+2</formula>
    </cfRule>
  </conditionalFormatting>
  <conditionalFormatting sqref="K71:K79 K81">
    <cfRule type="cellIs" dxfId="3809" priority="3801" stopIfTrue="1" operator="equal">
      <formula>1</formula>
    </cfRule>
    <cfRule type="cellIs" dxfId="3808" priority="3802" stopIfTrue="1" operator="equal">
      <formula>K$18-2</formula>
    </cfRule>
    <cfRule type="cellIs" dxfId="3807" priority="3803" stopIfTrue="1" operator="equal">
      <formula>K$18-1</formula>
    </cfRule>
    <cfRule type="cellIs" dxfId="3806" priority="3804" stopIfTrue="1" operator="equal">
      <formula>K$18+1</formula>
    </cfRule>
    <cfRule type="cellIs" dxfId="3805" priority="3805" stopIfTrue="1" operator="greaterThanOrEqual">
      <formula>K$18+2</formula>
    </cfRule>
  </conditionalFormatting>
  <conditionalFormatting sqref="M71:M79 M81">
    <cfRule type="cellIs" dxfId="3804" priority="3796" stopIfTrue="1" operator="equal">
      <formula>1</formula>
    </cfRule>
    <cfRule type="cellIs" dxfId="3803" priority="3797" stopIfTrue="1" operator="equal">
      <formula>M$18-2</formula>
    </cfRule>
    <cfRule type="cellIs" dxfId="3802" priority="3798" stopIfTrue="1" operator="equal">
      <formula>M$18-1</formula>
    </cfRule>
    <cfRule type="cellIs" dxfId="3801" priority="3799" stopIfTrue="1" operator="equal">
      <formula>M$18+1</formula>
    </cfRule>
    <cfRule type="cellIs" dxfId="3800" priority="3800" stopIfTrue="1" operator="greaterThanOrEqual">
      <formula>M$18+2</formula>
    </cfRule>
  </conditionalFormatting>
  <conditionalFormatting sqref="O71:O79 O81">
    <cfRule type="cellIs" dxfId="3799" priority="3791" stopIfTrue="1" operator="equal">
      <formula>1</formula>
    </cfRule>
    <cfRule type="cellIs" dxfId="3798" priority="3792" stopIfTrue="1" operator="equal">
      <formula>O$18-2</formula>
    </cfRule>
    <cfRule type="cellIs" dxfId="3797" priority="3793" stopIfTrue="1" operator="equal">
      <formula>O$18-1</formula>
    </cfRule>
    <cfRule type="cellIs" dxfId="3796" priority="3794" stopIfTrue="1" operator="equal">
      <formula>O$18+1</formula>
    </cfRule>
    <cfRule type="cellIs" dxfId="3795" priority="3795" stopIfTrue="1" operator="greaterThanOrEqual">
      <formula>O$18+2</formula>
    </cfRule>
  </conditionalFormatting>
  <conditionalFormatting sqref="S71:S79 S81">
    <cfRule type="cellIs" dxfId="3794" priority="3786" stopIfTrue="1" operator="equal">
      <formula>1</formula>
    </cfRule>
    <cfRule type="cellIs" dxfId="3793" priority="3787" stopIfTrue="1" operator="equal">
      <formula>S$18-2</formula>
    </cfRule>
    <cfRule type="cellIs" dxfId="3792" priority="3788" stopIfTrue="1" operator="equal">
      <formula>S$18-1</formula>
    </cfRule>
    <cfRule type="cellIs" dxfId="3791" priority="3789" stopIfTrue="1" operator="equal">
      <formula>S$18+1</formula>
    </cfRule>
    <cfRule type="cellIs" dxfId="3790" priority="3790" stopIfTrue="1" operator="greaterThanOrEqual">
      <formula>S$18+2</formula>
    </cfRule>
  </conditionalFormatting>
  <conditionalFormatting sqref="T71:T79 T81">
    <cfRule type="cellIs" dxfId="3789" priority="3781" stopIfTrue="1" operator="equal">
      <formula>1</formula>
    </cfRule>
    <cfRule type="cellIs" dxfId="3788" priority="3782" stopIfTrue="1" operator="equal">
      <formula>T$18-2</formula>
    </cfRule>
    <cfRule type="cellIs" dxfId="3787" priority="3783" stopIfTrue="1" operator="equal">
      <formula>T$18-1</formula>
    </cfRule>
    <cfRule type="cellIs" dxfId="3786" priority="3784" stopIfTrue="1" operator="equal">
      <formula>T$18+1</formula>
    </cfRule>
    <cfRule type="cellIs" dxfId="3785" priority="3785" stopIfTrue="1" operator="greaterThanOrEqual">
      <formula>T$18+2</formula>
    </cfRule>
  </conditionalFormatting>
  <conditionalFormatting sqref="E71:E79 E81">
    <cfRule type="cellIs" dxfId="3784" priority="3831" stopIfTrue="1" operator="equal">
      <formula>1</formula>
    </cfRule>
    <cfRule type="cellIs" dxfId="3783" priority="3832" stopIfTrue="1" operator="equal">
      <formula>E$18-1</formula>
    </cfRule>
    <cfRule type="cellIs" dxfId="3782" priority="3833" stopIfTrue="1" operator="equal">
      <formula>E$18+1</formula>
    </cfRule>
    <cfRule type="cellIs" dxfId="3781" priority="3834" stopIfTrue="1" operator="greaterThanOrEqual">
      <formula>E$18+2</formula>
    </cfRule>
  </conditionalFormatting>
  <conditionalFormatting sqref="F71:F79 F81">
    <cfRule type="cellIs" dxfId="3780" priority="3777" stopIfTrue="1" operator="equal">
      <formula>1</formula>
    </cfRule>
    <cfRule type="cellIs" dxfId="3779" priority="3778" stopIfTrue="1" operator="equal">
      <formula>F$18-1</formula>
    </cfRule>
    <cfRule type="cellIs" dxfId="3778" priority="3779" stopIfTrue="1" operator="equal">
      <formula>F$18+1</formula>
    </cfRule>
    <cfRule type="cellIs" dxfId="3777" priority="3780" stopIfTrue="1" operator="greaterThanOrEqual">
      <formula>F$18+2</formula>
    </cfRule>
  </conditionalFormatting>
  <conditionalFormatting sqref="L71:L79 L81">
    <cfRule type="cellIs" dxfId="3776" priority="3773" stopIfTrue="1" operator="equal">
      <formula>1</formula>
    </cfRule>
    <cfRule type="cellIs" dxfId="3775" priority="3774" stopIfTrue="1" operator="equal">
      <formula>L$18-1</formula>
    </cfRule>
    <cfRule type="cellIs" dxfId="3774" priority="3775" stopIfTrue="1" operator="equal">
      <formula>L$18+1</formula>
    </cfRule>
    <cfRule type="cellIs" dxfId="3773" priority="3776" stopIfTrue="1" operator="greaterThanOrEqual">
      <formula>L$18+2</formula>
    </cfRule>
  </conditionalFormatting>
  <conditionalFormatting sqref="Q71:Q79 Q81">
    <cfRule type="cellIs" dxfId="3772" priority="3769" stopIfTrue="1" operator="equal">
      <formula>1</formula>
    </cfRule>
    <cfRule type="cellIs" dxfId="3771" priority="3770" stopIfTrue="1" operator="equal">
      <formula>Q$18-1</formula>
    </cfRule>
    <cfRule type="cellIs" dxfId="3770" priority="3771" stopIfTrue="1" operator="equal">
      <formula>Q$18+1</formula>
    </cfRule>
    <cfRule type="cellIs" dxfId="3769" priority="3772" stopIfTrue="1" operator="greaterThanOrEqual">
      <formula>Q$18+2</formula>
    </cfRule>
  </conditionalFormatting>
  <conditionalFormatting sqref="R71:R79 R81">
    <cfRule type="cellIs" dxfId="3768" priority="3765" stopIfTrue="1" operator="equal">
      <formula>1</formula>
    </cfRule>
    <cfRule type="cellIs" dxfId="3767" priority="3766" stopIfTrue="1" operator="equal">
      <formula>R$18-1</formula>
    </cfRule>
    <cfRule type="cellIs" dxfId="3766" priority="3767" stopIfTrue="1" operator="equal">
      <formula>R$18+1</formula>
    </cfRule>
    <cfRule type="cellIs" dxfId="3765" priority="3768" stopIfTrue="1" operator="greaterThanOrEqual">
      <formula>R$18+2</formula>
    </cfRule>
  </conditionalFormatting>
  <conditionalFormatting sqref="I71:I79 I81">
    <cfRule type="cellIs" dxfId="3764" priority="3760" stopIfTrue="1" operator="equal">
      <formula>$I$18-3</formula>
    </cfRule>
    <cfRule type="cellIs" dxfId="3763" priority="3761" stopIfTrue="1" operator="equal">
      <formula>I$18-2</formula>
    </cfRule>
    <cfRule type="cellIs" dxfId="3762" priority="3762" stopIfTrue="1" operator="equal">
      <formula>I$18-1</formula>
    </cfRule>
    <cfRule type="cellIs" dxfId="3761" priority="3763" stopIfTrue="1" operator="equal">
      <formula>I$18+1</formula>
    </cfRule>
    <cfRule type="cellIs" dxfId="3760" priority="3764" stopIfTrue="1" operator="greaterThanOrEqual">
      <formula>I$18+2</formula>
    </cfRule>
  </conditionalFormatting>
  <conditionalFormatting sqref="N71:N79 N81">
    <cfRule type="cellIs" dxfId="3759" priority="3755" stopIfTrue="1" operator="equal">
      <formula>$I$18-3</formula>
    </cfRule>
    <cfRule type="cellIs" dxfId="3758" priority="3756" stopIfTrue="1" operator="equal">
      <formula>N$18-2</formula>
    </cfRule>
    <cfRule type="cellIs" dxfId="3757" priority="3757" stopIfTrue="1" operator="equal">
      <formula>N$18-1</formula>
    </cfRule>
    <cfRule type="cellIs" dxfId="3756" priority="3758" stopIfTrue="1" operator="equal">
      <formula>N$18+1</formula>
    </cfRule>
    <cfRule type="cellIs" dxfId="3755" priority="3759" stopIfTrue="1" operator="greaterThanOrEqual">
      <formula>N$18+2</formula>
    </cfRule>
  </conditionalFormatting>
  <conditionalFormatting sqref="P71:P79 P81">
    <cfRule type="cellIs" dxfId="3754" priority="3750" stopIfTrue="1" operator="equal">
      <formula>$I$18-3</formula>
    </cfRule>
    <cfRule type="cellIs" dxfId="3753" priority="3751" stopIfTrue="1" operator="equal">
      <formula>P$18-2</formula>
    </cfRule>
    <cfRule type="cellIs" dxfId="3752" priority="3752" stopIfTrue="1" operator="equal">
      <formula>P$18-1</formula>
    </cfRule>
    <cfRule type="cellIs" dxfId="3751" priority="3753" stopIfTrue="1" operator="equal">
      <formula>P$18+1</formula>
    </cfRule>
    <cfRule type="cellIs" dxfId="3750" priority="3754" stopIfTrue="1" operator="greaterThanOrEqual">
      <formula>P$18+2</formula>
    </cfRule>
  </conditionalFormatting>
  <conditionalFormatting sqref="Q97 L97">
    <cfRule type="cellIs" dxfId="3749" priority="3745" operator="greaterThan">
      <formula>5</formula>
    </cfRule>
    <cfRule type="cellIs" dxfId="3748" priority="3746" operator="equal">
      <formula>5</formula>
    </cfRule>
    <cfRule type="cellIs" dxfId="3747" priority="3747" operator="equal">
      <formula>3</formula>
    </cfRule>
    <cfRule type="cellIs" dxfId="3746" priority="3748" operator="equal">
      <formula>2</formula>
    </cfRule>
    <cfRule type="cellIs" dxfId="3745" priority="3749" operator="equal">
      <formula>0</formula>
    </cfRule>
  </conditionalFormatting>
  <conditionalFormatting sqref="R97 N97">
    <cfRule type="cellIs" dxfId="3744" priority="3740" operator="greaterThan">
      <formula>4</formula>
    </cfRule>
    <cfRule type="cellIs" dxfId="3743" priority="3741" operator="equal">
      <formula>4</formula>
    </cfRule>
    <cfRule type="cellIs" dxfId="3742" priority="3742" operator="equal">
      <formula>2</formula>
    </cfRule>
    <cfRule type="cellIs" dxfId="3741" priority="3743" operator="equal">
      <formula>1</formula>
    </cfRule>
    <cfRule type="cellIs" dxfId="3740" priority="3744" operator="equal">
      <formula>0</formula>
    </cfRule>
  </conditionalFormatting>
  <conditionalFormatting sqref="C87:T95 C97:T97">
    <cfRule type="cellIs" dxfId="3739" priority="3734" operator="equal">
      <formula>0</formula>
    </cfRule>
  </conditionalFormatting>
  <conditionalFormatting sqref="T97">
    <cfRule type="cellIs" dxfId="3738" priority="3729" stopIfTrue="1" operator="equal">
      <formula>1</formula>
    </cfRule>
    <cfRule type="cellIs" dxfId="3737" priority="3730" stopIfTrue="1" operator="equal">
      <formula>T$18-2</formula>
    </cfRule>
    <cfRule type="cellIs" dxfId="3736" priority="3731" stopIfTrue="1" operator="equal">
      <formula>T$18-1</formula>
    </cfRule>
    <cfRule type="cellIs" dxfId="3735" priority="3732" stopIfTrue="1" operator="equal">
      <formula>T$18+1</formula>
    </cfRule>
    <cfRule type="cellIs" dxfId="3734" priority="3733" stopIfTrue="1" operator="greaterThanOrEqual">
      <formula>T$18+2</formula>
    </cfRule>
  </conditionalFormatting>
  <conditionalFormatting sqref="S97">
    <cfRule type="cellIs" dxfId="3733" priority="3724" stopIfTrue="1" operator="equal">
      <formula>1</formula>
    </cfRule>
    <cfRule type="cellIs" dxfId="3732" priority="3725" stopIfTrue="1" operator="equal">
      <formula>S$18-2</formula>
    </cfRule>
    <cfRule type="cellIs" dxfId="3731" priority="3726" stopIfTrue="1" operator="equal">
      <formula>S$18-1</formula>
    </cfRule>
    <cfRule type="cellIs" dxfId="3730" priority="3727" stopIfTrue="1" operator="equal">
      <formula>S$18+1</formula>
    </cfRule>
    <cfRule type="cellIs" dxfId="3729" priority="3728" stopIfTrue="1" operator="greaterThanOrEqual">
      <formula>S$18+2</formula>
    </cfRule>
  </conditionalFormatting>
  <conditionalFormatting sqref="O97">
    <cfRule type="cellIs" dxfId="3728" priority="3719" stopIfTrue="1" operator="equal">
      <formula>1</formula>
    </cfRule>
    <cfRule type="cellIs" dxfId="3727" priority="3720" stopIfTrue="1" operator="equal">
      <formula>O$18-2</formula>
    </cfRule>
    <cfRule type="cellIs" dxfId="3726" priority="3721" stopIfTrue="1" operator="equal">
      <formula>O$18-1</formula>
    </cfRule>
    <cfRule type="cellIs" dxfId="3725" priority="3722" stopIfTrue="1" operator="equal">
      <formula>O$18+1</formula>
    </cfRule>
    <cfRule type="cellIs" dxfId="3724" priority="3723" stopIfTrue="1" operator="greaterThanOrEqual">
      <formula>O$18+2</formula>
    </cfRule>
  </conditionalFormatting>
  <conditionalFormatting sqref="M97">
    <cfRule type="cellIs" dxfId="3723" priority="3714" stopIfTrue="1" operator="equal">
      <formula>1</formula>
    </cfRule>
    <cfRule type="cellIs" dxfId="3722" priority="3715" stopIfTrue="1" operator="equal">
      <formula>M$18-2</formula>
    </cfRule>
    <cfRule type="cellIs" dxfId="3721" priority="3716" stopIfTrue="1" operator="equal">
      <formula>M$18-1</formula>
    </cfRule>
    <cfRule type="cellIs" dxfId="3720" priority="3717" stopIfTrue="1" operator="equal">
      <formula>M$18+1</formula>
    </cfRule>
    <cfRule type="cellIs" dxfId="3719" priority="3718" stopIfTrue="1" operator="greaterThanOrEqual">
      <formula>M$18+2</formula>
    </cfRule>
  </conditionalFormatting>
  <conditionalFormatting sqref="K97">
    <cfRule type="cellIs" dxfId="3718" priority="3709" stopIfTrue="1" operator="equal">
      <formula>1</formula>
    </cfRule>
    <cfRule type="cellIs" dxfId="3717" priority="3710" stopIfTrue="1" operator="equal">
      <formula>K$18-2</formula>
    </cfRule>
    <cfRule type="cellIs" dxfId="3716" priority="3711" stopIfTrue="1" operator="equal">
      <formula>K$18-1</formula>
    </cfRule>
    <cfRule type="cellIs" dxfId="3715" priority="3712" stopIfTrue="1" operator="equal">
      <formula>K$18+1</formula>
    </cfRule>
    <cfRule type="cellIs" dxfId="3714" priority="3713" stopIfTrue="1" operator="greaterThanOrEqual">
      <formula>K$18+2</formula>
    </cfRule>
  </conditionalFormatting>
  <conditionalFormatting sqref="J97">
    <cfRule type="cellIs" dxfId="3713" priority="3704" stopIfTrue="1" operator="equal">
      <formula>1</formula>
    </cfRule>
    <cfRule type="cellIs" dxfId="3712" priority="3705" stopIfTrue="1" operator="equal">
      <formula>J$18-2</formula>
    </cfRule>
    <cfRule type="cellIs" dxfId="3711" priority="3706" stopIfTrue="1" operator="equal">
      <formula>J$18-1</formula>
    </cfRule>
    <cfRule type="cellIs" dxfId="3710" priority="3707" stopIfTrue="1" operator="equal">
      <formula>J$18+1</formula>
    </cfRule>
    <cfRule type="cellIs" dxfId="3709" priority="3708" stopIfTrue="1" operator="greaterThanOrEqual">
      <formula>J$18+2</formula>
    </cfRule>
  </conditionalFormatting>
  <conditionalFormatting sqref="H97">
    <cfRule type="cellIs" dxfId="3708" priority="3699" stopIfTrue="1" operator="equal">
      <formula>1</formula>
    </cfRule>
    <cfRule type="cellIs" dxfId="3707" priority="3700" stopIfTrue="1" operator="equal">
      <formula>H$18-2</formula>
    </cfRule>
    <cfRule type="cellIs" dxfId="3706" priority="3701" stopIfTrue="1" operator="equal">
      <formula>H$18-1</formula>
    </cfRule>
    <cfRule type="cellIs" dxfId="3705" priority="3702" stopIfTrue="1" operator="equal">
      <formula>H$18+1</formula>
    </cfRule>
    <cfRule type="cellIs" dxfId="3704" priority="3703" stopIfTrue="1" operator="greaterThanOrEqual">
      <formula>H$18+2</formula>
    </cfRule>
  </conditionalFormatting>
  <conditionalFormatting sqref="G97">
    <cfRule type="cellIs" dxfId="3703" priority="3694" stopIfTrue="1" operator="equal">
      <formula>1</formula>
    </cfRule>
    <cfRule type="cellIs" dxfId="3702" priority="3695" stopIfTrue="1" operator="equal">
      <formula>G$18-2</formula>
    </cfRule>
    <cfRule type="cellIs" dxfId="3701" priority="3696" stopIfTrue="1" operator="equal">
      <formula>G$18-1</formula>
    </cfRule>
    <cfRule type="cellIs" dxfId="3700" priority="3697" stopIfTrue="1" operator="equal">
      <formula>G$18+1</formula>
    </cfRule>
    <cfRule type="cellIs" dxfId="3699" priority="3698" stopIfTrue="1" operator="greaterThanOrEqual">
      <formula>G$18+2</formula>
    </cfRule>
  </conditionalFormatting>
  <conditionalFormatting sqref="F97">
    <cfRule type="cellIs" dxfId="3698" priority="3685" stopIfTrue="1" operator="equal">
      <formula>1</formula>
    </cfRule>
    <cfRule type="cellIs" dxfId="3697" priority="3686" stopIfTrue="1" operator="equal">
      <formula>F$18-2</formula>
    </cfRule>
    <cfRule type="cellIs" dxfId="3696" priority="3687" stopIfTrue="1" operator="equal">
      <formula>F$18-1</formula>
    </cfRule>
    <cfRule type="cellIs" dxfId="3695" priority="3688" stopIfTrue="1" operator="equal">
      <formula>F$18+1</formula>
    </cfRule>
    <cfRule type="cellIs" dxfId="3694" priority="3689" stopIfTrue="1" operator="greaterThanOrEqual">
      <formula>F$18+2</formula>
    </cfRule>
  </conditionalFormatting>
  <conditionalFormatting sqref="C87:T95 C97:T97">
    <cfRule type="cellIs" dxfId="3693" priority="3735" stopIfTrue="1" operator="equal">
      <formula>1</formula>
    </cfRule>
    <cfRule type="cellIs" dxfId="3692" priority="3736" stopIfTrue="1" operator="equal">
      <formula>C$18-2</formula>
    </cfRule>
    <cfRule type="cellIs" dxfId="3691" priority="3737" stopIfTrue="1" operator="equal">
      <formula>C$18-1</formula>
    </cfRule>
    <cfRule type="cellIs" dxfId="3690" priority="3738" stopIfTrue="1" operator="equal">
      <formula>C$18+1</formula>
    </cfRule>
    <cfRule type="cellIs" dxfId="3689" priority="3739" stopIfTrue="1" operator="greaterThanOrEqual">
      <formula>C$18+2</formula>
    </cfRule>
  </conditionalFormatting>
  <conditionalFormatting sqref="D87:D95 D97">
    <cfRule type="cellIs" dxfId="3688" priority="3680" stopIfTrue="1" operator="equal">
      <formula>1</formula>
    </cfRule>
    <cfRule type="cellIs" dxfId="3687" priority="3681" stopIfTrue="1" operator="equal">
      <formula>D$18-2</formula>
    </cfRule>
    <cfRule type="cellIs" dxfId="3686" priority="3682" stopIfTrue="1" operator="equal">
      <formula>D$18-1</formula>
    </cfRule>
    <cfRule type="cellIs" dxfId="3685" priority="3683" stopIfTrue="1" operator="equal">
      <formula>D$18+1</formula>
    </cfRule>
    <cfRule type="cellIs" dxfId="3684" priority="3684" stopIfTrue="1" operator="greaterThanOrEqual">
      <formula>D$18+2</formula>
    </cfRule>
  </conditionalFormatting>
  <conditionalFormatting sqref="G87:G95 G97">
    <cfRule type="cellIs" dxfId="3683" priority="3675" stopIfTrue="1" operator="equal">
      <formula>1</formula>
    </cfRule>
    <cfRule type="cellIs" dxfId="3682" priority="3676" stopIfTrue="1" operator="equal">
      <formula>G$18-2</formula>
    </cfRule>
    <cfRule type="cellIs" dxfId="3681" priority="3677" stopIfTrue="1" operator="equal">
      <formula>G$18-1</formula>
    </cfRule>
    <cfRule type="cellIs" dxfId="3680" priority="3678" stopIfTrue="1" operator="equal">
      <formula>G$18+1</formula>
    </cfRule>
    <cfRule type="cellIs" dxfId="3679" priority="3679" stopIfTrue="1" operator="greaterThanOrEqual">
      <formula>G$18+2</formula>
    </cfRule>
  </conditionalFormatting>
  <conditionalFormatting sqref="H87:H95 H97">
    <cfRule type="cellIs" dxfId="3678" priority="3670" stopIfTrue="1" operator="equal">
      <formula>1</formula>
    </cfRule>
    <cfRule type="cellIs" dxfId="3677" priority="3671" stopIfTrue="1" operator="equal">
      <formula>H$18-2</formula>
    </cfRule>
    <cfRule type="cellIs" dxfId="3676" priority="3672" stopIfTrue="1" operator="equal">
      <formula>H$18-1</formula>
    </cfRule>
    <cfRule type="cellIs" dxfId="3675" priority="3673" stopIfTrue="1" operator="equal">
      <formula>H$18+1</formula>
    </cfRule>
    <cfRule type="cellIs" dxfId="3674" priority="3674" stopIfTrue="1" operator="greaterThanOrEqual">
      <formula>H$18+2</formula>
    </cfRule>
  </conditionalFormatting>
  <conditionalFormatting sqref="J87:J95 J97">
    <cfRule type="cellIs" dxfId="3673" priority="3665" stopIfTrue="1" operator="equal">
      <formula>1</formula>
    </cfRule>
    <cfRule type="cellIs" dxfId="3672" priority="3666" stopIfTrue="1" operator="equal">
      <formula>J$18-2</formula>
    </cfRule>
    <cfRule type="cellIs" dxfId="3671" priority="3667" stopIfTrue="1" operator="equal">
      <formula>J$18-1</formula>
    </cfRule>
    <cfRule type="cellIs" dxfId="3670" priority="3668" stopIfTrue="1" operator="equal">
      <formula>J$18+1</formula>
    </cfRule>
    <cfRule type="cellIs" dxfId="3669" priority="3669" stopIfTrue="1" operator="greaterThanOrEqual">
      <formula>J$18+2</formula>
    </cfRule>
  </conditionalFormatting>
  <conditionalFormatting sqref="K87:K95 K97">
    <cfRule type="cellIs" dxfId="3668" priority="3660" stopIfTrue="1" operator="equal">
      <formula>1</formula>
    </cfRule>
    <cfRule type="cellIs" dxfId="3667" priority="3661" stopIfTrue="1" operator="equal">
      <formula>K$18-2</formula>
    </cfRule>
    <cfRule type="cellIs" dxfId="3666" priority="3662" stopIfTrue="1" operator="equal">
      <formula>K$18-1</formula>
    </cfRule>
    <cfRule type="cellIs" dxfId="3665" priority="3663" stopIfTrue="1" operator="equal">
      <formula>K$18+1</formula>
    </cfRule>
    <cfRule type="cellIs" dxfId="3664" priority="3664" stopIfTrue="1" operator="greaterThanOrEqual">
      <formula>K$18+2</formula>
    </cfRule>
  </conditionalFormatting>
  <conditionalFormatting sqref="M87:M95 M97">
    <cfRule type="cellIs" dxfId="3663" priority="3655" stopIfTrue="1" operator="equal">
      <formula>1</formula>
    </cfRule>
    <cfRule type="cellIs" dxfId="3662" priority="3656" stopIfTrue="1" operator="equal">
      <formula>M$18-2</formula>
    </cfRule>
    <cfRule type="cellIs" dxfId="3661" priority="3657" stopIfTrue="1" operator="equal">
      <formula>M$18-1</formula>
    </cfRule>
    <cfRule type="cellIs" dxfId="3660" priority="3658" stopIfTrue="1" operator="equal">
      <formula>M$18+1</formula>
    </cfRule>
    <cfRule type="cellIs" dxfId="3659" priority="3659" stopIfTrue="1" operator="greaterThanOrEqual">
      <formula>M$18+2</formula>
    </cfRule>
  </conditionalFormatting>
  <conditionalFormatting sqref="O87:O95 O97">
    <cfRule type="cellIs" dxfId="3658" priority="3650" stopIfTrue="1" operator="equal">
      <formula>1</formula>
    </cfRule>
    <cfRule type="cellIs" dxfId="3657" priority="3651" stopIfTrue="1" operator="equal">
      <formula>O$18-2</formula>
    </cfRule>
    <cfRule type="cellIs" dxfId="3656" priority="3652" stopIfTrue="1" operator="equal">
      <formula>O$18-1</formula>
    </cfRule>
    <cfRule type="cellIs" dxfId="3655" priority="3653" stopIfTrue="1" operator="equal">
      <formula>O$18+1</formula>
    </cfRule>
    <cfRule type="cellIs" dxfId="3654" priority="3654" stopIfTrue="1" operator="greaterThanOrEqual">
      <formula>O$18+2</formula>
    </cfRule>
  </conditionalFormatting>
  <conditionalFormatting sqref="S87:S95 S97">
    <cfRule type="cellIs" dxfId="3653" priority="3645" stopIfTrue="1" operator="equal">
      <formula>1</formula>
    </cfRule>
    <cfRule type="cellIs" dxfId="3652" priority="3646" stopIfTrue="1" operator="equal">
      <formula>S$18-2</formula>
    </cfRule>
    <cfRule type="cellIs" dxfId="3651" priority="3647" stopIfTrue="1" operator="equal">
      <formula>S$18-1</formula>
    </cfRule>
    <cfRule type="cellIs" dxfId="3650" priority="3648" stopIfTrue="1" operator="equal">
      <formula>S$18+1</formula>
    </cfRule>
    <cfRule type="cellIs" dxfId="3649" priority="3649" stopIfTrue="1" operator="greaterThanOrEqual">
      <formula>S$18+2</formula>
    </cfRule>
  </conditionalFormatting>
  <conditionalFormatting sqref="T87:T95 T97">
    <cfRule type="cellIs" dxfId="3648" priority="3640" stopIfTrue="1" operator="equal">
      <formula>1</formula>
    </cfRule>
    <cfRule type="cellIs" dxfId="3647" priority="3641" stopIfTrue="1" operator="equal">
      <formula>T$18-2</formula>
    </cfRule>
    <cfRule type="cellIs" dxfId="3646" priority="3642" stopIfTrue="1" operator="equal">
      <formula>T$18-1</formula>
    </cfRule>
    <cfRule type="cellIs" dxfId="3645" priority="3643" stopIfTrue="1" operator="equal">
      <formula>T$18+1</formula>
    </cfRule>
    <cfRule type="cellIs" dxfId="3644" priority="3644" stopIfTrue="1" operator="greaterThanOrEqual">
      <formula>T$18+2</formula>
    </cfRule>
  </conditionalFormatting>
  <conditionalFormatting sqref="E87:E95 E97">
    <cfRule type="cellIs" dxfId="3643" priority="3690" stopIfTrue="1" operator="equal">
      <formula>1</formula>
    </cfRule>
    <cfRule type="cellIs" dxfId="3642" priority="3691" stopIfTrue="1" operator="equal">
      <formula>E$18-1</formula>
    </cfRule>
    <cfRule type="cellIs" dxfId="3641" priority="3692" stopIfTrue="1" operator="equal">
      <formula>E$18+1</formula>
    </cfRule>
    <cfRule type="cellIs" dxfId="3640" priority="3693" stopIfTrue="1" operator="greaterThanOrEqual">
      <formula>E$18+2</formula>
    </cfRule>
  </conditionalFormatting>
  <conditionalFormatting sqref="F87:F95 F97">
    <cfRule type="cellIs" dxfId="3639" priority="3636" stopIfTrue="1" operator="equal">
      <formula>1</formula>
    </cfRule>
    <cfRule type="cellIs" dxfId="3638" priority="3637" stopIfTrue="1" operator="equal">
      <formula>F$18-1</formula>
    </cfRule>
    <cfRule type="cellIs" dxfId="3637" priority="3638" stopIfTrue="1" operator="equal">
      <formula>F$18+1</formula>
    </cfRule>
    <cfRule type="cellIs" dxfId="3636" priority="3639" stopIfTrue="1" operator="greaterThanOrEqual">
      <formula>F$18+2</formula>
    </cfRule>
  </conditionalFormatting>
  <conditionalFormatting sqref="L87:L95 L97">
    <cfRule type="cellIs" dxfId="3635" priority="3632" stopIfTrue="1" operator="equal">
      <formula>1</formula>
    </cfRule>
    <cfRule type="cellIs" dxfId="3634" priority="3633" stopIfTrue="1" operator="equal">
      <formula>L$18-1</formula>
    </cfRule>
    <cfRule type="cellIs" dxfId="3633" priority="3634" stopIfTrue="1" operator="equal">
      <formula>L$18+1</formula>
    </cfRule>
    <cfRule type="cellIs" dxfId="3632" priority="3635" stopIfTrue="1" operator="greaterThanOrEqual">
      <formula>L$18+2</formula>
    </cfRule>
  </conditionalFormatting>
  <conditionalFormatting sqref="Q87:Q95 Q97">
    <cfRule type="cellIs" dxfId="3631" priority="3628" stopIfTrue="1" operator="equal">
      <formula>1</formula>
    </cfRule>
    <cfRule type="cellIs" dxfId="3630" priority="3629" stopIfTrue="1" operator="equal">
      <formula>Q$18-1</formula>
    </cfRule>
    <cfRule type="cellIs" dxfId="3629" priority="3630" stopIfTrue="1" operator="equal">
      <formula>Q$18+1</formula>
    </cfRule>
    <cfRule type="cellIs" dxfId="3628" priority="3631" stopIfTrue="1" operator="greaterThanOrEqual">
      <formula>Q$18+2</formula>
    </cfRule>
  </conditionalFormatting>
  <conditionalFormatting sqref="R87:R95 R97">
    <cfRule type="cellIs" dxfId="3627" priority="3624" stopIfTrue="1" operator="equal">
      <formula>1</formula>
    </cfRule>
    <cfRule type="cellIs" dxfId="3626" priority="3625" stopIfTrue="1" operator="equal">
      <formula>R$18-1</formula>
    </cfRule>
    <cfRule type="cellIs" dxfId="3625" priority="3626" stopIfTrue="1" operator="equal">
      <formula>R$18+1</formula>
    </cfRule>
    <cfRule type="cellIs" dxfId="3624" priority="3627" stopIfTrue="1" operator="greaterThanOrEqual">
      <formula>R$18+2</formula>
    </cfRule>
  </conditionalFormatting>
  <conditionalFormatting sqref="I87:I95 I97">
    <cfRule type="cellIs" dxfId="3623" priority="3619" stopIfTrue="1" operator="equal">
      <formula>$I$18-3</formula>
    </cfRule>
    <cfRule type="cellIs" dxfId="3622" priority="3620" stopIfTrue="1" operator="equal">
      <formula>I$18-2</formula>
    </cfRule>
    <cfRule type="cellIs" dxfId="3621" priority="3621" stopIfTrue="1" operator="equal">
      <formula>I$18-1</formula>
    </cfRule>
    <cfRule type="cellIs" dxfId="3620" priority="3622" stopIfTrue="1" operator="equal">
      <formula>I$18+1</formula>
    </cfRule>
    <cfRule type="cellIs" dxfId="3619" priority="3623" stopIfTrue="1" operator="greaterThanOrEqual">
      <formula>I$18+2</formula>
    </cfRule>
  </conditionalFormatting>
  <conditionalFormatting sqref="N87:N95 N97">
    <cfRule type="cellIs" dxfId="3618" priority="3614" stopIfTrue="1" operator="equal">
      <formula>$I$18-3</formula>
    </cfRule>
    <cfRule type="cellIs" dxfId="3617" priority="3615" stopIfTrue="1" operator="equal">
      <formula>N$18-2</formula>
    </cfRule>
    <cfRule type="cellIs" dxfId="3616" priority="3616" stopIfTrue="1" operator="equal">
      <formula>N$18-1</formula>
    </cfRule>
    <cfRule type="cellIs" dxfId="3615" priority="3617" stopIfTrue="1" operator="equal">
      <formula>N$18+1</formula>
    </cfRule>
    <cfRule type="cellIs" dxfId="3614" priority="3618" stopIfTrue="1" operator="greaterThanOrEqual">
      <formula>N$18+2</formula>
    </cfRule>
  </conditionalFormatting>
  <conditionalFormatting sqref="P87:P95 P97">
    <cfRule type="cellIs" dxfId="3613" priority="3609" stopIfTrue="1" operator="equal">
      <formula>$I$18-3</formula>
    </cfRule>
    <cfRule type="cellIs" dxfId="3612" priority="3610" stopIfTrue="1" operator="equal">
      <formula>P$18-2</formula>
    </cfRule>
    <cfRule type="cellIs" dxfId="3611" priority="3611" stopIfTrue="1" operator="equal">
      <formula>P$18-1</formula>
    </cfRule>
    <cfRule type="cellIs" dxfId="3610" priority="3612" stopIfTrue="1" operator="equal">
      <formula>P$18+1</formula>
    </cfRule>
    <cfRule type="cellIs" dxfId="3609" priority="3613" stopIfTrue="1" operator="greaterThanOrEqual">
      <formula>P$18+2</formula>
    </cfRule>
  </conditionalFormatting>
  <conditionalFormatting sqref="Q113 L113">
    <cfRule type="cellIs" dxfId="3608" priority="3604" operator="greaterThan">
      <formula>5</formula>
    </cfRule>
    <cfRule type="cellIs" dxfId="3607" priority="3605" operator="equal">
      <formula>5</formula>
    </cfRule>
    <cfRule type="cellIs" dxfId="3606" priority="3606" operator="equal">
      <formula>3</formula>
    </cfRule>
    <cfRule type="cellIs" dxfId="3605" priority="3607" operator="equal">
      <formula>2</formula>
    </cfRule>
    <cfRule type="cellIs" dxfId="3604" priority="3608" operator="equal">
      <formula>0</formula>
    </cfRule>
  </conditionalFormatting>
  <conditionalFormatting sqref="R113 N113">
    <cfRule type="cellIs" dxfId="3603" priority="3599" operator="greaterThan">
      <formula>4</formula>
    </cfRule>
    <cfRule type="cellIs" dxfId="3602" priority="3600" operator="equal">
      <formula>4</formula>
    </cfRule>
    <cfRule type="cellIs" dxfId="3601" priority="3601" operator="equal">
      <formula>2</formula>
    </cfRule>
    <cfRule type="cellIs" dxfId="3600" priority="3602" operator="equal">
      <formula>1</formula>
    </cfRule>
    <cfRule type="cellIs" dxfId="3599" priority="3603" operator="equal">
      <formula>0</formula>
    </cfRule>
  </conditionalFormatting>
  <conditionalFormatting sqref="C103:T111 C113:T113">
    <cfRule type="cellIs" dxfId="3598" priority="3593" operator="equal">
      <formula>0</formula>
    </cfRule>
  </conditionalFormatting>
  <conditionalFormatting sqref="T113">
    <cfRule type="cellIs" dxfId="3597" priority="3588" stopIfTrue="1" operator="equal">
      <formula>1</formula>
    </cfRule>
    <cfRule type="cellIs" dxfId="3596" priority="3589" stopIfTrue="1" operator="equal">
      <formula>T$18-2</formula>
    </cfRule>
    <cfRule type="cellIs" dxfId="3595" priority="3590" stopIfTrue="1" operator="equal">
      <formula>T$18-1</formula>
    </cfRule>
    <cfRule type="cellIs" dxfId="3594" priority="3591" stopIfTrue="1" operator="equal">
      <formula>T$18+1</formula>
    </cfRule>
    <cfRule type="cellIs" dxfId="3593" priority="3592" stopIfTrue="1" operator="greaterThanOrEqual">
      <formula>T$18+2</formula>
    </cfRule>
  </conditionalFormatting>
  <conditionalFormatting sqref="S113">
    <cfRule type="cellIs" dxfId="3592" priority="3583" stopIfTrue="1" operator="equal">
      <formula>1</formula>
    </cfRule>
    <cfRule type="cellIs" dxfId="3591" priority="3584" stopIfTrue="1" operator="equal">
      <formula>S$18-2</formula>
    </cfRule>
    <cfRule type="cellIs" dxfId="3590" priority="3585" stopIfTrue="1" operator="equal">
      <formula>S$18-1</formula>
    </cfRule>
    <cfRule type="cellIs" dxfId="3589" priority="3586" stopIfTrue="1" operator="equal">
      <formula>S$18+1</formula>
    </cfRule>
    <cfRule type="cellIs" dxfId="3588" priority="3587" stopIfTrue="1" operator="greaterThanOrEqual">
      <formula>S$18+2</formula>
    </cfRule>
  </conditionalFormatting>
  <conditionalFormatting sqref="O113">
    <cfRule type="cellIs" dxfId="3587" priority="3578" stopIfTrue="1" operator="equal">
      <formula>1</formula>
    </cfRule>
    <cfRule type="cellIs" dxfId="3586" priority="3579" stopIfTrue="1" operator="equal">
      <formula>O$18-2</formula>
    </cfRule>
    <cfRule type="cellIs" dxfId="3585" priority="3580" stopIfTrue="1" operator="equal">
      <formula>O$18-1</formula>
    </cfRule>
    <cfRule type="cellIs" dxfId="3584" priority="3581" stopIfTrue="1" operator="equal">
      <formula>O$18+1</formula>
    </cfRule>
    <cfRule type="cellIs" dxfId="3583" priority="3582" stopIfTrue="1" operator="greaterThanOrEqual">
      <formula>O$18+2</formula>
    </cfRule>
  </conditionalFormatting>
  <conditionalFormatting sqref="M113">
    <cfRule type="cellIs" dxfId="3582" priority="3573" stopIfTrue="1" operator="equal">
      <formula>1</formula>
    </cfRule>
    <cfRule type="cellIs" dxfId="3581" priority="3574" stopIfTrue="1" operator="equal">
      <formula>M$18-2</formula>
    </cfRule>
    <cfRule type="cellIs" dxfId="3580" priority="3575" stopIfTrue="1" operator="equal">
      <formula>M$18-1</formula>
    </cfRule>
    <cfRule type="cellIs" dxfId="3579" priority="3576" stopIfTrue="1" operator="equal">
      <formula>M$18+1</formula>
    </cfRule>
    <cfRule type="cellIs" dxfId="3578" priority="3577" stopIfTrue="1" operator="greaterThanOrEqual">
      <formula>M$18+2</formula>
    </cfRule>
  </conditionalFormatting>
  <conditionalFormatting sqref="K113">
    <cfRule type="cellIs" dxfId="3577" priority="3568" stopIfTrue="1" operator="equal">
      <formula>1</formula>
    </cfRule>
    <cfRule type="cellIs" dxfId="3576" priority="3569" stopIfTrue="1" operator="equal">
      <formula>K$18-2</formula>
    </cfRule>
    <cfRule type="cellIs" dxfId="3575" priority="3570" stopIfTrue="1" operator="equal">
      <formula>K$18-1</formula>
    </cfRule>
    <cfRule type="cellIs" dxfId="3574" priority="3571" stopIfTrue="1" operator="equal">
      <formula>K$18+1</formula>
    </cfRule>
    <cfRule type="cellIs" dxfId="3573" priority="3572" stopIfTrue="1" operator="greaterThanOrEqual">
      <formula>K$18+2</formula>
    </cfRule>
  </conditionalFormatting>
  <conditionalFormatting sqref="J113">
    <cfRule type="cellIs" dxfId="3572" priority="3563" stopIfTrue="1" operator="equal">
      <formula>1</formula>
    </cfRule>
    <cfRule type="cellIs" dxfId="3571" priority="3564" stopIfTrue="1" operator="equal">
      <formula>J$18-2</formula>
    </cfRule>
    <cfRule type="cellIs" dxfId="3570" priority="3565" stopIfTrue="1" operator="equal">
      <formula>J$18-1</formula>
    </cfRule>
    <cfRule type="cellIs" dxfId="3569" priority="3566" stopIfTrue="1" operator="equal">
      <formula>J$18+1</formula>
    </cfRule>
    <cfRule type="cellIs" dxfId="3568" priority="3567" stopIfTrue="1" operator="greaterThanOrEqual">
      <formula>J$18+2</formula>
    </cfRule>
  </conditionalFormatting>
  <conditionalFormatting sqref="H113">
    <cfRule type="cellIs" dxfId="3567" priority="3558" stopIfTrue="1" operator="equal">
      <formula>1</formula>
    </cfRule>
    <cfRule type="cellIs" dxfId="3566" priority="3559" stopIfTrue="1" operator="equal">
      <formula>H$18-2</formula>
    </cfRule>
    <cfRule type="cellIs" dxfId="3565" priority="3560" stopIfTrue="1" operator="equal">
      <formula>H$18-1</formula>
    </cfRule>
    <cfRule type="cellIs" dxfId="3564" priority="3561" stopIfTrue="1" operator="equal">
      <formula>H$18+1</formula>
    </cfRule>
    <cfRule type="cellIs" dxfId="3563" priority="3562" stopIfTrue="1" operator="greaterThanOrEqual">
      <formula>H$18+2</formula>
    </cfRule>
  </conditionalFormatting>
  <conditionalFormatting sqref="G113">
    <cfRule type="cellIs" dxfId="3562" priority="3553" stopIfTrue="1" operator="equal">
      <formula>1</formula>
    </cfRule>
    <cfRule type="cellIs" dxfId="3561" priority="3554" stopIfTrue="1" operator="equal">
      <formula>G$18-2</formula>
    </cfRule>
    <cfRule type="cellIs" dxfId="3560" priority="3555" stopIfTrue="1" operator="equal">
      <formula>G$18-1</formula>
    </cfRule>
    <cfRule type="cellIs" dxfId="3559" priority="3556" stopIfTrue="1" operator="equal">
      <formula>G$18+1</formula>
    </cfRule>
    <cfRule type="cellIs" dxfId="3558" priority="3557" stopIfTrue="1" operator="greaterThanOrEqual">
      <formula>G$18+2</formula>
    </cfRule>
  </conditionalFormatting>
  <conditionalFormatting sqref="F113">
    <cfRule type="cellIs" dxfId="3557" priority="3544" stopIfTrue="1" operator="equal">
      <formula>1</formula>
    </cfRule>
    <cfRule type="cellIs" dxfId="3556" priority="3545" stopIfTrue="1" operator="equal">
      <formula>F$18-2</formula>
    </cfRule>
    <cfRule type="cellIs" dxfId="3555" priority="3546" stopIfTrue="1" operator="equal">
      <formula>F$18-1</formula>
    </cfRule>
    <cfRule type="cellIs" dxfId="3554" priority="3547" stopIfTrue="1" operator="equal">
      <formula>F$18+1</formula>
    </cfRule>
    <cfRule type="cellIs" dxfId="3553" priority="3548" stopIfTrue="1" operator="greaterThanOrEqual">
      <formula>F$18+2</formula>
    </cfRule>
  </conditionalFormatting>
  <conditionalFormatting sqref="C103:T111 C113:T113">
    <cfRule type="cellIs" dxfId="3552" priority="3594" stopIfTrue="1" operator="equal">
      <formula>1</formula>
    </cfRule>
    <cfRule type="cellIs" dxfId="3551" priority="3595" stopIfTrue="1" operator="equal">
      <formula>C$18-2</formula>
    </cfRule>
    <cfRule type="cellIs" dxfId="3550" priority="3596" stopIfTrue="1" operator="equal">
      <formula>C$18-1</formula>
    </cfRule>
    <cfRule type="cellIs" dxfId="3549" priority="3597" stopIfTrue="1" operator="equal">
      <formula>C$18+1</formula>
    </cfRule>
    <cfRule type="cellIs" dxfId="3548" priority="3598" stopIfTrue="1" operator="greaterThanOrEqual">
      <formula>C$18+2</formula>
    </cfRule>
  </conditionalFormatting>
  <conditionalFormatting sqref="D103:D111 D113">
    <cfRule type="cellIs" dxfId="3547" priority="3539" stopIfTrue="1" operator="equal">
      <formula>1</formula>
    </cfRule>
    <cfRule type="cellIs" dxfId="3546" priority="3540" stopIfTrue="1" operator="equal">
      <formula>D$18-2</formula>
    </cfRule>
    <cfRule type="cellIs" dxfId="3545" priority="3541" stopIfTrue="1" operator="equal">
      <formula>D$18-1</formula>
    </cfRule>
    <cfRule type="cellIs" dxfId="3544" priority="3542" stopIfTrue="1" operator="equal">
      <formula>D$18+1</formula>
    </cfRule>
    <cfRule type="cellIs" dxfId="3543" priority="3543" stopIfTrue="1" operator="greaterThanOrEqual">
      <formula>D$18+2</formula>
    </cfRule>
  </conditionalFormatting>
  <conditionalFormatting sqref="G103:G111 G113">
    <cfRule type="cellIs" dxfId="3542" priority="3534" stopIfTrue="1" operator="equal">
      <formula>1</formula>
    </cfRule>
    <cfRule type="cellIs" dxfId="3541" priority="3535" stopIfTrue="1" operator="equal">
      <formula>G$18-2</formula>
    </cfRule>
    <cfRule type="cellIs" dxfId="3540" priority="3536" stopIfTrue="1" operator="equal">
      <formula>G$18-1</formula>
    </cfRule>
    <cfRule type="cellIs" dxfId="3539" priority="3537" stopIfTrue="1" operator="equal">
      <formula>G$18+1</formula>
    </cfRule>
    <cfRule type="cellIs" dxfId="3538" priority="3538" stopIfTrue="1" operator="greaterThanOrEqual">
      <formula>G$18+2</formula>
    </cfRule>
  </conditionalFormatting>
  <conditionalFormatting sqref="H103:H111 H113">
    <cfRule type="cellIs" dxfId="3537" priority="3529" stopIfTrue="1" operator="equal">
      <formula>1</formula>
    </cfRule>
    <cfRule type="cellIs" dxfId="3536" priority="3530" stopIfTrue="1" operator="equal">
      <formula>H$18-2</formula>
    </cfRule>
    <cfRule type="cellIs" dxfId="3535" priority="3531" stopIfTrue="1" operator="equal">
      <formula>H$18-1</formula>
    </cfRule>
    <cfRule type="cellIs" dxfId="3534" priority="3532" stopIfTrue="1" operator="equal">
      <formula>H$18+1</formula>
    </cfRule>
    <cfRule type="cellIs" dxfId="3533" priority="3533" stopIfTrue="1" operator="greaterThanOrEqual">
      <formula>H$18+2</formula>
    </cfRule>
  </conditionalFormatting>
  <conditionalFormatting sqref="J103:J111 J113">
    <cfRule type="cellIs" dxfId="3532" priority="3524" stopIfTrue="1" operator="equal">
      <formula>1</formula>
    </cfRule>
    <cfRule type="cellIs" dxfId="3531" priority="3525" stopIfTrue="1" operator="equal">
      <formula>J$18-2</formula>
    </cfRule>
    <cfRule type="cellIs" dxfId="3530" priority="3526" stopIfTrue="1" operator="equal">
      <formula>J$18-1</formula>
    </cfRule>
    <cfRule type="cellIs" dxfId="3529" priority="3527" stopIfTrue="1" operator="equal">
      <formula>J$18+1</formula>
    </cfRule>
    <cfRule type="cellIs" dxfId="3528" priority="3528" stopIfTrue="1" operator="greaterThanOrEqual">
      <formula>J$18+2</formula>
    </cfRule>
  </conditionalFormatting>
  <conditionalFormatting sqref="K103:K111 K113">
    <cfRule type="cellIs" dxfId="3527" priority="3519" stopIfTrue="1" operator="equal">
      <formula>1</formula>
    </cfRule>
    <cfRule type="cellIs" dxfId="3526" priority="3520" stopIfTrue="1" operator="equal">
      <formula>K$18-2</formula>
    </cfRule>
    <cfRule type="cellIs" dxfId="3525" priority="3521" stopIfTrue="1" operator="equal">
      <formula>K$18-1</formula>
    </cfRule>
    <cfRule type="cellIs" dxfId="3524" priority="3522" stopIfTrue="1" operator="equal">
      <formula>K$18+1</formula>
    </cfRule>
    <cfRule type="cellIs" dxfId="3523" priority="3523" stopIfTrue="1" operator="greaterThanOrEqual">
      <formula>K$18+2</formula>
    </cfRule>
  </conditionalFormatting>
  <conditionalFormatting sqref="M103:M111 M113">
    <cfRule type="cellIs" dxfId="3522" priority="3514" stopIfTrue="1" operator="equal">
      <formula>1</formula>
    </cfRule>
    <cfRule type="cellIs" dxfId="3521" priority="3515" stopIfTrue="1" operator="equal">
      <formula>M$18-2</formula>
    </cfRule>
    <cfRule type="cellIs" dxfId="3520" priority="3516" stopIfTrue="1" operator="equal">
      <formula>M$18-1</formula>
    </cfRule>
    <cfRule type="cellIs" dxfId="3519" priority="3517" stopIfTrue="1" operator="equal">
      <formula>M$18+1</formula>
    </cfRule>
    <cfRule type="cellIs" dxfId="3518" priority="3518" stopIfTrue="1" operator="greaterThanOrEqual">
      <formula>M$18+2</formula>
    </cfRule>
  </conditionalFormatting>
  <conditionalFormatting sqref="O103:O111 O113">
    <cfRule type="cellIs" dxfId="3517" priority="3509" stopIfTrue="1" operator="equal">
      <formula>1</formula>
    </cfRule>
    <cfRule type="cellIs" dxfId="3516" priority="3510" stopIfTrue="1" operator="equal">
      <formula>O$18-2</formula>
    </cfRule>
    <cfRule type="cellIs" dxfId="3515" priority="3511" stopIfTrue="1" operator="equal">
      <formula>O$18-1</formula>
    </cfRule>
    <cfRule type="cellIs" dxfId="3514" priority="3512" stopIfTrue="1" operator="equal">
      <formula>O$18+1</formula>
    </cfRule>
    <cfRule type="cellIs" dxfId="3513" priority="3513" stopIfTrue="1" operator="greaterThanOrEqual">
      <formula>O$18+2</formula>
    </cfRule>
  </conditionalFormatting>
  <conditionalFormatting sqref="S103:S111 S113">
    <cfRule type="cellIs" dxfId="3512" priority="3504" stopIfTrue="1" operator="equal">
      <formula>1</formula>
    </cfRule>
    <cfRule type="cellIs" dxfId="3511" priority="3505" stopIfTrue="1" operator="equal">
      <formula>S$18-2</formula>
    </cfRule>
    <cfRule type="cellIs" dxfId="3510" priority="3506" stopIfTrue="1" operator="equal">
      <formula>S$18-1</formula>
    </cfRule>
    <cfRule type="cellIs" dxfId="3509" priority="3507" stopIfTrue="1" operator="equal">
      <formula>S$18+1</formula>
    </cfRule>
    <cfRule type="cellIs" dxfId="3508" priority="3508" stopIfTrue="1" operator="greaterThanOrEqual">
      <formula>S$18+2</formula>
    </cfRule>
  </conditionalFormatting>
  <conditionalFormatting sqref="T103:T111 T113">
    <cfRule type="cellIs" dxfId="3507" priority="3499" stopIfTrue="1" operator="equal">
      <formula>1</formula>
    </cfRule>
    <cfRule type="cellIs" dxfId="3506" priority="3500" stopIfTrue="1" operator="equal">
      <formula>T$18-2</formula>
    </cfRule>
    <cfRule type="cellIs" dxfId="3505" priority="3501" stopIfTrue="1" operator="equal">
      <formula>T$18-1</formula>
    </cfRule>
    <cfRule type="cellIs" dxfId="3504" priority="3502" stopIfTrue="1" operator="equal">
      <formula>T$18+1</formula>
    </cfRule>
    <cfRule type="cellIs" dxfId="3503" priority="3503" stopIfTrue="1" operator="greaterThanOrEqual">
      <formula>T$18+2</formula>
    </cfRule>
  </conditionalFormatting>
  <conditionalFormatting sqref="E103:E111 E113">
    <cfRule type="cellIs" dxfId="3502" priority="3549" stopIfTrue="1" operator="equal">
      <formula>1</formula>
    </cfRule>
    <cfRule type="cellIs" dxfId="3501" priority="3550" stopIfTrue="1" operator="equal">
      <formula>E$18-1</formula>
    </cfRule>
    <cfRule type="cellIs" dxfId="3500" priority="3551" stopIfTrue="1" operator="equal">
      <formula>E$18+1</formula>
    </cfRule>
    <cfRule type="cellIs" dxfId="3499" priority="3552" stopIfTrue="1" operator="greaterThanOrEqual">
      <formula>E$18+2</formula>
    </cfRule>
  </conditionalFormatting>
  <conditionalFormatting sqref="F103:F111 F113">
    <cfRule type="cellIs" dxfId="3498" priority="3495" stopIfTrue="1" operator="equal">
      <formula>1</formula>
    </cfRule>
    <cfRule type="cellIs" dxfId="3497" priority="3496" stopIfTrue="1" operator="equal">
      <formula>F$18-1</formula>
    </cfRule>
    <cfRule type="cellIs" dxfId="3496" priority="3497" stopIfTrue="1" operator="equal">
      <formula>F$18+1</formula>
    </cfRule>
    <cfRule type="cellIs" dxfId="3495" priority="3498" stopIfTrue="1" operator="greaterThanOrEqual">
      <formula>F$18+2</formula>
    </cfRule>
  </conditionalFormatting>
  <conditionalFormatting sqref="L103:L111 L113">
    <cfRule type="cellIs" dxfId="3494" priority="3491" stopIfTrue="1" operator="equal">
      <formula>1</formula>
    </cfRule>
    <cfRule type="cellIs" dxfId="3493" priority="3492" stopIfTrue="1" operator="equal">
      <formula>L$18-1</formula>
    </cfRule>
    <cfRule type="cellIs" dxfId="3492" priority="3493" stopIfTrue="1" operator="equal">
      <formula>L$18+1</formula>
    </cfRule>
    <cfRule type="cellIs" dxfId="3491" priority="3494" stopIfTrue="1" operator="greaterThanOrEqual">
      <formula>L$18+2</formula>
    </cfRule>
  </conditionalFormatting>
  <conditionalFormatting sqref="Q103:Q111 Q113">
    <cfRule type="cellIs" dxfId="3490" priority="3487" stopIfTrue="1" operator="equal">
      <formula>1</formula>
    </cfRule>
    <cfRule type="cellIs" dxfId="3489" priority="3488" stopIfTrue="1" operator="equal">
      <formula>Q$18-1</formula>
    </cfRule>
    <cfRule type="cellIs" dxfId="3488" priority="3489" stopIfTrue="1" operator="equal">
      <formula>Q$18+1</formula>
    </cfRule>
    <cfRule type="cellIs" dxfId="3487" priority="3490" stopIfTrue="1" operator="greaterThanOrEqual">
      <formula>Q$18+2</formula>
    </cfRule>
  </conditionalFormatting>
  <conditionalFormatting sqref="R103:R111 R113">
    <cfRule type="cellIs" dxfId="3486" priority="3483" stopIfTrue="1" operator="equal">
      <formula>1</formula>
    </cfRule>
    <cfRule type="cellIs" dxfId="3485" priority="3484" stopIfTrue="1" operator="equal">
      <formula>R$18-1</formula>
    </cfRule>
    <cfRule type="cellIs" dxfId="3484" priority="3485" stopIfTrue="1" operator="equal">
      <formula>R$18+1</formula>
    </cfRule>
    <cfRule type="cellIs" dxfId="3483" priority="3486" stopIfTrue="1" operator="greaterThanOrEqual">
      <formula>R$18+2</formula>
    </cfRule>
  </conditionalFormatting>
  <conditionalFormatting sqref="I103:I111 I113">
    <cfRule type="cellIs" dxfId="3482" priority="3478" stopIfTrue="1" operator="equal">
      <formula>$I$18-3</formula>
    </cfRule>
    <cfRule type="cellIs" dxfId="3481" priority="3479" stopIfTrue="1" operator="equal">
      <formula>I$18-2</formula>
    </cfRule>
    <cfRule type="cellIs" dxfId="3480" priority="3480" stopIfTrue="1" operator="equal">
      <formula>I$18-1</formula>
    </cfRule>
    <cfRule type="cellIs" dxfId="3479" priority="3481" stopIfTrue="1" operator="equal">
      <formula>I$18+1</formula>
    </cfRule>
    <cfRule type="cellIs" dxfId="3478" priority="3482" stopIfTrue="1" operator="greaterThanOrEqual">
      <formula>I$18+2</formula>
    </cfRule>
  </conditionalFormatting>
  <conditionalFormatting sqref="N103:N111 N113">
    <cfRule type="cellIs" dxfId="3477" priority="3473" stopIfTrue="1" operator="equal">
      <formula>$I$18-3</formula>
    </cfRule>
    <cfRule type="cellIs" dxfId="3476" priority="3474" stopIfTrue="1" operator="equal">
      <formula>N$18-2</formula>
    </cfRule>
    <cfRule type="cellIs" dxfId="3475" priority="3475" stopIfTrue="1" operator="equal">
      <formula>N$18-1</formula>
    </cfRule>
    <cfRule type="cellIs" dxfId="3474" priority="3476" stopIfTrue="1" operator="equal">
      <formula>N$18+1</formula>
    </cfRule>
    <cfRule type="cellIs" dxfId="3473" priority="3477" stopIfTrue="1" operator="greaterThanOrEqual">
      <formula>N$18+2</formula>
    </cfRule>
  </conditionalFormatting>
  <conditionalFormatting sqref="P103:P111 P113">
    <cfRule type="cellIs" dxfId="3472" priority="3468" stopIfTrue="1" operator="equal">
      <formula>$I$18-3</formula>
    </cfRule>
    <cfRule type="cellIs" dxfId="3471" priority="3469" stopIfTrue="1" operator="equal">
      <formula>P$18-2</formula>
    </cfRule>
    <cfRule type="cellIs" dxfId="3470" priority="3470" stopIfTrue="1" operator="equal">
      <formula>P$18-1</formula>
    </cfRule>
    <cfRule type="cellIs" dxfId="3469" priority="3471" stopIfTrue="1" operator="equal">
      <formula>P$18+1</formula>
    </cfRule>
    <cfRule type="cellIs" dxfId="3468" priority="3472" stopIfTrue="1" operator="greaterThanOrEqual">
      <formula>P$18+2</formula>
    </cfRule>
  </conditionalFormatting>
  <conditionalFormatting sqref="Q129 L129">
    <cfRule type="cellIs" dxfId="3467" priority="3463" operator="greaterThan">
      <formula>5</formula>
    </cfRule>
    <cfRule type="cellIs" dxfId="3466" priority="3464" operator="equal">
      <formula>5</formula>
    </cfRule>
    <cfRule type="cellIs" dxfId="3465" priority="3465" operator="equal">
      <formula>3</formula>
    </cfRule>
    <cfRule type="cellIs" dxfId="3464" priority="3466" operator="equal">
      <formula>2</formula>
    </cfRule>
    <cfRule type="cellIs" dxfId="3463" priority="3467" operator="equal">
      <formula>0</formula>
    </cfRule>
  </conditionalFormatting>
  <conditionalFormatting sqref="R129 N129">
    <cfRule type="cellIs" dxfId="3462" priority="3458" operator="greaterThan">
      <formula>4</formula>
    </cfRule>
    <cfRule type="cellIs" dxfId="3461" priority="3459" operator="equal">
      <formula>4</formula>
    </cfRule>
    <cfRule type="cellIs" dxfId="3460" priority="3460" operator="equal">
      <formula>2</formula>
    </cfRule>
    <cfRule type="cellIs" dxfId="3459" priority="3461" operator="equal">
      <formula>1</formula>
    </cfRule>
    <cfRule type="cellIs" dxfId="3458" priority="3462" operator="equal">
      <formula>0</formula>
    </cfRule>
  </conditionalFormatting>
  <conditionalFormatting sqref="C119:T127 C129:T129">
    <cfRule type="cellIs" dxfId="3457" priority="3452" operator="equal">
      <formula>0</formula>
    </cfRule>
  </conditionalFormatting>
  <conditionalFormatting sqref="T129">
    <cfRule type="cellIs" dxfId="3456" priority="3447" stopIfTrue="1" operator="equal">
      <formula>1</formula>
    </cfRule>
    <cfRule type="cellIs" dxfId="3455" priority="3448" stopIfTrue="1" operator="equal">
      <formula>T$18-2</formula>
    </cfRule>
    <cfRule type="cellIs" dxfId="3454" priority="3449" stopIfTrue="1" operator="equal">
      <formula>T$18-1</formula>
    </cfRule>
    <cfRule type="cellIs" dxfId="3453" priority="3450" stopIfTrue="1" operator="equal">
      <formula>T$18+1</formula>
    </cfRule>
    <cfRule type="cellIs" dxfId="3452" priority="3451" stopIfTrue="1" operator="greaterThanOrEqual">
      <formula>T$18+2</formula>
    </cfRule>
  </conditionalFormatting>
  <conditionalFormatting sqref="S129">
    <cfRule type="cellIs" dxfId="3451" priority="3442" stopIfTrue="1" operator="equal">
      <formula>1</formula>
    </cfRule>
    <cfRule type="cellIs" dxfId="3450" priority="3443" stopIfTrue="1" operator="equal">
      <formula>S$18-2</formula>
    </cfRule>
    <cfRule type="cellIs" dxfId="3449" priority="3444" stopIfTrue="1" operator="equal">
      <formula>S$18-1</formula>
    </cfRule>
    <cfRule type="cellIs" dxfId="3448" priority="3445" stopIfTrue="1" operator="equal">
      <formula>S$18+1</formula>
    </cfRule>
    <cfRule type="cellIs" dxfId="3447" priority="3446" stopIfTrue="1" operator="greaterThanOrEqual">
      <formula>S$18+2</formula>
    </cfRule>
  </conditionalFormatting>
  <conditionalFormatting sqref="O129">
    <cfRule type="cellIs" dxfId="3446" priority="3437" stopIfTrue="1" operator="equal">
      <formula>1</formula>
    </cfRule>
    <cfRule type="cellIs" dxfId="3445" priority="3438" stopIfTrue="1" operator="equal">
      <formula>O$18-2</formula>
    </cfRule>
    <cfRule type="cellIs" dxfId="3444" priority="3439" stopIfTrue="1" operator="equal">
      <formula>O$18-1</formula>
    </cfRule>
    <cfRule type="cellIs" dxfId="3443" priority="3440" stopIfTrue="1" operator="equal">
      <formula>O$18+1</formula>
    </cfRule>
    <cfRule type="cellIs" dxfId="3442" priority="3441" stopIfTrue="1" operator="greaterThanOrEqual">
      <formula>O$18+2</formula>
    </cfRule>
  </conditionalFormatting>
  <conditionalFormatting sqref="M129">
    <cfRule type="cellIs" dxfId="3441" priority="3432" stopIfTrue="1" operator="equal">
      <formula>1</formula>
    </cfRule>
    <cfRule type="cellIs" dxfId="3440" priority="3433" stopIfTrue="1" operator="equal">
      <formula>M$18-2</formula>
    </cfRule>
    <cfRule type="cellIs" dxfId="3439" priority="3434" stopIfTrue="1" operator="equal">
      <formula>M$18-1</formula>
    </cfRule>
    <cfRule type="cellIs" dxfId="3438" priority="3435" stopIfTrue="1" operator="equal">
      <formula>M$18+1</formula>
    </cfRule>
    <cfRule type="cellIs" dxfId="3437" priority="3436" stopIfTrue="1" operator="greaterThanOrEqual">
      <formula>M$18+2</formula>
    </cfRule>
  </conditionalFormatting>
  <conditionalFormatting sqref="K129">
    <cfRule type="cellIs" dxfId="3436" priority="3427" stopIfTrue="1" operator="equal">
      <formula>1</formula>
    </cfRule>
    <cfRule type="cellIs" dxfId="3435" priority="3428" stopIfTrue="1" operator="equal">
      <formula>K$18-2</formula>
    </cfRule>
    <cfRule type="cellIs" dxfId="3434" priority="3429" stopIfTrue="1" operator="equal">
      <formula>K$18-1</formula>
    </cfRule>
    <cfRule type="cellIs" dxfId="3433" priority="3430" stopIfTrue="1" operator="equal">
      <formula>K$18+1</formula>
    </cfRule>
    <cfRule type="cellIs" dxfId="3432" priority="3431" stopIfTrue="1" operator="greaterThanOrEqual">
      <formula>K$18+2</formula>
    </cfRule>
  </conditionalFormatting>
  <conditionalFormatting sqref="J129">
    <cfRule type="cellIs" dxfId="3431" priority="3422" stopIfTrue="1" operator="equal">
      <formula>1</formula>
    </cfRule>
    <cfRule type="cellIs" dxfId="3430" priority="3423" stopIfTrue="1" operator="equal">
      <formula>J$18-2</formula>
    </cfRule>
    <cfRule type="cellIs" dxfId="3429" priority="3424" stopIfTrue="1" operator="equal">
      <formula>J$18-1</formula>
    </cfRule>
    <cfRule type="cellIs" dxfId="3428" priority="3425" stopIfTrue="1" operator="equal">
      <formula>J$18+1</formula>
    </cfRule>
    <cfRule type="cellIs" dxfId="3427" priority="3426" stopIfTrue="1" operator="greaterThanOrEqual">
      <formula>J$18+2</formula>
    </cfRule>
  </conditionalFormatting>
  <conditionalFormatting sqref="H129">
    <cfRule type="cellIs" dxfId="3426" priority="3417" stopIfTrue="1" operator="equal">
      <formula>1</formula>
    </cfRule>
    <cfRule type="cellIs" dxfId="3425" priority="3418" stopIfTrue="1" operator="equal">
      <formula>H$18-2</formula>
    </cfRule>
    <cfRule type="cellIs" dxfId="3424" priority="3419" stopIfTrue="1" operator="equal">
      <formula>H$18-1</formula>
    </cfRule>
    <cfRule type="cellIs" dxfId="3423" priority="3420" stopIfTrue="1" operator="equal">
      <formula>H$18+1</formula>
    </cfRule>
    <cfRule type="cellIs" dxfId="3422" priority="3421" stopIfTrue="1" operator="greaterThanOrEqual">
      <formula>H$18+2</formula>
    </cfRule>
  </conditionalFormatting>
  <conditionalFormatting sqref="G129">
    <cfRule type="cellIs" dxfId="3421" priority="3412" stopIfTrue="1" operator="equal">
      <formula>1</formula>
    </cfRule>
    <cfRule type="cellIs" dxfId="3420" priority="3413" stopIfTrue="1" operator="equal">
      <formula>G$18-2</formula>
    </cfRule>
    <cfRule type="cellIs" dxfId="3419" priority="3414" stopIfTrue="1" operator="equal">
      <formula>G$18-1</formula>
    </cfRule>
    <cfRule type="cellIs" dxfId="3418" priority="3415" stopIfTrue="1" operator="equal">
      <formula>G$18+1</formula>
    </cfRule>
    <cfRule type="cellIs" dxfId="3417" priority="3416" stopIfTrue="1" operator="greaterThanOrEqual">
      <formula>G$18+2</formula>
    </cfRule>
  </conditionalFormatting>
  <conditionalFormatting sqref="F129">
    <cfRule type="cellIs" dxfId="3416" priority="3403" stopIfTrue="1" operator="equal">
      <formula>1</formula>
    </cfRule>
    <cfRule type="cellIs" dxfId="3415" priority="3404" stopIfTrue="1" operator="equal">
      <formula>F$18-2</formula>
    </cfRule>
    <cfRule type="cellIs" dxfId="3414" priority="3405" stopIfTrue="1" operator="equal">
      <formula>F$18-1</formula>
    </cfRule>
    <cfRule type="cellIs" dxfId="3413" priority="3406" stopIfTrue="1" operator="equal">
      <formula>F$18+1</formula>
    </cfRule>
    <cfRule type="cellIs" dxfId="3412" priority="3407" stopIfTrue="1" operator="greaterThanOrEqual">
      <formula>F$18+2</formula>
    </cfRule>
  </conditionalFormatting>
  <conditionalFormatting sqref="C119:T127 C129:T129">
    <cfRule type="cellIs" dxfId="3411" priority="3453" stopIfTrue="1" operator="equal">
      <formula>1</formula>
    </cfRule>
    <cfRule type="cellIs" dxfId="3410" priority="3454" stopIfTrue="1" operator="equal">
      <formula>C$18-2</formula>
    </cfRule>
    <cfRule type="cellIs" dxfId="3409" priority="3455" stopIfTrue="1" operator="equal">
      <formula>C$18-1</formula>
    </cfRule>
    <cfRule type="cellIs" dxfId="3408" priority="3456" stopIfTrue="1" operator="equal">
      <formula>C$18+1</formula>
    </cfRule>
    <cfRule type="cellIs" dxfId="3407" priority="3457" stopIfTrue="1" operator="greaterThanOrEqual">
      <formula>C$18+2</formula>
    </cfRule>
  </conditionalFormatting>
  <conditionalFormatting sqref="D119:D127 D129">
    <cfRule type="cellIs" dxfId="3406" priority="3398" stopIfTrue="1" operator="equal">
      <formula>1</formula>
    </cfRule>
    <cfRule type="cellIs" dxfId="3405" priority="3399" stopIfTrue="1" operator="equal">
      <formula>D$18-2</formula>
    </cfRule>
    <cfRule type="cellIs" dxfId="3404" priority="3400" stopIfTrue="1" operator="equal">
      <formula>D$18-1</formula>
    </cfRule>
    <cfRule type="cellIs" dxfId="3403" priority="3401" stopIfTrue="1" operator="equal">
      <formula>D$18+1</formula>
    </cfRule>
    <cfRule type="cellIs" dxfId="3402" priority="3402" stopIfTrue="1" operator="greaterThanOrEqual">
      <formula>D$18+2</formula>
    </cfRule>
  </conditionalFormatting>
  <conditionalFormatting sqref="G119:G127 G129">
    <cfRule type="cellIs" dxfId="3401" priority="3393" stopIfTrue="1" operator="equal">
      <formula>1</formula>
    </cfRule>
    <cfRule type="cellIs" dxfId="3400" priority="3394" stopIfTrue="1" operator="equal">
      <formula>G$18-2</formula>
    </cfRule>
    <cfRule type="cellIs" dxfId="3399" priority="3395" stopIfTrue="1" operator="equal">
      <formula>G$18-1</formula>
    </cfRule>
    <cfRule type="cellIs" dxfId="3398" priority="3396" stopIfTrue="1" operator="equal">
      <formula>G$18+1</formula>
    </cfRule>
    <cfRule type="cellIs" dxfId="3397" priority="3397" stopIfTrue="1" operator="greaterThanOrEqual">
      <formula>G$18+2</formula>
    </cfRule>
  </conditionalFormatting>
  <conditionalFormatting sqref="H119:H127 H129">
    <cfRule type="cellIs" dxfId="3396" priority="3388" stopIfTrue="1" operator="equal">
      <formula>1</formula>
    </cfRule>
    <cfRule type="cellIs" dxfId="3395" priority="3389" stopIfTrue="1" operator="equal">
      <formula>H$18-2</formula>
    </cfRule>
    <cfRule type="cellIs" dxfId="3394" priority="3390" stopIfTrue="1" operator="equal">
      <formula>H$18-1</formula>
    </cfRule>
    <cfRule type="cellIs" dxfId="3393" priority="3391" stopIfTrue="1" operator="equal">
      <formula>H$18+1</formula>
    </cfRule>
    <cfRule type="cellIs" dxfId="3392" priority="3392" stopIfTrue="1" operator="greaterThanOrEqual">
      <formula>H$18+2</formula>
    </cfRule>
  </conditionalFormatting>
  <conditionalFormatting sqref="J119:J127 J129">
    <cfRule type="cellIs" dxfId="3391" priority="3383" stopIfTrue="1" operator="equal">
      <formula>1</formula>
    </cfRule>
    <cfRule type="cellIs" dxfId="3390" priority="3384" stopIfTrue="1" operator="equal">
      <formula>J$18-2</formula>
    </cfRule>
    <cfRule type="cellIs" dxfId="3389" priority="3385" stopIfTrue="1" operator="equal">
      <formula>J$18-1</formula>
    </cfRule>
    <cfRule type="cellIs" dxfId="3388" priority="3386" stopIfTrue="1" operator="equal">
      <formula>J$18+1</formula>
    </cfRule>
    <cfRule type="cellIs" dxfId="3387" priority="3387" stopIfTrue="1" operator="greaterThanOrEqual">
      <formula>J$18+2</formula>
    </cfRule>
  </conditionalFormatting>
  <conditionalFormatting sqref="K119:K127 K129">
    <cfRule type="cellIs" dxfId="3386" priority="3378" stopIfTrue="1" operator="equal">
      <formula>1</formula>
    </cfRule>
    <cfRule type="cellIs" dxfId="3385" priority="3379" stopIfTrue="1" operator="equal">
      <formula>K$18-2</formula>
    </cfRule>
    <cfRule type="cellIs" dxfId="3384" priority="3380" stopIfTrue="1" operator="equal">
      <formula>K$18-1</formula>
    </cfRule>
    <cfRule type="cellIs" dxfId="3383" priority="3381" stopIfTrue="1" operator="equal">
      <formula>K$18+1</formula>
    </cfRule>
    <cfRule type="cellIs" dxfId="3382" priority="3382" stopIfTrue="1" operator="greaterThanOrEqual">
      <formula>K$18+2</formula>
    </cfRule>
  </conditionalFormatting>
  <conditionalFormatting sqref="M119:M127 M129">
    <cfRule type="cellIs" dxfId="3381" priority="3373" stopIfTrue="1" operator="equal">
      <formula>1</formula>
    </cfRule>
    <cfRule type="cellIs" dxfId="3380" priority="3374" stopIfTrue="1" operator="equal">
      <formula>M$18-2</formula>
    </cfRule>
    <cfRule type="cellIs" dxfId="3379" priority="3375" stopIfTrue="1" operator="equal">
      <formula>M$18-1</formula>
    </cfRule>
    <cfRule type="cellIs" dxfId="3378" priority="3376" stopIfTrue="1" operator="equal">
      <formula>M$18+1</formula>
    </cfRule>
    <cfRule type="cellIs" dxfId="3377" priority="3377" stopIfTrue="1" operator="greaterThanOrEqual">
      <formula>M$18+2</formula>
    </cfRule>
  </conditionalFormatting>
  <conditionalFormatting sqref="O119:O127 O129">
    <cfRule type="cellIs" dxfId="3376" priority="3368" stopIfTrue="1" operator="equal">
      <formula>1</formula>
    </cfRule>
    <cfRule type="cellIs" dxfId="3375" priority="3369" stopIfTrue="1" operator="equal">
      <formula>O$18-2</formula>
    </cfRule>
    <cfRule type="cellIs" dxfId="3374" priority="3370" stopIfTrue="1" operator="equal">
      <formula>O$18-1</formula>
    </cfRule>
    <cfRule type="cellIs" dxfId="3373" priority="3371" stopIfTrue="1" operator="equal">
      <formula>O$18+1</formula>
    </cfRule>
    <cfRule type="cellIs" dxfId="3372" priority="3372" stopIfTrue="1" operator="greaterThanOrEqual">
      <formula>O$18+2</formula>
    </cfRule>
  </conditionalFormatting>
  <conditionalFormatting sqref="S119:S127 S129">
    <cfRule type="cellIs" dxfId="3371" priority="3363" stopIfTrue="1" operator="equal">
      <formula>1</formula>
    </cfRule>
    <cfRule type="cellIs" dxfId="3370" priority="3364" stopIfTrue="1" operator="equal">
      <formula>S$18-2</formula>
    </cfRule>
    <cfRule type="cellIs" dxfId="3369" priority="3365" stopIfTrue="1" operator="equal">
      <formula>S$18-1</formula>
    </cfRule>
    <cfRule type="cellIs" dxfId="3368" priority="3366" stopIfTrue="1" operator="equal">
      <formula>S$18+1</formula>
    </cfRule>
    <cfRule type="cellIs" dxfId="3367" priority="3367" stopIfTrue="1" operator="greaterThanOrEqual">
      <formula>S$18+2</formula>
    </cfRule>
  </conditionalFormatting>
  <conditionalFormatting sqref="T119:T127 T129">
    <cfRule type="cellIs" dxfId="3366" priority="3358" stopIfTrue="1" operator="equal">
      <formula>1</formula>
    </cfRule>
    <cfRule type="cellIs" dxfId="3365" priority="3359" stopIfTrue="1" operator="equal">
      <formula>T$18-2</formula>
    </cfRule>
    <cfRule type="cellIs" dxfId="3364" priority="3360" stopIfTrue="1" operator="equal">
      <formula>T$18-1</formula>
    </cfRule>
    <cfRule type="cellIs" dxfId="3363" priority="3361" stopIfTrue="1" operator="equal">
      <formula>T$18+1</formula>
    </cfRule>
    <cfRule type="cellIs" dxfId="3362" priority="3362" stopIfTrue="1" operator="greaterThanOrEqual">
      <formula>T$18+2</formula>
    </cfRule>
  </conditionalFormatting>
  <conditionalFormatting sqref="E119:E127 E129">
    <cfRule type="cellIs" dxfId="3361" priority="3408" stopIfTrue="1" operator="equal">
      <formula>1</formula>
    </cfRule>
    <cfRule type="cellIs" dxfId="3360" priority="3409" stopIfTrue="1" operator="equal">
      <formula>E$18-1</formula>
    </cfRule>
    <cfRule type="cellIs" dxfId="3359" priority="3410" stopIfTrue="1" operator="equal">
      <formula>E$18+1</formula>
    </cfRule>
    <cfRule type="cellIs" dxfId="3358" priority="3411" stopIfTrue="1" operator="greaterThanOrEqual">
      <formula>E$18+2</formula>
    </cfRule>
  </conditionalFormatting>
  <conditionalFormatting sqref="F119:F127 F129">
    <cfRule type="cellIs" dxfId="3357" priority="3354" stopIfTrue="1" operator="equal">
      <formula>1</formula>
    </cfRule>
    <cfRule type="cellIs" dxfId="3356" priority="3355" stopIfTrue="1" operator="equal">
      <formula>F$18-1</formula>
    </cfRule>
    <cfRule type="cellIs" dxfId="3355" priority="3356" stopIfTrue="1" operator="equal">
      <formula>F$18+1</formula>
    </cfRule>
    <cfRule type="cellIs" dxfId="3354" priority="3357" stopIfTrue="1" operator="greaterThanOrEqual">
      <formula>F$18+2</formula>
    </cfRule>
  </conditionalFormatting>
  <conditionalFormatting sqref="L119:L127 L129">
    <cfRule type="cellIs" dxfId="3353" priority="3350" stopIfTrue="1" operator="equal">
      <formula>1</formula>
    </cfRule>
    <cfRule type="cellIs" dxfId="3352" priority="3351" stopIfTrue="1" operator="equal">
      <formula>L$18-1</formula>
    </cfRule>
    <cfRule type="cellIs" dxfId="3351" priority="3352" stopIfTrue="1" operator="equal">
      <formula>L$18+1</formula>
    </cfRule>
    <cfRule type="cellIs" dxfId="3350" priority="3353" stopIfTrue="1" operator="greaterThanOrEqual">
      <formula>L$18+2</formula>
    </cfRule>
  </conditionalFormatting>
  <conditionalFormatting sqref="Q119:Q127 Q129">
    <cfRule type="cellIs" dxfId="3349" priority="3346" stopIfTrue="1" operator="equal">
      <formula>1</formula>
    </cfRule>
    <cfRule type="cellIs" dxfId="3348" priority="3347" stopIfTrue="1" operator="equal">
      <formula>Q$18-1</formula>
    </cfRule>
    <cfRule type="cellIs" dxfId="3347" priority="3348" stopIfTrue="1" operator="equal">
      <formula>Q$18+1</formula>
    </cfRule>
    <cfRule type="cellIs" dxfId="3346" priority="3349" stopIfTrue="1" operator="greaterThanOrEqual">
      <formula>Q$18+2</formula>
    </cfRule>
  </conditionalFormatting>
  <conditionalFormatting sqref="R119:R127 R129">
    <cfRule type="cellIs" dxfId="3345" priority="3342" stopIfTrue="1" operator="equal">
      <formula>1</formula>
    </cfRule>
    <cfRule type="cellIs" dxfId="3344" priority="3343" stopIfTrue="1" operator="equal">
      <formula>R$18-1</formula>
    </cfRule>
    <cfRule type="cellIs" dxfId="3343" priority="3344" stopIfTrue="1" operator="equal">
      <formula>R$18+1</formula>
    </cfRule>
    <cfRule type="cellIs" dxfId="3342" priority="3345" stopIfTrue="1" operator="greaterThanOrEqual">
      <formula>R$18+2</formula>
    </cfRule>
  </conditionalFormatting>
  <conditionalFormatting sqref="I119:I127 I129">
    <cfRule type="cellIs" dxfId="3341" priority="3337" stopIfTrue="1" operator="equal">
      <formula>$I$18-3</formula>
    </cfRule>
    <cfRule type="cellIs" dxfId="3340" priority="3338" stopIfTrue="1" operator="equal">
      <formula>I$18-2</formula>
    </cfRule>
    <cfRule type="cellIs" dxfId="3339" priority="3339" stopIfTrue="1" operator="equal">
      <formula>I$18-1</formula>
    </cfRule>
    <cfRule type="cellIs" dxfId="3338" priority="3340" stopIfTrue="1" operator="equal">
      <formula>I$18+1</formula>
    </cfRule>
    <cfRule type="cellIs" dxfId="3337" priority="3341" stopIfTrue="1" operator="greaterThanOrEqual">
      <formula>I$18+2</formula>
    </cfRule>
  </conditionalFormatting>
  <conditionalFormatting sqref="N119:N127 N129">
    <cfRule type="cellIs" dxfId="3336" priority="3332" stopIfTrue="1" operator="equal">
      <formula>$I$18-3</formula>
    </cfRule>
    <cfRule type="cellIs" dxfId="3335" priority="3333" stopIfTrue="1" operator="equal">
      <formula>N$18-2</formula>
    </cfRule>
    <cfRule type="cellIs" dxfId="3334" priority="3334" stopIfTrue="1" operator="equal">
      <formula>N$18-1</formula>
    </cfRule>
    <cfRule type="cellIs" dxfId="3333" priority="3335" stopIfTrue="1" operator="equal">
      <formula>N$18+1</formula>
    </cfRule>
    <cfRule type="cellIs" dxfId="3332" priority="3336" stopIfTrue="1" operator="greaterThanOrEqual">
      <formula>N$18+2</formula>
    </cfRule>
  </conditionalFormatting>
  <conditionalFormatting sqref="P119:P127 P129">
    <cfRule type="cellIs" dxfId="3331" priority="3327" stopIfTrue="1" operator="equal">
      <formula>$I$18-3</formula>
    </cfRule>
    <cfRule type="cellIs" dxfId="3330" priority="3328" stopIfTrue="1" operator="equal">
      <formula>P$18-2</formula>
    </cfRule>
    <cfRule type="cellIs" dxfId="3329" priority="3329" stopIfTrue="1" operator="equal">
      <formula>P$18-1</formula>
    </cfRule>
    <cfRule type="cellIs" dxfId="3328" priority="3330" stopIfTrue="1" operator="equal">
      <formula>P$18+1</formula>
    </cfRule>
    <cfRule type="cellIs" dxfId="3327" priority="3331" stopIfTrue="1" operator="greaterThanOrEqual">
      <formula>P$18+2</formula>
    </cfRule>
  </conditionalFormatting>
  <conditionalFormatting sqref="Q145 L145">
    <cfRule type="cellIs" dxfId="3326" priority="3322" operator="greaterThan">
      <formula>5</formula>
    </cfRule>
    <cfRule type="cellIs" dxfId="3325" priority="3323" operator="equal">
      <formula>5</formula>
    </cfRule>
    <cfRule type="cellIs" dxfId="3324" priority="3324" operator="equal">
      <formula>3</formula>
    </cfRule>
    <cfRule type="cellIs" dxfId="3323" priority="3325" operator="equal">
      <formula>2</formula>
    </cfRule>
    <cfRule type="cellIs" dxfId="3322" priority="3326" operator="equal">
      <formula>0</formula>
    </cfRule>
  </conditionalFormatting>
  <conditionalFormatting sqref="R145 N145">
    <cfRule type="cellIs" dxfId="3321" priority="3317" operator="greaterThan">
      <formula>4</formula>
    </cfRule>
    <cfRule type="cellIs" dxfId="3320" priority="3318" operator="equal">
      <formula>4</formula>
    </cfRule>
    <cfRule type="cellIs" dxfId="3319" priority="3319" operator="equal">
      <formula>2</formula>
    </cfRule>
    <cfRule type="cellIs" dxfId="3318" priority="3320" operator="equal">
      <formula>1</formula>
    </cfRule>
    <cfRule type="cellIs" dxfId="3317" priority="3321" operator="equal">
      <formula>0</formula>
    </cfRule>
  </conditionalFormatting>
  <conditionalFormatting sqref="C135:T143 C145:T145">
    <cfRule type="cellIs" dxfId="3316" priority="3311" operator="equal">
      <formula>0</formula>
    </cfRule>
  </conditionalFormatting>
  <conditionalFormatting sqref="T145">
    <cfRule type="cellIs" dxfId="3315" priority="3306" stopIfTrue="1" operator="equal">
      <formula>1</formula>
    </cfRule>
    <cfRule type="cellIs" dxfId="3314" priority="3307" stopIfTrue="1" operator="equal">
      <formula>T$18-2</formula>
    </cfRule>
    <cfRule type="cellIs" dxfId="3313" priority="3308" stopIfTrue="1" operator="equal">
      <formula>T$18-1</formula>
    </cfRule>
    <cfRule type="cellIs" dxfId="3312" priority="3309" stopIfTrue="1" operator="equal">
      <formula>T$18+1</formula>
    </cfRule>
    <cfRule type="cellIs" dxfId="3311" priority="3310" stopIfTrue="1" operator="greaterThanOrEqual">
      <formula>T$18+2</formula>
    </cfRule>
  </conditionalFormatting>
  <conditionalFormatting sqref="S145">
    <cfRule type="cellIs" dxfId="3310" priority="3301" stopIfTrue="1" operator="equal">
      <formula>1</formula>
    </cfRule>
    <cfRule type="cellIs" dxfId="3309" priority="3302" stopIfTrue="1" operator="equal">
      <formula>S$18-2</formula>
    </cfRule>
    <cfRule type="cellIs" dxfId="3308" priority="3303" stopIfTrue="1" operator="equal">
      <formula>S$18-1</formula>
    </cfRule>
    <cfRule type="cellIs" dxfId="3307" priority="3304" stopIfTrue="1" operator="equal">
      <formula>S$18+1</formula>
    </cfRule>
    <cfRule type="cellIs" dxfId="3306" priority="3305" stopIfTrue="1" operator="greaterThanOrEqual">
      <formula>S$18+2</formula>
    </cfRule>
  </conditionalFormatting>
  <conditionalFormatting sqref="O145">
    <cfRule type="cellIs" dxfId="3305" priority="3296" stopIfTrue="1" operator="equal">
      <formula>1</formula>
    </cfRule>
    <cfRule type="cellIs" dxfId="3304" priority="3297" stopIfTrue="1" operator="equal">
      <formula>O$18-2</formula>
    </cfRule>
    <cfRule type="cellIs" dxfId="3303" priority="3298" stopIfTrue="1" operator="equal">
      <formula>O$18-1</formula>
    </cfRule>
    <cfRule type="cellIs" dxfId="3302" priority="3299" stopIfTrue="1" operator="equal">
      <formula>O$18+1</formula>
    </cfRule>
    <cfRule type="cellIs" dxfId="3301" priority="3300" stopIfTrue="1" operator="greaterThanOrEqual">
      <formula>O$18+2</formula>
    </cfRule>
  </conditionalFormatting>
  <conditionalFormatting sqref="M145">
    <cfRule type="cellIs" dxfId="3300" priority="3291" stopIfTrue="1" operator="equal">
      <formula>1</formula>
    </cfRule>
    <cfRule type="cellIs" dxfId="3299" priority="3292" stopIfTrue="1" operator="equal">
      <formula>M$18-2</formula>
    </cfRule>
    <cfRule type="cellIs" dxfId="3298" priority="3293" stopIfTrue="1" operator="equal">
      <formula>M$18-1</formula>
    </cfRule>
    <cfRule type="cellIs" dxfId="3297" priority="3294" stopIfTrue="1" operator="equal">
      <formula>M$18+1</formula>
    </cfRule>
    <cfRule type="cellIs" dxfId="3296" priority="3295" stopIfTrue="1" operator="greaterThanOrEqual">
      <formula>M$18+2</formula>
    </cfRule>
  </conditionalFormatting>
  <conditionalFormatting sqref="K145">
    <cfRule type="cellIs" dxfId="3295" priority="3286" stopIfTrue="1" operator="equal">
      <formula>1</formula>
    </cfRule>
    <cfRule type="cellIs" dxfId="3294" priority="3287" stopIfTrue="1" operator="equal">
      <formula>K$18-2</formula>
    </cfRule>
    <cfRule type="cellIs" dxfId="3293" priority="3288" stopIfTrue="1" operator="equal">
      <formula>K$18-1</formula>
    </cfRule>
    <cfRule type="cellIs" dxfId="3292" priority="3289" stopIfTrue="1" operator="equal">
      <formula>K$18+1</formula>
    </cfRule>
    <cfRule type="cellIs" dxfId="3291" priority="3290" stopIfTrue="1" operator="greaterThanOrEqual">
      <formula>K$18+2</formula>
    </cfRule>
  </conditionalFormatting>
  <conditionalFormatting sqref="J145">
    <cfRule type="cellIs" dxfId="3290" priority="3281" stopIfTrue="1" operator="equal">
      <formula>1</formula>
    </cfRule>
    <cfRule type="cellIs" dxfId="3289" priority="3282" stopIfTrue="1" operator="equal">
      <formula>J$18-2</formula>
    </cfRule>
    <cfRule type="cellIs" dxfId="3288" priority="3283" stopIfTrue="1" operator="equal">
      <formula>J$18-1</formula>
    </cfRule>
    <cfRule type="cellIs" dxfId="3287" priority="3284" stopIfTrue="1" operator="equal">
      <formula>J$18+1</formula>
    </cfRule>
    <cfRule type="cellIs" dxfId="3286" priority="3285" stopIfTrue="1" operator="greaterThanOrEqual">
      <formula>J$18+2</formula>
    </cfRule>
  </conditionalFormatting>
  <conditionalFormatting sqref="H145">
    <cfRule type="cellIs" dxfId="3285" priority="3276" stopIfTrue="1" operator="equal">
      <formula>1</formula>
    </cfRule>
    <cfRule type="cellIs" dxfId="3284" priority="3277" stopIfTrue="1" operator="equal">
      <formula>H$18-2</formula>
    </cfRule>
    <cfRule type="cellIs" dxfId="3283" priority="3278" stopIfTrue="1" operator="equal">
      <formula>H$18-1</formula>
    </cfRule>
    <cfRule type="cellIs" dxfId="3282" priority="3279" stopIfTrue="1" operator="equal">
      <formula>H$18+1</formula>
    </cfRule>
    <cfRule type="cellIs" dxfId="3281" priority="3280" stopIfTrue="1" operator="greaterThanOrEqual">
      <formula>H$18+2</formula>
    </cfRule>
  </conditionalFormatting>
  <conditionalFormatting sqref="G145">
    <cfRule type="cellIs" dxfId="3280" priority="3271" stopIfTrue="1" operator="equal">
      <formula>1</formula>
    </cfRule>
    <cfRule type="cellIs" dxfId="3279" priority="3272" stopIfTrue="1" operator="equal">
      <formula>G$18-2</formula>
    </cfRule>
    <cfRule type="cellIs" dxfId="3278" priority="3273" stopIfTrue="1" operator="equal">
      <formula>G$18-1</formula>
    </cfRule>
    <cfRule type="cellIs" dxfId="3277" priority="3274" stopIfTrue="1" operator="equal">
      <formula>G$18+1</formula>
    </cfRule>
    <cfRule type="cellIs" dxfId="3276" priority="3275" stopIfTrue="1" operator="greaterThanOrEqual">
      <formula>G$18+2</formula>
    </cfRule>
  </conditionalFormatting>
  <conditionalFormatting sqref="F145">
    <cfRule type="cellIs" dxfId="3275" priority="3262" stopIfTrue="1" operator="equal">
      <formula>1</formula>
    </cfRule>
    <cfRule type="cellIs" dxfId="3274" priority="3263" stopIfTrue="1" operator="equal">
      <formula>F$18-2</formula>
    </cfRule>
    <cfRule type="cellIs" dxfId="3273" priority="3264" stopIfTrue="1" operator="equal">
      <formula>F$18-1</formula>
    </cfRule>
    <cfRule type="cellIs" dxfId="3272" priority="3265" stopIfTrue="1" operator="equal">
      <formula>F$18+1</formula>
    </cfRule>
    <cfRule type="cellIs" dxfId="3271" priority="3266" stopIfTrue="1" operator="greaterThanOrEqual">
      <formula>F$18+2</formula>
    </cfRule>
  </conditionalFormatting>
  <conditionalFormatting sqref="C135:T143 C145:T145">
    <cfRule type="cellIs" dxfId="3270" priority="3312" stopIfTrue="1" operator="equal">
      <formula>1</formula>
    </cfRule>
    <cfRule type="cellIs" dxfId="3269" priority="3313" stopIfTrue="1" operator="equal">
      <formula>C$18-2</formula>
    </cfRule>
    <cfRule type="cellIs" dxfId="3268" priority="3314" stopIfTrue="1" operator="equal">
      <formula>C$18-1</formula>
    </cfRule>
    <cfRule type="cellIs" dxfId="3267" priority="3315" stopIfTrue="1" operator="equal">
      <formula>C$18+1</formula>
    </cfRule>
    <cfRule type="cellIs" dxfId="3266" priority="3316" stopIfTrue="1" operator="greaterThanOrEqual">
      <formula>C$18+2</formula>
    </cfRule>
  </conditionalFormatting>
  <conditionalFormatting sqref="D135:D143 D145">
    <cfRule type="cellIs" dxfId="3265" priority="3257" stopIfTrue="1" operator="equal">
      <formula>1</formula>
    </cfRule>
    <cfRule type="cellIs" dxfId="3264" priority="3258" stopIfTrue="1" operator="equal">
      <formula>D$18-2</formula>
    </cfRule>
    <cfRule type="cellIs" dxfId="3263" priority="3259" stopIfTrue="1" operator="equal">
      <formula>D$18-1</formula>
    </cfRule>
    <cfRule type="cellIs" dxfId="3262" priority="3260" stopIfTrue="1" operator="equal">
      <formula>D$18+1</formula>
    </cfRule>
    <cfRule type="cellIs" dxfId="3261" priority="3261" stopIfTrue="1" operator="greaterThanOrEqual">
      <formula>D$18+2</formula>
    </cfRule>
  </conditionalFormatting>
  <conditionalFormatting sqref="G135:G143 G145">
    <cfRule type="cellIs" dxfId="3260" priority="3252" stopIfTrue="1" operator="equal">
      <formula>1</formula>
    </cfRule>
    <cfRule type="cellIs" dxfId="3259" priority="3253" stopIfTrue="1" operator="equal">
      <formula>G$18-2</formula>
    </cfRule>
    <cfRule type="cellIs" dxfId="3258" priority="3254" stopIfTrue="1" operator="equal">
      <formula>G$18-1</formula>
    </cfRule>
    <cfRule type="cellIs" dxfId="3257" priority="3255" stopIfTrue="1" operator="equal">
      <formula>G$18+1</formula>
    </cfRule>
    <cfRule type="cellIs" dxfId="3256" priority="3256" stopIfTrue="1" operator="greaterThanOrEqual">
      <formula>G$18+2</formula>
    </cfRule>
  </conditionalFormatting>
  <conditionalFormatting sqref="H135:H143 H145">
    <cfRule type="cellIs" dxfId="3255" priority="3247" stopIfTrue="1" operator="equal">
      <formula>1</formula>
    </cfRule>
    <cfRule type="cellIs" dxfId="3254" priority="3248" stopIfTrue="1" operator="equal">
      <formula>H$18-2</formula>
    </cfRule>
    <cfRule type="cellIs" dxfId="3253" priority="3249" stopIfTrue="1" operator="equal">
      <formula>H$18-1</formula>
    </cfRule>
    <cfRule type="cellIs" dxfId="3252" priority="3250" stopIfTrue="1" operator="equal">
      <formula>H$18+1</formula>
    </cfRule>
    <cfRule type="cellIs" dxfId="3251" priority="3251" stopIfTrue="1" operator="greaterThanOrEqual">
      <formula>H$18+2</formula>
    </cfRule>
  </conditionalFormatting>
  <conditionalFormatting sqref="J135:J143 J145">
    <cfRule type="cellIs" dxfId="3250" priority="3242" stopIfTrue="1" operator="equal">
      <formula>1</formula>
    </cfRule>
    <cfRule type="cellIs" dxfId="3249" priority="3243" stopIfTrue="1" operator="equal">
      <formula>J$18-2</formula>
    </cfRule>
    <cfRule type="cellIs" dxfId="3248" priority="3244" stopIfTrue="1" operator="equal">
      <formula>J$18-1</formula>
    </cfRule>
    <cfRule type="cellIs" dxfId="3247" priority="3245" stopIfTrue="1" operator="equal">
      <formula>J$18+1</formula>
    </cfRule>
    <cfRule type="cellIs" dxfId="3246" priority="3246" stopIfTrue="1" operator="greaterThanOrEqual">
      <formula>J$18+2</formula>
    </cfRule>
  </conditionalFormatting>
  <conditionalFormatting sqref="K135:K143 K145">
    <cfRule type="cellIs" dxfId="3245" priority="3237" stopIfTrue="1" operator="equal">
      <formula>1</formula>
    </cfRule>
    <cfRule type="cellIs" dxfId="3244" priority="3238" stopIfTrue="1" operator="equal">
      <formula>K$18-2</formula>
    </cfRule>
    <cfRule type="cellIs" dxfId="3243" priority="3239" stopIfTrue="1" operator="equal">
      <formula>K$18-1</formula>
    </cfRule>
    <cfRule type="cellIs" dxfId="3242" priority="3240" stopIfTrue="1" operator="equal">
      <formula>K$18+1</formula>
    </cfRule>
    <cfRule type="cellIs" dxfId="3241" priority="3241" stopIfTrue="1" operator="greaterThanOrEqual">
      <formula>K$18+2</formula>
    </cfRule>
  </conditionalFormatting>
  <conditionalFormatting sqref="M135:M143 M145">
    <cfRule type="cellIs" dxfId="3240" priority="3232" stopIfTrue="1" operator="equal">
      <formula>1</formula>
    </cfRule>
    <cfRule type="cellIs" dxfId="3239" priority="3233" stopIfTrue="1" operator="equal">
      <formula>M$18-2</formula>
    </cfRule>
    <cfRule type="cellIs" dxfId="3238" priority="3234" stopIfTrue="1" operator="equal">
      <formula>M$18-1</formula>
    </cfRule>
    <cfRule type="cellIs" dxfId="3237" priority="3235" stopIfTrue="1" operator="equal">
      <formula>M$18+1</formula>
    </cfRule>
    <cfRule type="cellIs" dxfId="3236" priority="3236" stopIfTrue="1" operator="greaterThanOrEqual">
      <formula>M$18+2</formula>
    </cfRule>
  </conditionalFormatting>
  <conditionalFormatting sqref="O135:O143 O145">
    <cfRule type="cellIs" dxfId="3235" priority="3227" stopIfTrue="1" operator="equal">
      <formula>1</formula>
    </cfRule>
    <cfRule type="cellIs" dxfId="3234" priority="3228" stopIfTrue="1" operator="equal">
      <formula>O$18-2</formula>
    </cfRule>
    <cfRule type="cellIs" dxfId="3233" priority="3229" stopIfTrue="1" operator="equal">
      <formula>O$18-1</formula>
    </cfRule>
    <cfRule type="cellIs" dxfId="3232" priority="3230" stopIfTrue="1" operator="equal">
      <formula>O$18+1</formula>
    </cfRule>
    <cfRule type="cellIs" dxfId="3231" priority="3231" stopIfTrue="1" operator="greaterThanOrEqual">
      <formula>O$18+2</formula>
    </cfRule>
  </conditionalFormatting>
  <conditionalFormatting sqref="S135:S143 S145">
    <cfRule type="cellIs" dxfId="3230" priority="3222" stopIfTrue="1" operator="equal">
      <formula>1</formula>
    </cfRule>
    <cfRule type="cellIs" dxfId="3229" priority="3223" stopIfTrue="1" operator="equal">
      <formula>S$18-2</formula>
    </cfRule>
    <cfRule type="cellIs" dxfId="3228" priority="3224" stopIfTrue="1" operator="equal">
      <formula>S$18-1</formula>
    </cfRule>
    <cfRule type="cellIs" dxfId="3227" priority="3225" stopIfTrue="1" operator="equal">
      <formula>S$18+1</formula>
    </cfRule>
    <cfRule type="cellIs" dxfId="3226" priority="3226" stopIfTrue="1" operator="greaterThanOrEqual">
      <formula>S$18+2</formula>
    </cfRule>
  </conditionalFormatting>
  <conditionalFormatting sqref="T135:T143 T145">
    <cfRule type="cellIs" dxfId="3225" priority="3217" stopIfTrue="1" operator="equal">
      <formula>1</formula>
    </cfRule>
    <cfRule type="cellIs" dxfId="3224" priority="3218" stopIfTrue="1" operator="equal">
      <formula>T$18-2</formula>
    </cfRule>
    <cfRule type="cellIs" dxfId="3223" priority="3219" stopIfTrue="1" operator="equal">
      <formula>T$18-1</formula>
    </cfRule>
    <cfRule type="cellIs" dxfId="3222" priority="3220" stopIfTrue="1" operator="equal">
      <formula>T$18+1</formula>
    </cfRule>
    <cfRule type="cellIs" dxfId="3221" priority="3221" stopIfTrue="1" operator="greaterThanOrEqual">
      <formula>T$18+2</formula>
    </cfRule>
  </conditionalFormatting>
  <conditionalFormatting sqref="E135:E143 E145">
    <cfRule type="cellIs" dxfId="3220" priority="3267" stopIfTrue="1" operator="equal">
      <formula>1</formula>
    </cfRule>
    <cfRule type="cellIs" dxfId="3219" priority="3268" stopIfTrue="1" operator="equal">
      <formula>E$18-1</formula>
    </cfRule>
    <cfRule type="cellIs" dxfId="3218" priority="3269" stopIfTrue="1" operator="equal">
      <formula>E$18+1</formula>
    </cfRule>
    <cfRule type="cellIs" dxfId="3217" priority="3270" stopIfTrue="1" operator="greaterThanOrEqual">
      <formula>E$18+2</formula>
    </cfRule>
  </conditionalFormatting>
  <conditionalFormatting sqref="F135:F143 F145">
    <cfRule type="cellIs" dxfId="3216" priority="3213" stopIfTrue="1" operator="equal">
      <formula>1</formula>
    </cfRule>
    <cfRule type="cellIs" dxfId="3215" priority="3214" stopIfTrue="1" operator="equal">
      <formula>F$18-1</formula>
    </cfRule>
    <cfRule type="cellIs" dxfId="3214" priority="3215" stopIfTrue="1" operator="equal">
      <formula>F$18+1</formula>
    </cfRule>
    <cfRule type="cellIs" dxfId="3213" priority="3216" stopIfTrue="1" operator="greaterThanOrEqual">
      <formula>F$18+2</formula>
    </cfRule>
  </conditionalFormatting>
  <conditionalFormatting sqref="L135:L143 L145">
    <cfRule type="cellIs" dxfId="3212" priority="3209" stopIfTrue="1" operator="equal">
      <formula>1</formula>
    </cfRule>
    <cfRule type="cellIs" dxfId="3211" priority="3210" stopIfTrue="1" operator="equal">
      <formula>L$18-1</formula>
    </cfRule>
    <cfRule type="cellIs" dxfId="3210" priority="3211" stopIfTrue="1" operator="equal">
      <formula>L$18+1</formula>
    </cfRule>
    <cfRule type="cellIs" dxfId="3209" priority="3212" stopIfTrue="1" operator="greaterThanOrEqual">
      <formula>L$18+2</formula>
    </cfRule>
  </conditionalFormatting>
  <conditionalFormatting sqref="Q135:Q143 Q145">
    <cfRule type="cellIs" dxfId="3208" priority="3205" stopIfTrue="1" operator="equal">
      <formula>1</formula>
    </cfRule>
    <cfRule type="cellIs" dxfId="3207" priority="3206" stopIfTrue="1" operator="equal">
      <formula>Q$18-1</formula>
    </cfRule>
    <cfRule type="cellIs" dxfId="3206" priority="3207" stopIfTrue="1" operator="equal">
      <formula>Q$18+1</formula>
    </cfRule>
    <cfRule type="cellIs" dxfId="3205" priority="3208" stopIfTrue="1" operator="greaterThanOrEqual">
      <formula>Q$18+2</formula>
    </cfRule>
  </conditionalFormatting>
  <conditionalFormatting sqref="R135:R143 R145">
    <cfRule type="cellIs" dxfId="3204" priority="3201" stopIfTrue="1" operator="equal">
      <formula>1</formula>
    </cfRule>
    <cfRule type="cellIs" dxfId="3203" priority="3202" stopIfTrue="1" operator="equal">
      <formula>R$18-1</formula>
    </cfRule>
    <cfRule type="cellIs" dxfId="3202" priority="3203" stopIfTrue="1" operator="equal">
      <formula>R$18+1</formula>
    </cfRule>
    <cfRule type="cellIs" dxfId="3201" priority="3204" stopIfTrue="1" operator="greaterThanOrEqual">
      <formula>R$18+2</formula>
    </cfRule>
  </conditionalFormatting>
  <conditionalFormatting sqref="I135:I143 I145">
    <cfRule type="cellIs" dxfId="3200" priority="3196" stopIfTrue="1" operator="equal">
      <formula>$I$18-3</formula>
    </cfRule>
    <cfRule type="cellIs" dxfId="3199" priority="3197" stopIfTrue="1" operator="equal">
      <formula>I$18-2</formula>
    </cfRule>
    <cfRule type="cellIs" dxfId="3198" priority="3198" stopIfTrue="1" operator="equal">
      <formula>I$18-1</formula>
    </cfRule>
    <cfRule type="cellIs" dxfId="3197" priority="3199" stopIfTrue="1" operator="equal">
      <formula>I$18+1</formula>
    </cfRule>
    <cfRule type="cellIs" dxfId="3196" priority="3200" stopIfTrue="1" operator="greaterThanOrEqual">
      <formula>I$18+2</formula>
    </cfRule>
  </conditionalFormatting>
  <conditionalFormatting sqref="N135:N143 N145">
    <cfRule type="cellIs" dxfId="3195" priority="3191" stopIfTrue="1" operator="equal">
      <formula>$I$18-3</formula>
    </cfRule>
    <cfRule type="cellIs" dxfId="3194" priority="3192" stopIfTrue="1" operator="equal">
      <formula>N$18-2</formula>
    </cfRule>
    <cfRule type="cellIs" dxfId="3193" priority="3193" stopIfTrue="1" operator="equal">
      <formula>N$18-1</formula>
    </cfRule>
    <cfRule type="cellIs" dxfId="3192" priority="3194" stopIfTrue="1" operator="equal">
      <formula>N$18+1</formula>
    </cfRule>
    <cfRule type="cellIs" dxfId="3191" priority="3195" stopIfTrue="1" operator="greaterThanOrEqual">
      <formula>N$18+2</formula>
    </cfRule>
  </conditionalFormatting>
  <conditionalFormatting sqref="P135:P143 P145">
    <cfRule type="cellIs" dxfId="3190" priority="3186" stopIfTrue="1" operator="equal">
      <formula>$I$18-3</formula>
    </cfRule>
    <cfRule type="cellIs" dxfId="3189" priority="3187" stopIfTrue="1" operator="equal">
      <formula>P$18-2</formula>
    </cfRule>
    <cfRule type="cellIs" dxfId="3188" priority="3188" stopIfTrue="1" operator="equal">
      <formula>P$18-1</formula>
    </cfRule>
    <cfRule type="cellIs" dxfId="3187" priority="3189" stopIfTrue="1" operator="equal">
      <formula>P$18+1</formula>
    </cfRule>
    <cfRule type="cellIs" dxfId="3186" priority="3190" stopIfTrue="1" operator="greaterThanOrEqual">
      <formula>P$18+2</formula>
    </cfRule>
  </conditionalFormatting>
  <conditionalFormatting sqref="Q161 L161">
    <cfRule type="cellIs" dxfId="3185" priority="3181" operator="greaterThan">
      <formula>5</formula>
    </cfRule>
    <cfRule type="cellIs" dxfId="3184" priority="3182" operator="equal">
      <formula>5</formula>
    </cfRule>
    <cfRule type="cellIs" dxfId="3183" priority="3183" operator="equal">
      <formula>3</formula>
    </cfRule>
    <cfRule type="cellIs" dxfId="3182" priority="3184" operator="equal">
      <formula>2</formula>
    </cfRule>
    <cfRule type="cellIs" dxfId="3181" priority="3185" operator="equal">
      <formula>0</formula>
    </cfRule>
  </conditionalFormatting>
  <conditionalFormatting sqref="R161 N161">
    <cfRule type="cellIs" dxfId="3180" priority="3176" operator="greaterThan">
      <formula>4</formula>
    </cfRule>
    <cfRule type="cellIs" dxfId="3179" priority="3177" operator="equal">
      <formula>4</formula>
    </cfRule>
    <cfRule type="cellIs" dxfId="3178" priority="3178" operator="equal">
      <formula>2</formula>
    </cfRule>
    <cfRule type="cellIs" dxfId="3177" priority="3179" operator="equal">
      <formula>1</formula>
    </cfRule>
    <cfRule type="cellIs" dxfId="3176" priority="3180" operator="equal">
      <formula>0</formula>
    </cfRule>
  </conditionalFormatting>
  <conditionalFormatting sqref="C151:T159 C161:T161">
    <cfRule type="cellIs" dxfId="3175" priority="3170" operator="equal">
      <formula>0</formula>
    </cfRule>
  </conditionalFormatting>
  <conditionalFormatting sqref="T161">
    <cfRule type="cellIs" dxfId="3174" priority="3165" stopIfTrue="1" operator="equal">
      <formula>1</formula>
    </cfRule>
    <cfRule type="cellIs" dxfId="3173" priority="3166" stopIfTrue="1" operator="equal">
      <formula>T$18-2</formula>
    </cfRule>
    <cfRule type="cellIs" dxfId="3172" priority="3167" stopIfTrue="1" operator="equal">
      <formula>T$18-1</formula>
    </cfRule>
    <cfRule type="cellIs" dxfId="3171" priority="3168" stopIfTrue="1" operator="equal">
      <formula>T$18+1</formula>
    </cfRule>
    <cfRule type="cellIs" dxfId="3170" priority="3169" stopIfTrue="1" operator="greaterThanOrEqual">
      <formula>T$18+2</formula>
    </cfRule>
  </conditionalFormatting>
  <conditionalFormatting sqref="S161">
    <cfRule type="cellIs" dxfId="3169" priority="3160" stopIfTrue="1" operator="equal">
      <formula>1</formula>
    </cfRule>
    <cfRule type="cellIs" dxfId="3168" priority="3161" stopIfTrue="1" operator="equal">
      <formula>S$18-2</formula>
    </cfRule>
    <cfRule type="cellIs" dxfId="3167" priority="3162" stopIfTrue="1" operator="equal">
      <formula>S$18-1</formula>
    </cfRule>
    <cfRule type="cellIs" dxfId="3166" priority="3163" stopIfTrue="1" operator="equal">
      <formula>S$18+1</formula>
    </cfRule>
    <cfRule type="cellIs" dxfId="3165" priority="3164" stopIfTrue="1" operator="greaterThanOrEqual">
      <formula>S$18+2</formula>
    </cfRule>
  </conditionalFormatting>
  <conditionalFormatting sqref="O161">
    <cfRule type="cellIs" dxfId="3164" priority="3155" stopIfTrue="1" operator="equal">
      <formula>1</formula>
    </cfRule>
    <cfRule type="cellIs" dxfId="3163" priority="3156" stopIfTrue="1" operator="equal">
      <formula>O$18-2</formula>
    </cfRule>
    <cfRule type="cellIs" dxfId="3162" priority="3157" stopIfTrue="1" operator="equal">
      <formula>O$18-1</formula>
    </cfRule>
    <cfRule type="cellIs" dxfId="3161" priority="3158" stopIfTrue="1" operator="equal">
      <formula>O$18+1</formula>
    </cfRule>
    <cfRule type="cellIs" dxfId="3160" priority="3159" stopIfTrue="1" operator="greaterThanOrEqual">
      <formula>O$18+2</formula>
    </cfRule>
  </conditionalFormatting>
  <conditionalFormatting sqref="M161">
    <cfRule type="cellIs" dxfId="3159" priority="3150" stopIfTrue="1" operator="equal">
      <formula>1</formula>
    </cfRule>
    <cfRule type="cellIs" dxfId="3158" priority="3151" stopIfTrue="1" operator="equal">
      <formula>M$18-2</formula>
    </cfRule>
    <cfRule type="cellIs" dxfId="3157" priority="3152" stopIfTrue="1" operator="equal">
      <formula>M$18-1</formula>
    </cfRule>
    <cfRule type="cellIs" dxfId="3156" priority="3153" stopIfTrue="1" operator="equal">
      <formula>M$18+1</formula>
    </cfRule>
    <cfRule type="cellIs" dxfId="3155" priority="3154" stopIfTrue="1" operator="greaterThanOrEqual">
      <formula>M$18+2</formula>
    </cfRule>
  </conditionalFormatting>
  <conditionalFormatting sqref="K161">
    <cfRule type="cellIs" dxfId="3154" priority="3145" stopIfTrue="1" operator="equal">
      <formula>1</formula>
    </cfRule>
    <cfRule type="cellIs" dxfId="3153" priority="3146" stopIfTrue="1" operator="equal">
      <formula>K$18-2</formula>
    </cfRule>
    <cfRule type="cellIs" dxfId="3152" priority="3147" stopIfTrue="1" operator="equal">
      <formula>K$18-1</formula>
    </cfRule>
    <cfRule type="cellIs" dxfId="3151" priority="3148" stopIfTrue="1" operator="equal">
      <formula>K$18+1</formula>
    </cfRule>
    <cfRule type="cellIs" dxfId="3150" priority="3149" stopIfTrue="1" operator="greaterThanOrEqual">
      <formula>K$18+2</formula>
    </cfRule>
  </conditionalFormatting>
  <conditionalFormatting sqref="J161">
    <cfRule type="cellIs" dxfId="3149" priority="3140" stopIfTrue="1" operator="equal">
      <formula>1</formula>
    </cfRule>
    <cfRule type="cellIs" dxfId="3148" priority="3141" stopIfTrue="1" operator="equal">
      <formula>J$18-2</formula>
    </cfRule>
    <cfRule type="cellIs" dxfId="3147" priority="3142" stopIfTrue="1" operator="equal">
      <formula>J$18-1</formula>
    </cfRule>
    <cfRule type="cellIs" dxfId="3146" priority="3143" stopIfTrue="1" operator="equal">
      <formula>J$18+1</formula>
    </cfRule>
    <cfRule type="cellIs" dxfId="3145" priority="3144" stopIfTrue="1" operator="greaterThanOrEqual">
      <formula>J$18+2</formula>
    </cfRule>
  </conditionalFormatting>
  <conditionalFormatting sqref="H161">
    <cfRule type="cellIs" dxfId="3144" priority="3135" stopIfTrue="1" operator="equal">
      <formula>1</formula>
    </cfRule>
    <cfRule type="cellIs" dxfId="3143" priority="3136" stopIfTrue="1" operator="equal">
      <formula>H$18-2</formula>
    </cfRule>
    <cfRule type="cellIs" dxfId="3142" priority="3137" stopIfTrue="1" operator="equal">
      <formula>H$18-1</formula>
    </cfRule>
    <cfRule type="cellIs" dxfId="3141" priority="3138" stopIfTrue="1" operator="equal">
      <formula>H$18+1</formula>
    </cfRule>
    <cfRule type="cellIs" dxfId="3140" priority="3139" stopIfTrue="1" operator="greaterThanOrEqual">
      <formula>H$18+2</formula>
    </cfRule>
  </conditionalFormatting>
  <conditionalFormatting sqref="G161">
    <cfRule type="cellIs" dxfId="3139" priority="3130" stopIfTrue="1" operator="equal">
      <formula>1</formula>
    </cfRule>
    <cfRule type="cellIs" dxfId="3138" priority="3131" stopIfTrue="1" operator="equal">
      <formula>G$18-2</formula>
    </cfRule>
    <cfRule type="cellIs" dxfId="3137" priority="3132" stopIfTrue="1" operator="equal">
      <formula>G$18-1</formula>
    </cfRule>
    <cfRule type="cellIs" dxfId="3136" priority="3133" stopIfTrue="1" operator="equal">
      <formula>G$18+1</formula>
    </cfRule>
    <cfRule type="cellIs" dxfId="3135" priority="3134" stopIfTrue="1" operator="greaterThanOrEqual">
      <formula>G$18+2</formula>
    </cfRule>
  </conditionalFormatting>
  <conditionalFormatting sqref="F161">
    <cfRule type="cellIs" dxfId="3134" priority="3121" stopIfTrue="1" operator="equal">
      <formula>1</formula>
    </cfRule>
    <cfRule type="cellIs" dxfId="3133" priority="3122" stopIfTrue="1" operator="equal">
      <formula>F$18-2</formula>
    </cfRule>
    <cfRule type="cellIs" dxfId="3132" priority="3123" stopIfTrue="1" operator="equal">
      <formula>F$18-1</formula>
    </cfRule>
    <cfRule type="cellIs" dxfId="3131" priority="3124" stopIfTrue="1" operator="equal">
      <formula>F$18+1</formula>
    </cfRule>
    <cfRule type="cellIs" dxfId="3130" priority="3125" stopIfTrue="1" operator="greaterThanOrEqual">
      <formula>F$18+2</formula>
    </cfRule>
  </conditionalFormatting>
  <conditionalFormatting sqref="C151:T159 C161:T161">
    <cfRule type="cellIs" dxfId="3129" priority="3171" stopIfTrue="1" operator="equal">
      <formula>1</formula>
    </cfRule>
    <cfRule type="cellIs" dxfId="3128" priority="3172" stopIfTrue="1" operator="equal">
      <formula>C$18-2</formula>
    </cfRule>
    <cfRule type="cellIs" dxfId="3127" priority="3173" stopIfTrue="1" operator="equal">
      <formula>C$18-1</formula>
    </cfRule>
    <cfRule type="cellIs" dxfId="3126" priority="3174" stopIfTrue="1" operator="equal">
      <formula>C$18+1</formula>
    </cfRule>
    <cfRule type="cellIs" dxfId="3125" priority="3175" stopIfTrue="1" operator="greaterThanOrEqual">
      <formula>C$18+2</formula>
    </cfRule>
  </conditionalFormatting>
  <conditionalFormatting sqref="D151:D159 D161">
    <cfRule type="cellIs" dxfId="3124" priority="3116" stopIfTrue="1" operator="equal">
      <formula>1</formula>
    </cfRule>
    <cfRule type="cellIs" dxfId="3123" priority="3117" stopIfTrue="1" operator="equal">
      <formula>D$18-2</formula>
    </cfRule>
    <cfRule type="cellIs" dxfId="3122" priority="3118" stopIfTrue="1" operator="equal">
      <formula>D$18-1</formula>
    </cfRule>
    <cfRule type="cellIs" dxfId="3121" priority="3119" stopIfTrue="1" operator="equal">
      <formula>D$18+1</formula>
    </cfRule>
    <cfRule type="cellIs" dxfId="3120" priority="3120" stopIfTrue="1" operator="greaterThanOrEqual">
      <formula>D$18+2</formula>
    </cfRule>
  </conditionalFormatting>
  <conditionalFormatting sqref="G151:G159 G161">
    <cfRule type="cellIs" dxfId="3119" priority="3111" stopIfTrue="1" operator="equal">
      <formula>1</formula>
    </cfRule>
    <cfRule type="cellIs" dxfId="3118" priority="3112" stopIfTrue="1" operator="equal">
      <formula>G$18-2</formula>
    </cfRule>
    <cfRule type="cellIs" dxfId="3117" priority="3113" stopIfTrue="1" operator="equal">
      <formula>G$18-1</formula>
    </cfRule>
    <cfRule type="cellIs" dxfId="3116" priority="3114" stopIfTrue="1" operator="equal">
      <formula>G$18+1</formula>
    </cfRule>
    <cfRule type="cellIs" dxfId="3115" priority="3115" stopIfTrue="1" operator="greaterThanOrEqual">
      <formula>G$18+2</formula>
    </cfRule>
  </conditionalFormatting>
  <conditionalFormatting sqref="H151:H159 H161">
    <cfRule type="cellIs" dxfId="3114" priority="3106" stopIfTrue="1" operator="equal">
      <formula>1</formula>
    </cfRule>
    <cfRule type="cellIs" dxfId="3113" priority="3107" stopIfTrue="1" operator="equal">
      <formula>H$18-2</formula>
    </cfRule>
    <cfRule type="cellIs" dxfId="3112" priority="3108" stopIfTrue="1" operator="equal">
      <formula>H$18-1</formula>
    </cfRule>
    <cfRule type="cellIs" dxfId="3111" priority="3109" stopIfTrue="1" operator="equal">
      <formula>H$18+1</formula>
    </cfRule>
    <cfRule type="cellIs" dxfId="3110" priority="3110" stopIfTrue="1" operator="greaterThanOrEqual">
      <formula>H$18+2</formula>
    </cfRule>
  </conditionalFormatting>
  <conditionalFormatting sqref="J151:J159 J161">
    <cfRule type="cellIs" dxfId="3109" priority="3101" stopIfTrue="1" operator="equal">
      <formula>1</formula>
    </cfRule>
    <cfRule type="cellIs" dxfId="3108" priority="3102" stopIfTrue="1" operator="equal">
      <formula>J$18-2</formula>
    </cfRule>
    <cfRule type="cellIs" dxfId="3107" priority="3103" stopIfTrue="1" operator="equal">
      <formula>J$18-1</formula>
    </cfRule>
    <cfRule type="cellIs" dxfId="3106" priority="3104" stopIfTrue="1" operator="equal">
      <formula>J$18+1</formula>
    </cfRule>
    <cfRule type="cellIs" dxfId="3105" priority="3105" stopIfTrue="1" operator="greaterThanOrEqual">
      <formula>J$18+2</formula>
    </cfRule>
  </conditionalFormatting>
  <conditionalFormatting sqref="K151:K159 K161">
    <cfRule type="cellIs" dxfId="3104" priority="3096" stopIfTrue="1" operator="equal">
      <formula>1</formula>
    </cfRule>
    <cfRule type="cellIs" dxfId="3103" priority="3097" stopIfTrue="1" operator="equal">
      <formula>K$18-2</formula>
    </cfRule>
    <cfRule type="cellIs" dxfId="3102" priority="3098" stopIfTrue="1" operator="equal">
      <formula>K$18-1</formula>
    </cfRule>
    <cfRule type="cellIs" dxfId="3101" priority="3099" stopIfTrue="1" operator="equal">
      <formula>K$18+1</formula>
    </cfRule>
    <cfRule type="cellIs" dxfId="3100" priority="3100" stopIfTrue="1" operator="greaterThanOrEqual">
      <formula>K$18+2</formula>
    </cfRule>
  </conditionalFormatting>
  <conditionalFormatting sqref="M151:M159 M161">
    <cfRule type="cellIs" dxfId="3099" priority="3091" stopIfTrue="1" operator="equal">
      <formula>1</formula>
    </cfRule>
    <cfRule type="cellIs" dxfId="3098" priority="3092" stopIfTrue="1" operator="equal">
      <formula>M$18-2</formula>
    </cfRule>
    <cfRule type="cellIs" dxfId="3097" priority="3093" stopIfTrue="1" operator="equal">
      <formula>M$18-1</formula>
    </cfRule>
    <cfRule type="cellIs" dxfId="3096" priority="3094" stopIfTrue="1" operator="equal">
      <formula>M$18+1</formula>
    </cfRule>
    <cfRule type="cellIs" dxfId="3095" priority="3095" stopIfTrue="1" operator="greaterThanOrEqual">
      <formula>M$18+2</formula>
    </cfRule>
  </conditionalFormatting>
  <conditionalFormatting sqref="O151:O159 O161">
    <cfRule type="cellIs" dxfId="3094" priority="3086" stopIfTrue="1" operator="equal">
      <formula>1</formula>
    </cfRule>
    <cfRule type="cellIs" dxfId="3093" priority="3087" stopIfTrue="1" operator="equal">
      <formula>O$18-2</formula>
    </cfRule>
    <cfRule type="cellIs" dxfId="3092" priority="3088" stopIfTrue="1" operator="equal">
      <formula>O$18-1</formula>
    </cfRule>
    <cfRule type="cellIs" dxfId="3091" priority="3089" stopIfTrue="1" operator="equal">
      <formula>O$18+1</formula>
    </cfRule>
    <cfRule type="cellIs" dxfId="3090" priority="3090" stopIfTrue="1" operator="greaterThanOrEqual">
      <formula>O$18+2</formula>
    </cfRule>
  </conditionalFormatting>
  <conditionalFormatting sqref="S151:S159 S161">
    <cfRule type="cellIs" dxfId="3089" priority="3081" stopIfTrue="1" operator="equal">
      <formula>1</formula>
    </cfRule>
    <cfRule type="cellIs" dxfId="3088" priority="3082" stopIfTrue="1" operator="equal">
      <formula>S$18-2</formula>
    </cfRule>
    <cfRule type="cellIs" dxfId="3087" priority="3083" stopIfTrue="1" operator="equal">
      <formula>S$18-1</formula>
    </cfRule>
    <cfRule type="cellIs" dxfId="3086" priority="3084" stopIfTrue="1" operator="equal">
      <formula>S$18+1</formula>
    </cfRule>
    <cfRule type="cellIs" dxfId="3085" priority="3085" stopIfTrue="1" operator="greaterThanOrEqual">
      <formula>S$18+2</formula>
    </cfRule>
  </conditionalFormatting>
  <conditionalFormatting sqref="T151:T159 T161">
    <cfRule type="cellIs" dxfId="3084" priority="3076" stopIfTrue="1" operator="equal">
      <formula>1</formula>
    </cfRule>
    <cfRule type="cellIs" dxfId="3083" priority="3077" stopIfTrue="1" operator="equal">
      <formula>T$18-2</formula>
    </cfRule>
    <cfRule type="cellIs" dxfId="3082" priority="3078" stopIfTrue="1" operator="equal">
      <formula>T$18-1</formula>
    </cfRule>
    <cfRule type="cellIs" dxfId="3081" priority="3079" stopIfTrue="1" operator="equal">
      <formula>T$18+1</formula>
    </cfRule>
    <cfRule type="cellIs" dxfId="3080" priority="3080" stopIfTrue="1" operator="greaterThanOrEqual">
      <formula>T$18+2</formula>
    </cfRule>
  </conditionalFormatting>
  <conditionalFormatting sqref="E151:E159 E161">
    <cfRule type="cellIs" dxfId="3079" priority="3126" stopIfTrue="1" operator="equal">
      <formula>1</formula>
    </cfRule>
    <cfRule type="cellIs" dxfId="3078" priority="3127" stopIfTrue="1" operator="equal">
      <formula>E$18-1</formula>
    </cfRule>
    <cfRule type="cellIs" dxfId="3077" priority="3128" stopIfTrue="1" operator="equal">
      <formula>E$18+1</formula>
    </cfRule>
    <cfRule type="cellIs" dxfId="3076" priority="3129" stopIfTrue="1" operator="greaterThanOrEqual">
      <formula>E$18+2</formula>
    </cfRule>
  </conditionalFormatting>
  <conditionalFormatting sqref="F151:F159 F161">
    <cfRule type="cellIs" dxfId="3075" priority="3072" stopIfTrue="1" operator="equal">
      <formula>1</formula>
    </cfRule>
    <cfRule type="cellIs" dxfId="3074" priority="3073" stopIfTrue="1" operator="equal">
      <formula>F$18-1</formula>
    </cfRule>
    <cfRule type="cellIs" dxfId="3073" priority="3074" stopIfTrue="1" operator="equal">
      <formula>F$18+1</formula>
    </cfRule>
    <cfRule type="cellIs" dxfId="3072" priority="3075" stopIfTrue="1" operator="greaterThanOrEqual">
      <formula>F$18+2</formula>
    </cfRule>
  </conditionalFormatting>
  <conditionalFormatting sqref="L151:L159 L161">
    <cfRule type="cellIs" dxfId="3071" priority="3068" stopIfTrue="1" operator="equal">
      <formula>1</formula>
    </cfRule>
    <cfRule type="cellIs" dxfId="3070" priority="3069" stopIfTrue="1" operator="equal">
      <formula>L$18-1</formula>
    </cfRule>
    <cfRule type="cellIs" dxfId="3069" priority="3070" stopIfTrue="1" operator="equal">
      <formula>L$18+1</formula>
    </cfRule>
    <cfRule type="cellIs" dxfId="3068" priority="3071" stopIfTrue="1" operator="greaterThanOrEqual">
      <formula>L$18+2</formula>
    </cfRule>
  </conditionalFormatting>
  <conditionalFormatting sqref="Q151:Q159 Q161">
    <cfRule type="cellIs" dxfId="3067" priority="3064" stopIfTrue="1" operator="equal">
      <formula>1</formula>
    </cfRule>
    <cfRule type="cellIs" dxfId="3066" priority="3065" stopIfTrue="1" operator="equal">
      <formula>Q$18-1</formula>
    </cfRule>
    <cfRule type="cellIs" dxfId="3065" priority="3066" stopIfTrue="1" operator="equal">
      <formula>Q$18+1</formula>
    </cfRule>
    <cfRule type="cellIs" dxfId="3064" priority="3067" stopIfTrue="1" operator="greaterThanOrEqual">
      <formula>Q$18+2</formula>
    </cfRule>
  </conditionalFormatting>
  <conditionalFormatting sqref="R151:R159 R161">
    <cfRule type="cellIs" dxfId="3063" priority="3060" stopIfTrue="1" operator="equal">
      <formula>1</formula>
    </cfRule>
    <cfRule type="cellIs" dxfId="3062" priority="3061" stopIfTrue="1" operator="equal">
      <formula>R$18-1</formula>
    </cfRule>
    <cfRule type="cellIs" dxfId="3061" priority="3062" stopIfTrue="1" operator="equal">
      <formula>R$18+1</formula>
    </cfRule>
    <cfRule type="cellIs" dxfId="3060" priority="3063" stopIfTrue="1" operator="greaterThanOrEqual">
      <formula>R$18+2</formula>
    </cfRule>
  </conditionalFormatting>
  <conditionalFormatting sqref="I151:I159 I161">
    <cfRule type="cellIs" dxfId="3059" priority="3055" stopIfTrue="1" operator="equal">
      <formula>$I$18-3</formula>
    </cfRule>
    <cfRule type="cellIs" dxfId="3058" priority="3056" stopIfTrue="1" operator="equal">
      <formula>I$18-2</formula>
    </cfRule>
    <cfRule type="cellIs" dxfId="3057" priority="3057" stopIfTrue="1" operator="equal">
      <formula>I$18-1</formula>
    </cfRule>
    <cfRule type="cellIs" dxfId="3056" priority="3058" stopIfTrue="1" operator="equal">
      <formula>I$18+1</formula>
    </cfRule>
    <cfRule type="cellIs" dxfId="3055" priority="3059" stopIfTrue="1" operator="greaterThanOrEqual">
      <formula>I$18+2</formula>
    </cfRule>
  </conditionalFormatting>
  <conditionalFormatting sqref="N151:N159 N161">
    <cfRule type="cellIs" dxfId="3054" priority="3050" stopIfTrue="1" operator="equal">
      <formula>$I$18-3</formula>
    </cfRule>
    <cfRule type="cellIs" dxfId="3053" priority="3051" stopIfTrue="1" operator="equal">
      <formula>N$18-2</formula>
    </cfRule>
    <cfRule type="cellIs" dxfId="3052" priority="3052" stopIfTrue="1" operator="equal">
      <formula>N$18-1</formula>
    </cfRule>
    <cfRule type="cellIs" dxfId="3051" priority="3053" stopIfTrue="1" operator="equal">
      <formula>N$18+1</formula>
    </cfRule>
    <cfRule type="cellIs" dxfId="3050" priority="3054" stopIfTrue="1" operator="greaterThanOrEqual">
      <formula>N$18+2</formula>
    </cfRule>
  </conditionalFormatting>
  <conditionalFormatting sqref="P151:P159 P161">
    <cfRule type="cellIs" dxfId="3049" priority="3045" stopIfTrue="1" operator="equal">
      <formula>$I$18-3</formula>
    </cfRule>
    <cfRule type="cellIs" dxfId="3048" priority="3046" stopIfTrue="1" operator="equal">
      <formula>P$18-2</formula>
    </cfRule>
    <cfRule type="cellIs" dxfId="3047" priority="3047" stopIfTrue="1" operator="equal">
      <formula>P$18-1</formula>
    </cfRule>
    <cfRule type="cellIs" dxfId="3046" priority="3048" stopIfTrue="1" operator="equal">
      <formula>P$18+1</formula>
    </cfRule>
    <cfRule type="cellIs" dxfId="3045" priority="3049" stopIfTrue="1" operator="greaterThanOrEqual">
      <formula>P$18+2</formula>
    </cfRule>
  </conditionalFormatting>
  <conditionalFormatting sqref="Q177 L177">
    <cfRule type="cellIs" dxfId="3044" priority="3040" operator="greaterThan">
      <formula>5</formula>
    </cfRule>
    <cfRule type="cellIs" dxfId="3043" priority="3041" operator="equal">
      <formula>5</formula>
    </cfRule>
    <cfRule type="cellIs" dxfId="3042" priority="3042" operator="equal">
      <formula>3</formula>
    </cfRule>
    <cfRule type="cellIs" dxfId="3041" priority="3043" operator="equal">
      <formula>2</formula>
    </cfRule>
    <cfRule type="cellIs" dxfId="3040" priority="3044" operator="equal">
      <formula>0</formula>
    </cfRule>
  </conditionalFormatting>
  <conditionalFormatting sqref="R177 N177">
    <cfRule type="cellIs" dxfId="3039" priority="3035" operator="greaterThan">
      <formula>4</formula>
    </cfRule>
    <cfRule type="cellIs" dxfId="3038" priority="3036" operator="equal">
      <formula>4</formula>
    </cfRule>
    <cfRule type="cellIs" dxfId="3037" priority="3037" operator="equal">
      <formula>2</formula>
    </cfRule>
    <cfRule type="cellIs" dxfId="3036" priority="3038" operator="equal">
      <formula>1</formula>
    </cfRule>
    <cfRule type="cellIs" dxfId="3035" priority="3039" operator="equal">
      <formula>0</formula>
    </cfRule>
  </conditionalFormatting>
  <conditionalFormatting sqref="C167:T175 C177:T177">
    <cfRule type="cellIs" dxfId="3034" priority="3029" operator="equal">
      <formula>0</formula>
    </cfRule>
  </conditionalFormatting>
  <conditionalFormatting sqref="T177">
    <cfRule type="cellIs" dxfId="3033" priority="3024" stopIfTrue="1" operator="equal">
      <formula>1</formula>
    </cfRule>
    <cfRule type="cellIs" dxfId="3032" priority="3025" stopIfTrue="1" operator="equal">
      <formula>T$18-2</formula>
    </cfRule>
    <cfRule type="cellIs" dxfId="3031" priority="3026" stopIfTrue="1" operator="equal">
      <formula>T$18-1</formula>
    </cfRule>
    <cfRule type="cellIs" dxfId="3030" priority="3027" stopIfTrue="1" operator="equal">
      <formula>T$18+1</formula>
    </cfRule>
    <cfRule type="cellIs" dxfId="3029" priority="3028" stopIfTrue="1" operator="greaterThanOrEqual">
      <formula>T$18+2</formula>
    </cfRule>
  </conditionalFormatting>
  <conditionalFormatting sqref="S177">
    <cfRule type="cellIs" dxfId="3028" priority="3019" stopIfTrue="1" operator="equal">
      <formula>1</formula>
    </cfRule>
    <cfRule type="cellIs" dxfId="3027" priority="3020" stopIfTrue="1" operator="equal">
      <formula>S$18-2</formula>
    </cfRule>
    <cfRule type="cellIs" dxfId="3026" priority="3021" stopIfTrue="1" operator="equal">
      <formula>S$18-1</formula>
    </cfRule>
    <cfRule type="cellIs" dxfId="3025" priority="3022" stopIfTrue="1" operator="equal">
      <formula>S$18+1</formula>
    </cfRule>
    <cfRule type="cellIs" dxfId="3024" priority="3023" stopIfTrue="1" operator="greaterThanOrEqual">
      <formula>S$18+2</formula>
    </cfRule>
  </conditionalFormatting>
  <conditionalFormatting sqref="O177">
    <cfRule type="cellIs" dxfId="3023" priority="3014" stopIfTrue="1" operator="equal">
      <formula>1</formula>
    </cfRule>
    <cfRule type="cellIs" dxfId="3022" priority="3015" stopIfTrue="1" operator="equal">
      <formula>O$18-2</formula>
    </cfRule>
    <cfRule type="cellIs" dxfId="3021" priority="3016" stopIfTrue="1" operator="equal">
      <formula>O$18-1</formula>
    </cfRule>
    <cfRule type="cellIs" dxfId="3020" priority="3017" stopIfTrue="1" operator="equal">
      <formula>O$18+1</formula>
    </cfRule>
    <cfRule type="cellIs" dxfId="3019" priority="3018" stopIfTrue="1" operator="greaterThanOrEqual">
      <formula>O$18+2</formula>
    </cfRule>
  </conditionalFormatting>
  <conditionalFormatting sqref="M177">
    <cfRule type="cellIs" dxfId="3018" priority="3009" stopIfTrue="1" operator="equal">
      <formula>1</formula>
    </cfRule>
    <cfRule type="cellIs" dxfId="3017" priority="3010" stopIfTrue="1" operator="equal">
      <formula>M$18-2</formula>
    </cfRule>
    <cfRule type="cellIs" dxfId="3016" priority="3011" stopIfTrue="1" operator="equal">
      <formula>M$18-1</formula>
    </cfRule>
    <cfRule type="cellIs" dxfId="3015" priority="3012" stopIfTrue="1" operator="equal">
      <formula>M$18+1</formula>
    </cfRule>
    <cfRule type="cellIs" dxfId="3014" priority="3013" stopIfTrue="1" operator="greaterThanOrEqual">
      <formula>M$18+2</formula>
    </cfRule>
  </conditionalFormatting>
  <conditionalFormatting sqref="K177">
    <cfRule type="cellIs" dxfId="3013" priority="3004" stopIfTrue="1" operator="equal">
      <formula>1</formula>
    </cfRule>
    <cfRule type="cellIs" dxfId="3012" priority="3005" stopIfTrue="1" operator="equal">
      <formula>K$18-2</formula>
    </cfRule>
    <cfRule type="cellIs" dxfId="3011" priority="3006" stopIfTrue="1" operator="equal">
      <formula>K$18-1</formula>
    </cfRule>
    <cfRule type="cellIs" dxfId="3010" priority="3007" stopIfTrue="1" operator="equal">
      <formula>K$18+1</formula>
    </cfRule>
    <cfRule type="cellIs" dxfId="3009" priority="3008" stopIfTrue="1" operator="greaterThanOrEqual">
      <formula>K$18+2</formula>
    </cfRule>
  </conditionalFormatting>
  <conditionalFormatting sqref="J177">
    <cfRule type="cellIs" dxfId="3008" priority="2999" stopIfTrue="1" operator="equal">
      <formula>1</formula>
    </cfRule>
    <cfRule type="cellIs" dxfId="3007" priority="3000" stopIfTrue="1" operator="equal">
      <formula>J$18-2</formula>
    </cfRule>
    <cfRule type="cellIs" dxfId="3006" priority="3001" stopIfTrue="1" operator="equal">
      <formula>J$18-1</formula>
    </cfRule>
    <cfRule type="cellIs" dxfId="3005" priority="3002" stopIfTrue="1" operator="equal">
      <formula>J$18+1</formula>
    </cfRule>
    <cfRule type="cellIs" dxfId="3004" priority="3003" stopIfTrue="1" operator="greaterThanOrEqual">
      <formula>J$18+2</formula>
    </cfRule>
  </conditionalFormatting>
  <conditionalFormatting sqref="H177">
    <cfRule type="cellIs" dxfId="3003" priority="2994" stopIfTrue="1" operator="equal">
      <formula>1</formula>
    </cfRule>
    <cfRule type="cellIs" dxfId="3002" priority="2995" stopIfTrue="1" operator="equal">
      <formula>H$18-2</formula>
    </cfRule>
    <cfRule type="cellIs" dxfId="3001" priority="2996" stopIfTrue="1" operator="equal">
      <formula>H$18-1</formula>
    </cfRule>
    <cfRule type="cellIs" dxfId="3000" priority="2997" stopIfTrue="1" operator="equal">
      <formula>H$18+1</formula>
    </cfRule>
    <cfRule type="cellIs" dxfId="2999" priority="2998" stopIfTrue="1" operator="greaterThanOrEqual">
      <formula>H$18+2</formula>
    </cfRule>
  </conditionalFormatting>
  <conditionalFormatting sqref="G177">
    <cfRule type="cellIs" dxfId="2998" priority="2989" stopIfTrue="1" operator="equal">
      <formula>1</formula>
    </cfRule>
    <cfRule type="cellIs" dxfId="2997" priority="2990" stopIfTrue="1" operator="equal">
      <formula>G$18-2</formula>
    </cfRule>
    <cfRule type="cellIs" dxfId="2996" priority="2991" stopIfTrue="1" operator="equal">
      <formula>G$18-1</formula>
    </cfRule>
    <cfRule type="cellIs" dxfId="2995" priority="2992" stopIfTrue="1" operator="equal">
      <formula>G$18+1</formula>
    </cfRule>
    <cfRule type="cellIs" dxfId="2994" priority="2993" stopIfTrue="1" operator="greaterThanOrEqual">
      <formula>G$18+2</formula>
    </cfRule>
  </conditionalFormatting>
  <conditionalFormatting sqref="F177">
    <cfRule type="cellIs" dxfId="2993" priority="2980" stopIfTrue="1" operator="equal">
      <formula>1</formula>
    </cfRule>
    <cfRule type="cellIs" dxfId="2992" priority="2981" stopIfTrue="1" operator="equal">
      <formula>F$18-2</formula>
    </cfRule>
    <cfRule type="cellIs" dxfId="2991" priority="2982" stopIfTrue="1" operator="equal">
      <formula>F$18-1</formula>
    </cfRule>
    <cfRule type="cellIs" dxfId="2990" priority="2983" stopIfTrue="1" operator="equal">
      <formula>F$18+1</formula>
    </cfRule>
    <cfRule type="cellIs" dxfId="2989" priority="2984" stopIfTrue="1" operator="greaterThanOrEqual">
      <formula>F$18+2</formula>
    </cfRule>
  </conditionalFormatting>
  <conditionalFormatting sqref="C167:T175 C177:T177">
    <cfRule type="cellIs" dxfId="2988" priority="3030" stopIfTrue="1" operator="equal">
      <formula>1</formula>
    </cfRule>
    <cfRule type="cellIs" dxfId="2987" priority="3031" stopIfTrue="1" operator="equal">
      <formula>C$18-2</formula>
    </cfRule>
    <cfRule type="cellIs" dxfId="2986" priority="3032" stopIfTrue="1" operator="equal">
      <formula>C$18-1</formula>
    </cfRule>
    <cfRule type="cellIs" dxfId="2985" priority="3033" stopIfTrue="1" operator="equal">
      <formula>C$18+1</formula>
    </cfRule>
    <cfRule type="cellIs" dxfId="2984" priority="3034" stopIfTrue="1" operator="greaterThanOrEqual">
      <formula>C$18+2</formula>
    </cfRule>
  </conditionalFormatting>
  <conditionalFormatting sqref="D167:D175 D177">
    <cfRule type="cellIs" dxfId="2983" priority="2975" stopIfTrue="1" operator="equal">
      <formula>1</formula>
    </cfRule>
    <cfRule type="cellIs" dxfId="2982" priority="2976" stopIfTrue="1" operator="equal">
      <formula>D$18-2</formula>
    </cfRule>
    <cfRule type="cellIs" dxfId="2981" priority="2977" stopIfTrue="1" operator="equal">
      <formula>D$18-1</formula>
    </cfRule>
    <cfRule type="cellIs" dxfId="2980" priority="2978" stopIfTrue="1" operator="equal">
      <formula>D$18+1</formula>
    </cfRule>
    <cfRule type="cellIs" dxfId="2979" priority="2979" stopIfTrue="1" operator="greaterThanOrEqual">
      <formula>D$18+2</formula>
    </cfRule>
  </conditionalFormatting>
  <conditionalFormatting sqref="G167:G175 G177">
    <cfRule type="cellIs" dxfId="2978" priority="2970" stopIfTrue="1" operator="equal">
      <formula>1</formula>
    </cfRule>
    <cfRule type="cellIs" dxfId="2977" priority="2971" stopIfTrue="1" operator="equal">
      <formula>G$18-2</formula>
    </cfRule>
    <cfRule type="cellIs" dxfId="2976" priority="2972" stopIfTrue="1" operator="equal">
      <formula>G$18-1</formula>
    </cfRule>
    <cfRule type="cellIs" dxfId="2975" priority="2973" stopIfTrue="1" operator="equal">
      <formula>G$18+1</formula>
    </cfRule>
    <cfRule type="cellIs" dxfId="2974" priority="2974" stopIfTrue="1" operator="greaterThanOrEqual">
      <formula>G$18+2</formula>
    </cfRule>
  </conditionalFormatting>
  <conditionalFormatting sqref="H167:H175 H177">
    <cfRule type="cellIs" dxfId="2973" priority="2965" stopIfTrue="1" operator="equal">
      <formula>1</formula>
    </cfRule>
    <cfRule type="cellIs" dxfId="2972" priority="2966" stopIfTrue="1" operator="equal">
      <formula>H$18-2</formula>
    </cfRule>
    <cfRule type="cellIs" dxfId="2971" priority="2967" stopIfTrue="1" operator="equal">
      <formula>H$18-1</formula>
    </cfRule>
    <cfRule type="cellIs" dxfId="2970" priority="2968" stopIfTrue="1" operator="equal">
      <formula>H$18+1</formula>
    </cfRule>
    <cfRule type="cellIs" dxfId="2969" priority="2969" stopIfTrue="1" operator="greaterThanOrEqual">
      <formula>H$18+2</formula>
    </cfRule>
  </conditionalFormatting>
  <conditionalFormatting sqref="J167:J175 J177">
    <cfRule type="cellIs" dxfId="2968" priority="2960" stopIfTrue="1" operator="equal">
      <formula>1</formula>
    </cfRule>
    <cfRule type="cellIs" dxfId="2967" priority="2961" stopIfTrue="1" operator="equal">
      <formula>J$18-2</formula>
    </cfRule>
    <cfRule type="cellIs" dxfId="2966" priority="2962" stopIfTrue="1" operator="equal">
      <formula>J$18-1</formula>
    </cfRule>
    <cfRule type="cellIs" dxfId="2965" priority="2963" stopIfTrue="1" operator="equal">
      <formula>J$18+1</formula>
    </cfRule>
    <cfRule type="cellIs" dxfId="2964" priority="2964" stopIfTrue="1" operator="greaterThanOrEqual">
      <formula>J$18+2</formula>
    </cfRule>
  </conditionalFormatting>
  <conditionalFormatting sqref="K167:K175 K177">
    <cfRule type="cellIs" dxfId="2963" priority="2955" stopIfTrue="1" operator="equal">
      <formula>1</formula>
    </cfRule>
    <cfRule type="cellIs" dxfId="2962" priority="2956" stopIfTrue="1" operator="equal">
      <formula>K$18-2</formula>
    </cfRule>
    <cfRule type="cellIs" dxfId="2961" priority="2957" stopIfTrue="1" operator="equal">
      <formula>K$18-1</formula>
    </cfRule>
    <cfRule type="cellIs" dxfId="2960" priority="2958" stopIfTrue="1" operator="equal">
      <formula>K$18+1</formula>
    </cfRule>
    <cfRule type="cellIs" dxfId="2959" priority="2959" stopIfTrue="1" operator="greaterThanOrEqual">
      <formula>K$18+2</formula>
    </cfRule>
  </conditionalFormatting>
  <conditionalFormatting sqref="M167:M175 M177">
    <cfRule type="cellIs" dxfId="2958" priority="2950" stopIfTrue="1" operator="equal">
      <formula>1</formula>
    </cfRule>
    <cfRule type="cellIs" dxfId="2957" priority="2951" stopIfTrue="1" operator="equal">
      <formula>M$18-2</formula>
    </cfRule>
    <cfRule type="cellIs" dxfId="2956" priority="2952" stopIfTrue="1" operator="equal">
      <formula>M$18-1</formula>
    </cfRule>
    <cfRule type="cellIs" dxfId="2955" priority="2953" stopIfTrue="1" operator="equal">
      <formula>M$18+1</formula>
    </cfRule>
    <cfRule type="cellIs" dxfId="2954" priority="2954" stopIfTrue="1" operator="greaterThanOrEqual">
      <formula>M$18+2</formula>
    </cfRule>
  </conditionalFormatting>
  <conditionalFormatting sqref="O167:O175 O177">
    <cfRule type="cellIs" dxfId="2953" priority="2945" stopIfTrue="1" operator="equal">
      <formula>1</formula>
    </cfRule>
    <cfRule type="cellIs" dxfId="2952" priority="2946" stopIfTrue="1" operator="equal">
      <formula>O$18-2</formula>
    </cfRule>
    <cfRule type="cellIs" dxfId="2951" priority="2947" stopIfTrue="1" operator="equal">
      <formula>O$18-1</formula>
    </cfRule>
    <cfRule type="cellIs" dxfId="2950" priority="2948" stopIfTrue="1" operator="equal">
      <formula>O$18+1</formula>
    </cfRule>
    <cfRule type="cellIs" dxfId="2949" priority="2949" stopIfTrue="1" operator="greaterThanOrEqual">
      <formula>O$18+2</formula>
    </cfRule>
  </conditionalFormatting>
  <conditionalFormatting sqref="S167:S175 S177">
    <cfRule type="cellIs" dxfId="2948" priority="2940" stopIfTrue="1" operator="equal">
      <formula>1</formula>
    </cfRule>
    <cfRule type="cellIs" dxfId="2947" priority="2941" stopIfTrue="1" operator="equal">
      <formula>S$18-2</formula>
    </cfRule>
    <cfRule type="cellIs" dxfId="2946" priority="2942" stopIfTrue="1" operator="equal">
      <formula>S$18-1</formula>
    </cfRule>
    <cfRule type="cellIs" dxfId="2945" priority="2943" stopIfTrue="1" operator="equal">
      <formula>S$18+1</formula>
    </cfRule>
    <cfRule type="cellIs" dxfId="2944" priority="2944" stopIfTrue="1" operator="greaterThanOrEqual">
      <formula>S$18+2</formula>
    </cfRule>
  </conditionalFormatting>
  <conditionalFormatting sqref="T167:T175 T177">
    <cfRule type="cellIs" dxfId="2943" priority="2935" stopIfTrue="1" operator="equal">
      <formula>1</formula>
    </cfRule>
    <cfRule type="cellIs" dxfId="2942" priority="2936" stopIfTrue="1" operator="equal">
      <formula>T$18-2</formula>
    </cfRule>
    <cfRule type="cellIs" dxfId="2941" priority="2937" stopIfTrue="1" operator="equal">
      <formula>T$18-1</formula>
    </cfRule>
    <cfRule type="cellIs" dxfId="2940" priority="2938" stopIfTrue="1" operator="equal">
      <formula>T$18+1</formula>
    </cfRule>
    <cfRule type="cellIs" dxfId="2939" priority="2939" stopIfTrue="1" operator="greaterThanOrEqual">
      <formula>T$18+2</formula>
    </cfRule>
  </conditionalFormatting>
  <conditionalFormatting sqref="E167:E175 E177">
    <cfRule type="cellIs" dxfId="2938" priority="2985" stopIfTrue="1" operator="equal">
      <formula>1</formula>
    </cfRule>
    <cfRule type="cellIs" dxfId="2937" priority="2986" stopIfTrue="1" operator="equal">
      <formula>E$18-1</formula>
    </cfRule>
    <cfRule type="cellIs" dxfId="2936" priority="2987" stopIfTrue="1" operator="equal">
      <formula>E$18+1</formula>
    </cfRule>
    <cfRule type="cellIs" dxfId="2935" priority="2988" stopIfTrue="1" operator="greaterThanOrEqual">
      <formula>E$18+2</formula>
    </cfRule>
  </conditionalFormatting>
  <conditionalFormatting sqref="F167:F175 F177">
    <cfRule type="cellIs" dxfId="2934" priority="2931" stopIfTrue="1" operator="equal">
      <formula>1</formula>
    </cfRule>
    <cfRule type="cellIs" dxfId="2933" priority="2932" stopIfTrue="1" operator="equal">
      <formula>F$18-1</formula>
    </cfRule>
    <cfRule type="cellIs" dxfId="2932" priority="2933" stopIfTrue="1" operator="equal">
      <formula>F$18+1</formula>
    </cfRule>
    <cfRule type="cellIs" dxfId="2931" priority="2934" stopIfTrue="1" operator="greaterThanOrEqual">
      <formula>F$18+2</formula>
    </cfRule>
  </conditionalFormatting>
  <conditionalFormatting sqref="L167:L175 L177">
    <cfRule type="cellIs" dxfId="2930" priority="2927" stopIfTrue="1" operator="equal">
      <formula>1</formula>
    </cfRule>
    <cfRule type="cellIs" dxfId="2929" priority="2928" stopIfTrue="1" operator="equal">
      <formula>L$18-1</formula>
    </cfRule>
    <cfRule type="cellIs" dxfId="2928" priority="2929" stopIfTrue="1" operator="equal">
      <formula>L$18+1</formula>
    </cfRule>
    <cfRule type="cellIs" dxfId="2927" priority="2930" stopIfTrue="1" operator="greaterThanOrEqual">
      <formula>L$18+2</formula>
    </cfRule>
  </conditionalFormatting>
  <conditionalFormatting sqref="Q167:Q175 Q177">
    <cfRule type="cellIs" dxfId="2926" priority="2923" stopIfTrue="1" operator="equal">
      <formula>1</formula>
    </cfRule>
    <cfRule type="cellIs" dxfId="2925" priority="2924" stopIfTrue="1" operator="equal">
      <formula>Q$18-1</formula>
    </cfRule>
    <cfRule type="cellIs" dxfId="2924" priority="2925" stopIfTrue="1" operator="equal">
      <formula>Q$18+1</formula>
    </cfRule>
    <cfRule type="cellIs" dxfId="2923" priority="2926" stopIfTrue="1" operator="greaterThanOrEqual">
      <formula>Q$18+2</formula>
    </cfRule>
  </conditionalFormatting>
  <conditionalFormatting sqref="R167:R175 R177">
    <cfRule type="cellIs" dxfId="2922" priority="2919" stopIfTrue="1" operator="equal">
      <formula>1</formula>
    </cfRule>
    <cfRule type="cellIs" dxfId="2921" priority="2920" stopIfTrue="1" operator="equal">
      <formula>R$18-1</formula>
    </cfRule>
    <cfRule type="cellIs" dxfId="2920" priority="2921" stopIfTrue="1" operator="equal">
      <formula>R$18+1</formula>
    </cfRule>
    <cfRule type="cellIs" dxfId="2919" priority="2922" stopIfTrue="1" operator="greaterThanOrEqual">
      <formula>R$18+2</formula>
    </cfRule>
  </conditionalFormatting>
  <conditionalFormatting sqref="I167:I175 I177">
    <cfRule type="cellIs" dxfId="2918" priority="2914" stopIfTrue="1" operator="equal">
      <formula>$I$18-3</formula>
    </cfRule>
    <cfRule type="cellIs" dxfId="2917" priority="2915" stopIfTrue="1" operator="equal">
      <formula>I$18-2</formula>
    </cfRule>
    <cfRule type="cellIs" dxfId="2916" priority="2916" stopIfTrue="1" operator="equal">
      <formula>I$18-1</formula>
    </cfRule>
    <cfRule type="cellIs" dxfId="2915" priority="2917" stopIfTrue="1" operator="equal">
      <formula>I$18+1</formula>
    </cfRule>
    <cfRule type="cellIs" dxfId="2914" priority="2918" stopIfTrue="1" operator="greaterThanOrEqual">
      <formula>I$18+2</formula>
    </cfRule>
  </conditionalFormatting>
  <conditionalFormatting sqref="N167:N175 N177">
    <cfRule type="cellIs" dxfId="2913" priority="2909" stopIfTrue="1" operator="equal">
      <formula>$I$18-3</formula>
    </cfRule>
    <cfRule type="cellIs" dxfId="2912" priority="2910" stopIfTrue="1" operator="equal">
      <formula>N$18-2</formula>
    </cfRule>
    <cfRule type="cellIs" dxfId="2911" priority="2911" stopIfTrue="1" operator="equal">
      <formula>N$18-1</formula>
    </cfRule>
    <cfRule type="cellIs" dxfId="2910" priority="2912" stopIfTrue="1" operator="equal">
      <formula>N$18+1</formula>
    </cfRule>
    <cfRule type="cellIs" dxfId="2909" priority="2913" stopIfTrue="1" operator="greaterThanOrEqual">
      <formula>N$18+2</formula>
    </cfRule>
  </conditionalFormatting>
  <conditionalFormatting sqref="P167:P175 P177">
    <cfRule type="cellIs" dxfId="2908" priority="2904" stopIfTrue="1" operator="equal">
      <formula>$I$18-3</formula>
    </cfRule>
    <cfRule type="cellIs" dxfId="2907" priority="2905" stopIfTrue="1" operator="equal">
      <formula>P$18-2</formula>
    </cfRule>
    <cfRule type="cellIs" dxfId="2906" priority="2906" stopIfTrue="1" operator="equal">
      <formula>P$18-1</formula>
    </cfRule>
    <cfRule type="cellIs" dxfId="2905" priority="2907" stopIfTrue="1" operator="equal">
      <formula>P$18+1</formula>
    </cfRule>
    <cfRule type="cellIs" dxfId="2904" priority="2908" stopIfTrue="1" operator="greaterThanOrEqual">
      <formula>P$18+2</formula>
    </cfRule>
  </conditionalFormatting>
  <conditionalFormatting sqref="Q193 L193">
    <cfRule type="cellIs" dxfId="2903" priority="2899" operator="greaterThan">
      <formula>5</formula>
    </cfRule>
    <cfRule type="cellIs" dxfId="2902" priority="2900" operator="equal">
      <formula>5</formula>
    </cfRule>
    <cfRule type="cellIs" dxfId="2901" priority="2901" operator="equal">
      <formula>3</formula>
    </cfRule>
    <cfRule type="cellIs" dxfId="2900" priority="2902" operator="equal">
      <formula>2</formula>
    </cfRule>
    <cfRule type="cellIs" dxfId="2899" priority="2903" operator="equal">
      <formula>0</formula>
    </cfRule>
  </conditionalFormatting>
  <conditionalFormatting sqref="R193 N193">
    <cfRule type="cellIs" dxfId="2898" priority="2894" operator="greaterThan">
      <formula>4</formula>
    </cfRule>
    <cfRule type="cellIs" dxfId="2897" priority="2895" operator="equal">
      <formula>4</formula>
    </cfRule>
    <cfRule type="cellIs" dxfId="2896" priority="2896" operator="equal">
      <formula>2</formula>
    </cfRule>
    <cfRule type="cellIs" dxfId="2895" priority="2897" operator="equal">
      <formula>1</formula>
    </cfRule>
    <cfRule type="cellIs" dxfId="2894" priority="2898" operator="equal">
      <formula>0</formula>
    </cfRule>
  </conditionalFormatting>
  <conditionalFormatting sqref="C183:T191 C193:T193">
    <cfRule type="cellIs" dxfId="2893" priority="2888" operator="equal">
      <formula>0</formula>
    </cfRule>
  </conditionalFormatting>
  <conditionalFormatting sqref="T193">
    <cfRule type="cellIs" dxfId="2892" priority="2883" stopIfTrue="1" operator="equal">
      <formula>1</formula>
    </cfRule>
    <cfRule type="cellIs" dxfId="2891" priority="2884" stopIfTrue="1" operator="equal">
      <formula>T$18-2</formula>
    </cfRule>
    <cfRule type="cellIs" dxfId="2890" priority="2885" stopIfTrue="1" operator="equal">
      <formula>T$18-1</formula>
    </cfRule>
    <cfRule type="cellIs" dxfId="2889" priority="2886" stopIfTrue="1" operator="equal">
      <formula>T$18+1</formula>
    </cfRule>
    <cfRule type="cellIs" dxfId="2888" priority="2887" stopIfTrue="1" operator="greaterThanOrEqual">
      <formula>T$18+2</formula>
    </cfRule>
  </conditionalFormatting>
  <conditionalFormatting sqref="S193">
    <cfRule type="cellIs" dxfId="2887" priority="2878" stopIfTrue="1" operator="equal">
      <formula>1</formula>
    </cfRule>
    <cfRule type="cellIs" dxfId="2886" priority="2879" stopIfTrue="1" operator="equal">
      <formula>S$18-2</formula>
    </cfRule>
    <cfRule type="cellIs" dxfId="2885" priority="2880" stopIfTrue="1" operator="equal">
      <formula>S$18-1</formula>
    </cfRule>
    <cfRule type="cellIs" dxfId="2884" priority="2881" stopIfTrue="1" operator="equal">
      <formula>S$18+1</formula>
    </cfRule>
    <cfRule type="cellIs" dxfId="2883" priority="2882" stopIfTrue="1" operator="greaterThanOrEqual">
      <formula>S$18+2</formula>
    </cfRule>
  </conditionalFormatting>
  <conditionalFormatting sqref="O193">
    <cfRule type="cellIs" dxfId="2882" priority="2873" stopIfTrue="1" operator="equal">
      <formula>1</formula>
    </cfRule>
    <cfRule type="cellIs" dxfId="2881" priority="2874" stopIfTrue="1" operator="equal">
      <formula>O$18-2</formula>
    </cfRule>
    <cfRule type="cellIs" dxfId="2880" priority="2875" stopIfTrue="1" operator="equal">
      <formula>O$18-1</formula>
    </cfRule>
    <cfRule type="cellIs" dxfId="2879" priority="2876" stopIfTrue="1" operator="equal">
      <formula>O$18+1</formula>
    </cfRule>
    <cfRule type="cellIs" dxfId="2878" priority="2877" stopIfTrue="1" operator="greaterThanOrEqual">
      <formula>O$18+2</formula>
    </cfRule>
  </conditionalFormatting>
  <conditionalFormatting sqref="M193">
    <cfRule type="cellIs" dxfId="2877" priority="2868" stopIfTrue="1" operator="equal">
      <formula>1</formula>
    </cfRule>
    <cfRule type="cellIs" dxfId="2876" priority="2869" stopIfTrue="1" operator="equal">
      <formula>M$18-2</formula>
    </cfRule>
    <cfRule type="cellIs" dxfId="2875" priority="2870" stopIfTrue="1" operator="equal">
      <formula>M$18-1</formula>
    </cfRule>
    <cfRule type="cellIs" dxfId="2874" priority="2871" stopIfTrue="1" operator="equal">
      <formula>M$18+1</formula>
    </cfRule>
    <cfRule type="cellIs" dxfId="2873" priority="2872" stopIfTrue="1" operator="greaterThanOrEqual">
      <formula>M$18+2</formula>
    </cfRule>
  </conditionalFormatting>
  <conditionalFormatting sqref="K193">
    <cfRule type="cellIs" dxfId="2872" priority="2863" stopIfTrue="1" operator="equal">
      <formula>1</formula>
    </cfRule>
    <cfRule type="cellIs" dxfId="2871" priority="2864" stopIfTrue="1" operator="equal">
      <formula>K$18-2</formula>
    </cfRule>
    <cfRule type="cellIs" dxfId="2870" priority="2865" stopIfTrue="1" operator="equal">
      <formula>K$18-1</formula>
    </cfRule>
    <cfRule type="cellIs" dxfId="2869" priority="2866" stopIfTrue="1" operator="equal">
      <formula>K$18+1</formula>
    </cfRule>
    <cfRule type="cellIs" dxfId="2868" priority="2867" stopIfTrue="1" operator="greaterThanOrEqual">
      <formula>K$18+2</formula>
    </cfRule>
  </conditionalFormatting>
  <conditionalFormatting sqref="J193">
    <cfRule type="cellIs" dxfId="2867" priority="2858" stopIfTrue="1" operator="equal">
      <formula>1</formula>
    </cfRule>
    <cfRule type="cellIs" dxfId="2866" priority="2859" stopIfTrue="1" operator="equal">
      <formula>J$18-2</formula>
    </cfRule>
    <cfRule type="cellIs" dxfId="2865" priority="2860" stopIfTrue="1" operator="equal">
      <formula>J$18-1</formula>
    </cfRule>
    <cfRule type="cellIs" dxfId="2864" priority="2861" stopIfTrue="1" operator="equal">
      <formula>J$18+1</formula>
    </cfRule>
    <cfRule type="cellIs" dxfId="2863" priority="2862" stopIfTrue="1" operator="greaterThanOrEqual">
      <formula>J$18+2</formula>
    </cfRule>
  </conditionalFormatting>
  <conditionalFormatting sqref="H193">
    <cfRule type="cellIs" dxfId="2862" priority="2853" stopIfTrue="1" operator="equal">
      <formula>1</formula>
    </cfRule>
    <cfRule type="cellIs" dxfId="2861" priority="2854" stopIfTrue="1" operator="equal">
      <formula>H$18-2</formula>
    </cfRule>
    <cfRule type="cellIs" dxfId="2860" priority="2855" stopIfTrue="1" operator="equal">
      <formula>H$18-1</formula>
    </cfRule>
    <cfRule type="cellIs" dxfId="2859" priority="2856" stopIfTrue="1" operator="equal">
      <formula>H$18+1</formula>
    </cfRule>
    <cfRule type="cellIs" dxfId="2858" priority="2857" stopIfTrue="1" operator="greaterThanOrEqual">
      <formula>H$18+2</formula>
    </cfRule>
  </conditionalFormatting>
  <conditionalFormatting sqref="G193">
    <cfRule type="cellIs" dxfId="2857" priority="2848" stopIfTrue="1" operator="equal">
      <formula>1</formula>
    </cfRule>
    <cfRule type="cellIs" dxfId="2856" priority="2849" stopIfTrue="1" operator="equal">
      <formula>G$18-2</formula>
    </cfRule>
    <cfRule type="cellIs" dxfId="2855" priority="2850" stopIfTrue="1" operator="equal">
      <formula>G$18-1</formula>
    </cfRule>
    <cfRule type="cellIs" dxfId="2854" priority="2851" stopIfTrue="1" operator="equal">
      <formula>G$18+1</formula>
    </cfRule>
    <cfRule type="cellIs" dxfId="2853" priority="2852" stopIfTrue="1" operator="greaterThanOrEqual">
      <formula>G$18+2</formula>
    </cfRule>
  </conditionalFormatting>
  <conditionalFormatting sqref="F193">
    <cfRule type="cellIs" dxfId="2852" priority="2839" stopIfTrue="1" operator="equal">
      <formula>1</formula>
    </cfRule>
    <cfRule type="cellIs" dxfId="2851" priority="2840" stopIfTrue="1" operator="equal">
      <formula>F$18-2</formula>
    </cfRule>
    <cfRule type="cellIs" dxfId="2850" priority="2841" stopIfTrue="1" operator="equal">
      <formula>F$18-1</formula>
    </cfRule>
    <cfRule type="cellIs" dxfId="2849" priority="2842" stopIfTrue="1" operator="equal">
      <formula>F$18+1</formula>
    </cfRule>
    <cfRule type="cellIs" dxfId="2848" priority="2843" stopIfTrue="1" operator="greaterThanOrEqual">
      <formula>F$18+2</formula>
    </cfRule>
  </conditionalFormatting>
  <conditionalFormatting sqref="C183:T191 C193:T193">
    <cfRule type="cellIs" dxfId="2847" priority="2889" stopIfTrue="1" operator="equal">
      <formula>1</formula>
    </cfRule>
    <cfRule type="cellIs" dxfId="2846" priority="2890" stopIfTrue="1" operator="equal">
      <formula>C$18-2</formula>
    </cfRule>
    <cfRule type="cellIs" dxfId="2845" priority="2891" stopIfTrue="1" operator="equal">
      <formula>C$18-1</formula>
    </cfRule>
    <cfRule type="cellIs" dxfId="2844" priority="2892" stopIfTrue="1" operator="equal">
      <formula>C$18+1</formula>
    </cfRule>
    <cfRule type="cellIs" dxfId="2843" priority="2893" stopIfTrue="1" operator="greaterThanOrEqual">
      <formula>C$18+2</formula>
    </cfRule>
  </conditionalFormatting>
  <conditionalFormatting sqref="D183:D191 D193">
    <cfRule type="cellIs" dxfId="2842" priority="2834" stopIfTrue="1" operator="equal">
      <formula>1</formula>
    </cfRule>
    <cfRule type="cellIs" dxfId="2841" priority="2835" stopIfTrue="1" operator="equal">
      <formula>D$18-2</formula>
    </cfRule>
    <cfRule type="cellIs" dxfId="2840" priority="2836" stopIfTrue="1" operator="equal">
      <formula>D$18-1</formula>
    </cfRule>
    <cfRule type="cellIs" dxfId="2839" priority="2837" stopIfTrue="1" operator="equal">
      <formula>D$18+1</formula>
    </cfRule>
    <cfRule type="cellIs" dxfId="2838" priority="2838" stopIfTrue="1" operator="greaterThanOrEqual">
      <formula>D$18+2</formula>
    </cfRule>
  </conditionalFormatting>
  <conditionalFormatting sqref="G183:G191 G193">
    <cfRule type="cellIs" dxfId="2837" priority="2829" stopIfTrue="1" operator="equal">
      <formula>1</formula>
    </cfRule>
    <cfRule type="cellIs" dxfId="2836" priority="2830" stopIfTrue="1" operator="equal">
      <formula>G$18-2</formula>
    </cfRule>
    <cfRule type="cellIs" dxfId="2835" priority="2831" stopIfTrue="1" operator="equal">
      <formula>G$18-1</formula>
    </cfRule>
    <cfRule type="cellIs" dxfId="2834" priority="2832" stopIfTrue="1" operator="equal">
      <formula>G$18+1</formula>
    </cfRule>
    <cfRule type="cellIs" dxfId="2833" priority="2833" stopIfTrue="1" operator="greaterThanOrEqual">
      <formula>G$18+2</formula>
    </cfRule>
  </conditionalFormatting>
  <conditionalFormatting sqref="H183:H191 H193">
    <cfRule type="cellIs" dxfId="2832" priority="2824" stopIfTrue="1" operator="equal">
      <formula>1</formula>
    </cfRule>
    <cfRule type="cellIs" dxfId="2831" priority="2825" stopIfTrue="1" operator="equal">
      <formula>H$18-2</formula>
    </cfRule>
    <cfRule type="cellIs" dxfId="2830" priority="2826" stopIfTrue="1" operator="equal">
      <formula>H$18-1</formula>
    </cfRule>
    <cfRule type="cellIs" dxfId="2829" priority="2827" stopIfTrue="1" operator="equal">
      <formula>H$18+1</formula>
    </cfRule>
    <cfRule type="cellIs" dxfId="2828" priority="2828" stopIfTrue="1" operator="greaterThanOrEqual">
      <formula>H$18+2</formula>
    </cfRule>
  </conditionalFormatting>
  <conditionalFormatting sqref="J183:J191 J193">
    <cfRule type="cellIs" dxfId="2827" priority="2819" stopIfTrue="1" operator="equal">
      <formula>1</formula>
    </cfRule>
    <cfRule type="cellIs" dxfId="2826" priority="2820" stopIfTrue="1" operator="equal">
      <formula>J$18-2</formula>
    </cfRule>
    <cfRule type="cellIs" dxfId="2825" priority="2821" stopIfTrue="1" operator="equal">
      <formula>J$18-1</formula>
    </cfRule>
    <cfRule type="cellIs" dxfId="2824" priority="2822" stopIfTrue="1" operator="equal">
      <formula>J$18+1</formula>
    </cfRule>
    <cfRule type="cellIs" dxfId="2823" priority="2823" stopIfTrue="1" operator="greaterThanOrEqual">
      <formula>J$18+2</formula>
    </cfRule>
  </conditionalFormatting>
  <conditionalFormatting sqref="K183:K191 K193">
    <cfRule type="cellIs" dxfId="2822" priority="2814" stopIfTrue="1" operator="equal">
      <formula>1</formula>
    </cfRule>
    <cfRule type="cellIs" dxfId="2821" priority="2815" stopIfTrue="1" operator="equal">
      <formula>K$18-2</formula>
    </cfRule>
    <cfRule type="cellIs" dxfId="2820" priority="2816" stopIfTrue="1" operator="equal">
      <formula>K$18-1</formula>
    </cfRule>
    <cfRule type="cellIs" dxfId="2819" priority="2817" stopIfTrue="1" operator="equal">
      <formula>K$18+1</formula>
    </cfRule>
    <cfRule type="cellIs" dxfId="2818" priority="2818" stopIfTrue="1" operator="greaterThanOrEqual">
      <formula>K$18+2</formula>
    </cfRule>
  </conditionalFormatting>
  <conditionalFormatting sqref="M183:M191 M193">
    <cfRule type="cellIs" dxfId="2817" priority="2809" stopIfTrue="1" operator="equal">
      <formula>1</formula>
    </cfRule>
    <cfRule type="cellIs" dxfId="2816" priority="2810" stopIfTrue="1" operator="equal">
      <formula>M$18-2</formula>
    </cfRule>
    <cfRule type="cellIs" dxfId="2815" priority="2811" stopIfTrue="1" operator="equal">
      <formula>M$18-1</formula>
    </cfRule>
    <cfRule type="cellIs" dxfId="2814" priority="2812" stopIfTrue="1" operator="equal">
      <formula>M$18+1</formula>
    </cfRule>
    <cfRule type="cellIs" dxfId="2813" priority="2813" stopIfTrue="1" operator="greaterThanOrEqual">
      <formula>M$18+2</formula>
    </cfRule>
  </conditionalFormatting>
  <conditionalFormatting sqref="O183:O191 O193">
    <cfRule type="cellIs" dxfId="2812" priority="2804" stopIfTrue="1" operator="equal">
      <formula>1</formula>
    </cfRule>
    <cfRule type="cellIs" dxfId="2811" priority="2805" stopIfTrue="1" operator="equal">
      <formula>O$18-2</formula>
    </cfRule>
    <cfRule type="cellIs" dxfId="2810" priority="2806" stopIfTrue="1" operator="equal">
      <formula>O$18-1</formula>
    </cfRule>
    <cfRule type="cellIs" dxfId="2809" priority="2807" stopIfTrue="1" operator="equal">
      <formula>O$18+1</formula>
    </cfRule>
    <cfRule type="cellIs" dxfId="2808" priority="2808" stopIfTrue="1" operator="greaterThanOrEqual">
      <formula>O$18+2</formula>
    </cfRule>
  </conditionalFormatting>
  <conditionalFormatting sqref="S183:S191 S193">
    <cfRule type="cellIs" dxfId="2807" priority="2799" stopIfTrue="1" operator="equal">
      <formula>1</formula>
    </cfRule>
    <cfRule type="cellIs" dxfId="2806" priority="2800" stopIfTrue="1" operator="equal">
      <formula>S$18-2</formula>
    </cfRule>
    <cfRule type="cellIs" dxfId="2805" priority="2801" stopIfTrue="1" operator="equal">
      <formula>S$18-1</formula>
    </cfRule>
    <cfRule type="cellIs" dxfId="2804" priority="2802" stopIfTrue="1" operator="equal">
      <formula>S$18+1</formula>
    </cfRule>
    <cfRule type="cellIs" dxfId="2803" priority="2803" stopIfTrue="1" operator="greaterThanOrEqual">
      <formula>S$18+2</formula>
    </cfRule>
  </conditionalFormatting>
  <conditionalFormatting sqref="T183:T191 T193">
    <cfRule type="cellIs" dxfId="2802" priority="2794" stopIfTrue="1" operator="equal">
      <formula>1</formula>
    </cfRule>
    <cfRule type="cellIs" dxfId="2801" priority="2795" stopIfTrue="1" operator="equal">
      <formula>T$18-2</formula>
    </cfRule>
    <cfRule type="cellIs" dxfId="2800" priority="2796" stopIfTrue="1" operator="equal">
      <formula>T$18-1</formula>
    </cfRule>
    <cfRule type="cellIs" dxfId="2799" priority="2797" stopIfTrue="1" operator="equal">
      <formula>T$18+1</formula>
    </cfRule>
    <cfRule type="cellIs" dxfId="2798" priority="2798" stopIfTrue="1" operator="greaterThanOrEqual">
      <formula>T$18+2</formula>
    </cfRule>
  </conditionalFormatting>
  <conditionalFormatting sqref="E183:E191 E193">
    <cfRule type="cellIs" dxfId="2797" priority="2844" stopIfTrue="1" operator="equal">
      <formula>1</formula>
    </cfRule>
    <cfRule type="cellIs" dxfId="2796" priority="2845" stopIfTrue="1" operator="equal">
      <formula>E$18-1</formula>
    </cfRule>
    <cfRule type="cellIs" dxfId="2795" priority="2846" stopIfTrue="1" operator="equal">
      <formula>E$18+1</formula>
    </cfRule>
    <cfRule type="cellIs" dxfId="2794" priority="2847" stopIfTrue="1" operator="greaterThanOrEqual">
      <formula>E$18+2</formula>
    </cfRule>
  </conditionalFormatting>
  <conditionalFormatting sqref="F183:F191 F193">
    <cfRule type="cellIs" dxfId="2793" priority="2790" stopIfTrue="1" operator="equal">
      <formula>1</formula>
    </cfRule>
    <cfRule type="cellIs" dxfId="2792" priority="2791" stopIfTrue="1" operator="equal">
      <formula>F$18-1</formula>
    </cfRule>
    <cfRule type="cellIs" dxfId="2791" priority="2792" stopIfTrue="1" operator="equal">
      <formula>F$18+1</formula>
    </cfRule>
    <cfRule type="cellIs" dxfId="2790" priority="2793" stopIfTrue="1" operator="greaterThanOrEqual">
      <formula>F$18+2</formula>
    </cfRule>
  </conditionalFormatting>
  <conditionalFormatting sqref="L183:L191 L193">
    <cfRule type="cellIs" dxfId="2789" priority="2786" stopIfTrue="1" operator="equal">
      <formula>1</formula>
    </cfRule>
    <cfRule type="cellIs" dxfId="2788" priority="2787" stopIfTrue="1" operator="equal">
      <formula>L$18-1</formula>
    </cfRule>
    <cfRule type="cellIs" dxfId="2787" priority="2788" stopIfTrue="1" operator="equal">
      <formula>L$18+1</formula>
    </cfRule>
    <cfRule type="cellIs" dxfId="2786" priority="2789" stopIfTrue="1" operator="greaterThanOrEqual">
      <formula>L$18+2</formula>
    </cfRule>
  </conditionalFormatting>
  <conditionalFormatting sqref="Q183:Q191 Q193">
    <cfRule type="cellIs" dxfId="2785" priority="2782" stopIfTrue="1" operator="equal">
      <formula>1</formula>
    </cfRule>
    <cfRule type="cellIs" dxfId="2784" priority="2783" stopIfTrue="1" operator="equal">
      <formula>Q$18-1</formula>
    </cfRule>
    <cfRule type="cellIs" dxfId="2783" priority="2784" stopIfTrue="1" operator="equal">
      <formula>Q$18+1</formula>
    </cfRule>
    <cfRule type="cellIs" dxfId="2782" priority="2785" stopIfTrue="1" operator="greaterThanOrEqual">
      <formula>Q$18+2</formula>
    </cfRule>
  </conditionalFormatting>
  <conditionalFormatting sqref="R183:R191 R193">
    <cfRule type="cellIs" dxfId="2781" priority="2778" stopIfTrue="1" operator="equal">
      <formula>1</formula>
    </cfRule>
    <cfRule type="cellIs" dxfId="2780" priority="2779" stopIfTrue="1" operator="equal">
      <formula>R$18-1</formula>
    </cfRule>
    <cfRule type="cellIs" dxfId="2779" priority="2780" stopIfTrue="1" operator="equal">
      <formula>R$18+1</formula>
    </cfRule>
    <cfRule type="cellIs" dxfId="2778" priority="2781" stopIfTrue="1" operator="greaterThanOrEqual">
      <formula>R$18+2</formula>
    </cfRule>
  </conditionalFormatting>
  <conditionalFormatting sqref="I183:I191 I193">
    <cfRule type="cellIs" dxfId="2777" priority="2773" stopIfTrue="1" operator="equal">
      <formula>$I$18-3</formula>
    </cfRule>
    <cfRule type="cellIs" dxfId="2776" priority="2774" stopIfTrue="1" operator="equal">
      <formula>I$18-2</formula>
    </cfRule>
    <cfRule type="cellIs" dxfId="2775" priority="2775" stopIfTrue="1" operator="equal">
      <formula>I$18-1</formula>
    </cfRule>
    <cfRule type="cellIs" dxfId="2774" priority="2776" stopIfTrue="1" operator="equal">
      <formula>I$18+1</formula>
    </cfRule>
    <cfRule type="cellIs" dxfId="2773" priority="2777" stopIfTrue="1" operator="greaterThanOrEqual">
      <formula>I$18+2</formula>
    </cfRule>
  </conditionalFormatting>
  <conditionalFormatting sqref="N183:N191 N193">
    <cfRule type="cellIs" dxfId="2772" priority="2768" stopIfTrue="1" operator="equal">
      <formula>$I$18-3</formula>
    </cfRule>
    <cfRule type="cellIs" dxfId="2771" priority="2769" stopIfTrue="1" operator="equal">
      <formula>N$18-2</formula>
    </cfRule>
    <cfRule type="cellIs" dxfId="2770" priority="2770" stopIfTrue="1" operator="equal">
      <formula>N$18-1</formula>
    </cfRule>
    <cfRule type="cellIs" dxfId="2769" priority="2771" stopIfTrue="1" operator="equal">
      <formula>N$18+1</formula>
    </cfRule>
    <cfRule type="cellIs" dxfId="2768" priority="2772" stopIfTrue="1" operator="greaterThanOrEqual">
      <formula>N$18+2</formula>
    </cfRule>
  </conditionalFormatting>
  <conditionalFormatting sqref="P183:P191 P193">
    <cfRule type="cellIs" dxfId="2767" priority="2763" stopIfTrue="1" operator="equal">
      <formula>$I$18-3</formula>
    </cfRule>
    <cfRule type="cellIs" dxfId="2766" priority="2764" stopIfTrue="1" operator="equal">
      <formula>P$18-2</formula>
    </cfRule>
    <cfRule type="cellIs" dxfId="2765" priority="2765" stopIfTrue="1" operator="equal">
      <formula>P$18-1</formula>
    </cfRule>
    <cfRule type="cellIs" dxfId="2764" priority="2766" stopIfTrue="1" operator="equal">
      <formula>P$18+1</formula>
    </cfRule>
    <cfRule type="cellIs" dxfId="2763" priority="2767" stopIfTrue="1" operator="greaterThanOrEqual">
      <formula>P$18+2</formula>
    </cfRule>
  </conditionalFormatting>
  <conditionalFormatting sqref="Q209 L209">
    <cfRule type="cellIs" dxfId="2762" priority="2758" operator="greaterThan">
      <formula>5</formula>
    </cfRule>
    <cfRule type="cellIs" dxfId="2761" priority="2759" operator="equal">
      <formula>5</formula>
    </cfRule>
    <cfRule type="cellIs" dxfId="2760" priority="2760" operator="equal">
      <formula>3</formula>
    </cfRule>
    <cfRule type="cellIs" dxfId="2759" priority="2761" operator="equal">
      <formula>2</formula>
    </cfRule>
    <cfRule type="cellIs" dxfId="2758" priority="2762" operator="equal">
      <formula>0</formula>
    </cfRule>
  </conditionalFormatting>
  <conditionalFormatting sqref="R209 N209">
    <cfRule type="cellIs" dxfId="2757" priority="2753" operator="greaterThan">
      <formula>4</formula>
    </cfRule>
    <cfRule type="cellIs" dxfId="2756" priority="2754" operator="equal">
      <formula>4</formula>
    </cfRule>
    <cfRule type="cellIs" dxfId="2755" priority="2755" operator="equal">
      <formula>2</formula>
    </cfRule>
    <cfRule type="cellIs" dxfId="2754" priority="2756" operator="equal">
      <formula>1</formula>
    </cfRule>
    <cfRule type="cellIs" dxfId="2753" priority="2757" operator="equal">
      <formula>0</formula>
    </cfRule>
  </conditionalFormatting>
  <conditionalFormatting sqref="C199:T207 C209:T209">
    <cfRule type="cellIs" dxfId="2752" priority="2747" operator="equal">
      <formula>0</formula>
    </cfRule>
  </conditionalFormatting>
  <conditionalFormatting sqref="T209">
    <cfRule type="cellIs" dxfId="2751" priority="2742" stopIfTrue="1" operator="equal">
      <formula>1</formula>
    </cfRule>
    <cfRule type="cellIs" dxfId="2750" priority="2743" stopIfTrue="1" operator="equal">
      <formula>T$18-2</formula>
    </cfRule>
    <cfRule type="cellIs" dxfId="2749" priority="2744" stopIfTrue="1" operator="equal">
      <formula>T$18-1</formula>
    </cfRule>
    <cfRule type="cellIs" dxfId="2748" priority="2745" stopIfTrue="1" operator="equal">
      <formula>T$18+1</formula>
    </cfRule>
    <cfRule type="cellIs" dxfId="2747" priority="2746" stopIfTrue="1" operator="greaterThanOrEqual">
      <formula>T$18+2</formula>
    </cfRule>
  </conditionalFormatting>
  <conditionalFormatting sqref="S209">
    <cfRule type="cellIs" dxfId="2746" priority="2737" stopIfTrue="1" operator="equal">
      <formula>1</formula>
    </cfRule>
    <cfRule type="cellIs" dxfId="2745" priority="2738" stopIfTrue="1" operator="equal">
      <formula>S$18-2</formula>
    </cfRule>
    <cfRule type="cellIs" dxfId="2744" priority="2739" stopIfTrue="1" operator="equal">
      <formula>S$18-1</formula>
    </cfRule>
    <cfRule type="cellIs" dxfId="2743" priority="2740" stopIfTrue="1" operator="equal">
      <formula>S$18+1</formula>
    </cfRule>
    <cfRule type="cellIs" dxfId="2742" priority="2741" stopIfTrue="1" operator="greaterThanOrEqual">
      <formula>S$18+2</formula>
    </cfRule>
  </conditionalFormatting>
  <conditionalFormatting sqref="O209">
    <cfRule type="cellIs" dxfId="2741" priority="2732" stopIfTrue="1" operator="equal">
      <formula>1</formula>
    </cfRule>
    <cfRule type="cellIs" dxfId="2740" priority="2733" stopIfTrue="1" operator="equal">
      <formula>O$18-2</formula>
    </cfRule>
    <cfRule type="cellIs" dxfId="2739" priority="2734" stopIfTrue="1" operator="equal">
      <formula>O$18-1</formula>
    </cfRule>
    <cfRule type="cellIs" dxfId="2738" priority="2735" stopIfTrue="1" operator="equal">
      <formula>O$18+1</formula>
    </cfRule>
    <cfRule type="cellIs" dxfId="2737" priority="2736" stopIfTrue="1" operator="greaterThanOrEqual">
      <formula>O$18+2</formula>
    </cfRule>
  </conditionalFormatting>
  <conditionalFormatting sqref="M209">
    <cfRule type="cellIs" dxfId="2736" priority="2727" stopIfTrue="1" operator="equal">
      <formula>1</formula>
    </cfRule>
    <cfRule type="cellIs" dxfId="2735" priority="2728" stopIfTrue="1" operator="equal">
      <formula>M$18-2</formula>
    </cfRule>
    <cfRule type="cellIs" dxfId="2734" priority="2729" stopIfTrue="1" operator="equal">
      <formula>M$18-1</formula>
    </cfRule>
    <cfRule type="cellIs" dxfId="2733" priority="2730" stopIfTrue="1" operator="equal">
      <formula>M$18+1</formula>
    </cfRule>
    <cfRule type="cellIs" dxfId="2732" priority="2731" stopIfTrue="1" operator="greaterThanOrEqual">
      <formula>M$18+2</formula>
    </cfRule>
  </conditionalFormatting>
  <conditionalFormatting sqref="K209">
    <cfRule type="cellIs" dxfId="2731" priority="2722" stopIfTrue="1" operator="equal">
      <formula>1</formula>
    </cfRule>
    <cfRule type="cellIs" dxfId="2730" priority="2723" stopIfTrue="1" operator="equal">
      <formula>K$18-2</formula>
    </cfRule>
    <cfRule type="cellIs" dxfId="2729" priority="2724" stopIfTrue="1" operator="equal">
      <formula>K$18-1</formula>
    </cfRule>
    <cfRule type="cellIs" dxfId="2728" priority="2725" stopIfTrue="1" operator="equal">
      <formula>K$18+1</formula>
    </cfRule>
    <cfRule type="cellIs" dxfId="2727" priority="2726" stopIfTrue="1" operator="greaterThanOrEqual">
      <formula>K$18+2</formula>
    </cfRule>
  </conditionalFormatting>
  <conditionalFormatting sqref="J209">
    <cfRule type="cellIs" dxfId="2726" priority="2717" stopIfTrue="1" operator="equal">
      <formula>1</formula>
    </cfRule>
    <cfRule type="cellIs" dxfId="2725" priority="2718" stopIfTrue="1" operator="equal">
      <formula>J$18-2</formula>
    </cfRule>
    <cfRule type="cellIs" dxfId="2724" priority="2719" stopIfTrue="1" operator="equal">
      <formula>J$18-1</formula>
    </cfRule>
    <cfRule type="cellIs" dxfId="2723" priority="2720" stopIfTrue="1" operator="equal">
      <formula>J$18+1</formula>
    </cfRule>
    <cfRule type="cellIs" dxfId="2722" priority="2721" stopIfTrue="1" operator="greaterThanOrEqual">
      <formula>J$18+2</formula>
    </cfRule>
  </conditionalFormatting>
  <conditionalFormatting sqref="H209">
    <cfRule type="cellIs" dxfId="2721" priority="2712" stopIfTrue="1" operator="equal">
      <formula>1</formula>
    </cfRule>
    <cfRule type="cellIs" dxfId="2720" priority="2713" stopIfTrue="1" operator="equal">
      <formula>H$18-2</formula>
    </cfRule>
    <cfRule type="cellIs" dxfId="2719" priority="2714" stopIfTrue="1" operator="equal">
      <formula>H$18-1</formula>
    </cfRule>
    <cfRule type="cellIs" dxfId="2718" priority="2715" stopIfTrue="1" operator="equal">
      <formula>H$18+1</formula>
    </cfRule>
    <cfRule type="cellIs" dxfId="2717" priority="2716" stopIfTrue="1" operator="greaterThanOrEqual">
      <formula>H$18+2</formula>
    </cfRule>
  </conditionalFormatting>
  <conditionalFormatting sqref="G209">
    <cfRule type="cellIs" dxfId="2716" priority="2707" stopIfTrue="1" operator="equal">
      <formula>1</formula>
    </cfRule>
    <cfRule type="cellIs" dxfId="2715" priority="2708" stopIfTrue="1" operator="equal">
      <formula>G$18-2</formula>
    </cfRule>
    <cfRule type="cellIs" dxfId="2714" priority="2709" stopIfTrue="1" operator="equal">
      <formula>G$18-1</formula>
    </cfRule>
    <cfRule type="cellIs" dxfId="2713" priority="2710" stopIfTrue="1" operator="equal">
      <formula>G$18+1</formula>
    </cfRule>
    <cfRule type="cellIs" dxfId="2712" priority="2711" stopIfTrue="1" operator="greaterThanOrEqual">
      <formula>G$18+2</formula>
    </cfRule>
  </conditionalFormatting>
  <conditionalFormatting sqref="F209">
    <cfRule type="cellIs" dxfId="2711" priority="2698" stopIfTrue="1" operator="equal">
      <formula>1</formula>
    </cfRule>
    <cfRule type="cellIs" dxfId="2710" priority="2699" stopIfTrue="1" operator="equal">
      <formula>F$18-2</formula>
    </cfRule>
    <cfRule type="cellIs" dxfId="2709" priority="2700" stopIfTrue="1" operator="equal">
      <formula>F$18-1</formula>
    </cfRule>
    <cfRule type="cellIs" dxfId="2708" priority="2701" stopIfTrue="1" operator="equal">
      <formula>F$18+1</formula>
    </cfRule>
    <cfRule type="cellIs" dxfId="2707" priority="2702" stopIfTrue="1" operator="greaterThanOrEqual">
      <formula>F$18+2</formula>
    </cfRule>
  </conditionalFormatting>
  <conditionalFormatting sqref="C199:T207 C209:T209">
    <cfRule type="cellIs" dxfId="2706" priority="2748" stopIfTrue="1" operator="equal">
      <formula>1</formula>
    </cfRule>
    <cfRule type="cellIs" dxfId="2705" priority="2749" stopIfTrue="1" operator="equal">
      <formula>C$18-2</formula>
    </cfRule>
    <cfRule type="cellIs" dxfId="2704" priority="2750" stopIfTrue="1" operator="equal">
      <formula>C$18-1</formula>
    </cfRule>
    <cfRule type="cellIs" dxfId="2703" priority="2751" stopIfTrue="1" operator="equal">
      <formula>C$18+1</formula>
    </cfRule>
    <cfRule type="cellIs" dxfId="2702" priority="2752" stopIfTrue="1" operator="greaterThanOrEqual">
      <formula>C$18+2</formula>
    </cfRule>
  </conditionalFormatting>
  <conditionalFormatting sqref="D199:D207 D209">
    <cfRule type="cellIs" dxfId="2701" priority="2693" stopIfTrue="1" operator="equal">
      <formula>1</formula>
    </cfRule>
    <cfRule type="cellIs" dxfId="2700" priority="2694" stopIfTrue="1" operator="equal">
      <formula>D$18-2</formula>
    </cfRule>
    <cfRule type="cellIs" dxfId="2699" priority="2695" stopIfTrue="1" operator="equal">
      <formula>D$18-1</formula>
    </cfRule>
    <cfRule type="cellIs" dxfId="2698" priority="2696" stopIfTrue="1" operator="equal">
      <formula>D$18+1</formula>
    </cfRule>
    <cfRule type="cellIs" dxfId="2697" priority="2697" stopIfTrue="1" operator="greaterThanOrEqual">
      <formula>D$18+2</formula>
    </cfRule>
  </conditionalFormatting>
  <conditionalFormatting sqref="G199:G207 G209">
    <cfRule type="cellIs" dxfId="2696" priority="2688" stopIfTrue="1" operator="equal">
      <formula>1</formula>
    </cfRule>
    <cfRule type="cellIs" dxfId="2695" priority="2689" stopIfTrue="1" operator="equal">
      <formula>G$18-2</formula>
    </cfRule>
    <cfRule type="cellIs" dxfId="2694" priority="2690" stopIfTrue="1" operator="equal">
      <formula>G$18-1</formula>
    </cfRule>
    <cfRule type="cellIs" dxfId="2693" priority="2691" stopIfTrue="1" operator="equal">
      <formula>G$18+1</formula>
    </cfRule>
    <cfRule type="cellIs" dxfId="2692" priority="2692" stopIfTrue="1" operator="greaterThanOrEqual">
      <formula>G$18+2</formula>
    </cfRule>
  </conditionalFormatting>
  <conditionalFormatting sqref="H199:H207 H209">
    <cfRule type="cellIs" dxfId="2691" priority="2683" stopIfTrue="1" operator="equal">
      <formula>1</formula>
    </cfRule>
    <cfRule type="cellIs" dxfId="2690" priority="2684" stopIfTrue="1" operator="equal">
      <formula>H$18-2</formula>
    </cfRule>
    <cfRule type="cellIs" dxfId="2689" priority="2685" stopIfTrue="1" operator="equal">
      <formula>H$18-1</formula>
    </cfRule>
    <cfRule type="cellIs" dxfId="2688" priority="2686" stopIfTrue="1" operator="equal">
      <formula>H$18+1</formula>
    </cfRule>
    <cfRule type="cellIs" dxfId="2687" priority="2687" stopIfTrue="1" operator="greaterThanOrEqual">
      <formula>H$18+2</formula>
    </cfRule>
  </conditionalFormatting>
  <conditionalFormatting sqref="J199:J207 J209">
    <cfRule type="cellIs" dxfId="2686" priority="2678" stopIfTrue="1" operator="equal">
      <formula>1</formula>
    </cfRule>
    <cfRule type="cellIs" dxfId="2685" priority="2679" stopIfTrue="1" operator="equal">
      <formula>J$18-2</formula>
    </cfRule>
    <cfRule type="cellIs" dxfId="2684" priority="2680" stopIfTrue="1" operator="equal">
      <formula>J$18-1</formula>
    </cfRule>
    <cfRule type="cellIs" dxfId="2683" priority="2681" stopIfTrue="1" operator="equal">
      <formula>J$18+1</formula>
    </cfRule>
    <cfRule type="cellIs" dxfId="2682" priority="2682" stopIfTrue="1" operator="greaterThanOrEqual">
      <formula>J$18+2</formula>
    </cfRule>
  </conditionalFormatting>
  <conditionalFormatting sqref="K199:K207 K209">
    <cfRule type="cellIs" dxfId="2681" priority="2673" stopIfTrue="1" operator="equal">
      <formula>1</formula>
    </cfRule>
    <cfRule type="cellIs" dxfId="2680" priority="2674" stopIfTrue="1" operator="equal">
      <formula>K$18-2</formula>
    </cfRule>
    <cfRule type="cellIs" dxfId="2679" priority="2675" stopIfTrue="1" operator="equal">
      <formula>K$18-1</formula>
    </cfRule>
    <cfRule type="cellIs" dxfId="2678" priority="2676" stopIfTrue="1" operator="equal">
      <formula>K$18+1</formula>
    </cfRule>
    <cfRule type="cellIs" dxfId="2677" priority="2677" stopIfTrue="1" operator="greaterThanOrEqual">
      <formula>K$18+2</formula>
    </cfRule>
  </conditionalFormatting>
  <conditionalFormatting sqref="M199:M207 M209">
    <cfRule type="cellIs" dxfId="2676" priority="2668" stopIfTrue="1" operator="equal">
      <formula>1</formula>
    </cfRule>
    <cfRule type="cellIs" dxfId="2675" priority="2669" stopIfTrue="1" operator="equal">
      <formula>M$18-2</formula>
    </cfRule>
    <cfRule type="cellIs" dxfId="2674" priority="2670" stopIfTrue="1" operator="equal">
      <formula>M$18-1</formula>
    </cfRule>
    <cfRule type="cellIs" dxfId="2673" priority="2671" stopIfTrue="1" operator="equal">
      <formula>M$18+1</formula>
    </cfRule>
    <cfRule type="cellIs" dxfId="2672" priority="2672" stopIfTrue="1" operator="greaterThanOrEqual">
      <formula>M$18+2</formula>
    </cfRule>
  </conditionalFormatting>
  <conditionalFormatting sqref="O199:O207 O209">
    <cfRule type="cellIs" dxfId="2671" priority="2663" stopIfTrue="1" operator="equal">
      <formula>1</formula>
    </cfRule>
    <cfRule type="cellIs" dxfId="2670" priority="2664" stopIfTrue="1" operator="equal">
      <formula>O$18-2</formula>
    </cfRule>
    <cfRule type="cellIs" dxfId="2669" priority="2665" stopIfTrue="1" operator="equal">
      <formula>O$18-1</formula>
    </cfRule>
    <cfRule type="cellIs" dxfId="2668" priority="2666" stopIfTrue="1" operator="equal">
      <formula>O$18+1</formula>
    </cfRule>
    <cfRule type="cellIs" dxfId="2667" priority="2667" stopIfTrue="1" operator="greaterThanOrEqual">
      <formula>O$18+2</formula>
    </cfRule>
  </conditionalFormatting>
  <conditionalFormatting sqref="S199:S207 S209">
    <cfRule type="cellIs" dxfId="2666" priority="2658" stopIfTrue="1" operator="equal">
      <formula>1</formula>
    </cfRule>
    <cfRule type="cellIs" dxfId="2665" priority="2659" stopIfTrue="1" operator="equal">
      <formula>S$18-2</formula>
    </cfRule>
    <cfRule type="cellIs" dxfId="2664" priority="2660" stopIfTrue="1" operator="equal">
      <formula>S$18-1</formula>
    </cfRule>
    <cfRule type="cellIs" dxfId="2663" priority="2661" stopIfTrue="1" operator="equal">
      <formula>S$18+1</formula>
    </cfRule>
    <cfRule type="cellIs" dxfId="2662" priority="2662" stopIfTrue="1" operator="greaterThanOrEqual">
      <formula>S$18+2</formula>
    </cfRule>
  </conditionalFormatting>
  <conditionalFormatting sqref="T199:T207 T209">
    <cfRule type="cellIs" dxfId="2661" priority="2653" stopIfTrue="1" operator="equal">
      <formula>1</formula>
    </cfRule>
    <cfRule type="cellIs" dxfId="2660" priority="2654" stopIfTrue="1" operator="equal">
      <formula>T$18-2</formula>
    </cfRule>
    <cfRule type="cellIs" dxfId="2659" priority="2655" stopIfTrue="1" operator="equal">
      <formula>T$18-1</formula>
    </cfRule>
    <cfRule type="cellIs" dxfId="2658" priority="2656" stopIfTrue="1" operator="equal">
      <formula>T$18+1</formula>
    </cfRule>
    <cfRule type="cellIs" dxfId="2657" priority="2657" stopIfTrue="1" operator="greaterThanOrEqual">
      <formula>T$18+2</formula>
    </cfRule>
  </conditionalFormatting>
  <conditionalFormatting sqref="E199:E207 E209">
    <cfRule type="cellIs" dxfId="2656" priority="2703" stopIfTrue="1" operator="equal">
      <formula>1</formula>
    </cfRule>
    <cfRule type="cellIs" dxfId="2655" priority="2704" stopIfTrue="1" operator="equal">
      <formula>E$18-1</formula>
    </cfRule>
    <cfRule type="cellIs" dxfId="2654" priority="2705" stopIfTrue="1" operator="equal">
      <formula>E$18+1</formula>
    </cfRule>
    <cfRule type="cellIs" dxfId="2653" priority="2706" stopIfTrue="1" operator="greaterThanOrEqual">
      <formula>E$18+2</formula>
    </cfRule>
  </conditionalFormatting>
  <conditionalFormatting sqref="F199:F207 F209">
    <cfRule type="cellIs" dxfId="2652" priority="2649" stopIfTrue="1" operator="equal">
      <formula>1</formula>
    </cfRule>
    <cfRule type="cellIs" dxfId="2651" priority="2650" stopIfTrue="1" operator="equal">
      <formula>F$18-1</formula>
    </cfRule>
    <cfRule type="cellIs" dxfId="2650" priority="2651" stopIfTrue="1" operator="equal">
      <formula>F$18+1</formula>
    </cfRule>
    <cfRule type="cellIs" dxfId="2649" priority="2652" stopIfTrue="1" operator="greaterThanOrEqual">
      <formula>F$18+2</formula>
    </cfRule>
  </conditionalFormatting>
  <conditionalFormatting sqref="L199:L207 L209">
    <cfRule type="cellIs" dxfId="2648" priority="2645" stopIfTrue="1" operator="equal">
      <formula>1</formula>
    </cfRule>
    <cfRule type="cellIs" dxfId="2647" priority="2646" stopIfTrue="1" operator="equal">
      <formula>L$18-1</formula>
    </cfRule>
    <cfRule type="cellIs" dxfId="2646" priority="2647" stopIfTrue="1" operator="equal">
      <formula>L$18+1</formula>
    </cfRule>
    <cfRule type="cellIs" dxfId="2645" priority="2648" stopIfTrue="1" operator="greaterThanOrEqual">
      <formula>L$18+2</formula>
    </cfRule>
  </conditionalFormatting>
  <conditionalFormatting sqref="Q199:Q207 Q209">
    <cfRule type="cellIs" dxfId="2644" priority="2641" stopIfTrue="1" operator="equal">
      <formula>1</formula>
    </cfRule>
    <cfRule type="cellIs" dxfId="2643" priority="2642" stopIfTrue="1" operator="equal">
      <formula>Q$18-1</formula>
    </cfRule>
    <cfRule type="cellIs" dxfId="2642" priority="2643" stopIfTrue="1" operator="equal">
      <formula>Q$18+1</formula>
    </cfRule>
    <cfRule type="cellIs" dxfId="2641" priority="2644" stopIfTrue="1" operator="greaterThanOrEqual">
      <formula>Q$18+2</formula>
    </cfRule>
  </conditionalFormatting>
  <conditionalFormatting sqref="R199:R207 R209">
    <cfRule type="cellIs" dxfId="2640" priority="2637" stopIfTrue="1" operator="equal">
      <formula>1</formula>
    </cfRule>
    <cfRule type="cellIs" dxfId="2639" priority="2638" stopIfTrue="1" operator="equal">
      <formula>R$18-1</formula>
    </cfRule>
    <cfRule type="cellIs" dxfId="2638" priority="2639" stopIfTrue="1" operator="equal">
      <formula>R$18+1</formula>
    </cfRule>
    <cfRule type="cellIs" dxfId="2637" priority="2640" stopIfTrue="1" operator="greaterThanOrEqual">
      <formula>R$18+2</formula>
    </cfRule>
  </conditionalFormatting>
  <conditionalFormatting sqref="I199:I207 I209">
    <cfRule type="cellIs" dxfId="2636" priority="2632" stopIfTrue="1" operator="equal">
      <formula>$I$18-3</formula>
    </cfRule>
    <cfRule type="cellIs" dxfId="2635" priority="2633" stopIfTrue="1" operator="equal">
      <formula>I$18-2</formula>
    </cfRule>
    <cfRule type="cellIs" dxfId="2634" priority="2634" stopIfTrue="1" operator="equal">
      <formula>I$18-1</formula>
    </cfRule>
    <cfRule type="cellIs" dxfId="2633" priority="2635" stopIfTrue="1" operator="equal">
      <formula>I$18+1</formula>
    </cfRule>
    <cfRule type="cellIs" dxfId="2632" priority="2636" stopIfTrue="1" operator="greaterThanOrEqual">
      <formula>I$18+2</formula>
    </cfRule>
  </conditionalFormatting>
  <conditionalFormatting sqref="N199:N207 N209">
    <cfRule type="cellIs" dxfId="2631" priority="2627" stopIfTrue="1" operator="equal">
      <formula>$I$18-3</formula>
    </cfRule>
    <cfRule type="cellIs" dxfId="2630" priority="2628" stopIfTrue="1" operator="equal">
      <formula>N$18-2</formula>
    </cfRule>
    <cfRule type="cellIs" dxfId="2629" priority="2629" stopIfTrue="1" operator="equal">
      <formula>N$18-1</formula>
    </cfRule>
    <cfRule type="cellIs" dxfId="2628" priority="2630" stopIfTrue="1" operator="equal">
      <formula>N$18+1</formula>
    </cfRule>
    <cfRule type="cellIs" dxfId="2627" priority="2631" stopIfTrue="1" operator="greaterThanOrEqual">
      <formula>N$18+2</formula>
    </cfRule>
  </conditionalFormatting>
  <conditionalFormatting sqref="P199:P207 P209">
    <cfRule type="cellIs" dxfId="2626" priority="2622" stopIfTrue="1" operator="equal">
      <formula>$I$18-3</formula>
    </cfRule>
    <cfRule type="cellIs" dxfId="2625" priority="2623" stopIfTrue="1" operator="equal">
      <formula>P$18-2</formula>
    </cfRule>
    <cfRule type="cellIs" dxfId="2624" priority="2624" stopIfTrue="1" operator="equal">
      <formula>P$18-1</formula>
    </cfRule>
    <cfRule type="cellIs" dxfId="2623" priority="2625" stopIfTrue="1" operator="equal">
      <formula>P$18+1</formula>
    </cfRule>
    <cfRule type="cellIs" dxfId="2622" priority="2626" stopIfTrue="1" operator="greaterThanOrEqual">
      <formula>P$18+2</formula>
    </cfRule>
  </conditionalFormatting>
  <conditionalFormatting sqref="Q225 L225">
    <cfRule type="cellIs" dxfId="2621" priority="2617" operator="greaterThan">
      <formula>5</formula>
    </cfRule>
    <cfRule type="cellIs" dxfId="2620" priority="2618" operator="equal">
      <formula>5</formula>
    </cfRule>
    <cfRule type="cellIs" dxfId="2619" priority="2619" operator="equal">
      <formula>3</formula>
    </cfRule>
    <cfRule type="cellIs" dxfId="2618" priority="2620" operator="equal">
      <formula>2</formula>
    </cfRule>
    <cfRule type="cellIs" dxfId="2617" priority="2621" operator="equal">
      <formula>0</formula>
    </cfRule>
  </conditionalFormatting>
  <conditionalFormatting sqref="R225 N225">
    <cfRule type="cellIs" dxfId="2616" priority="2612" operator="greaterThan">
      <formula>4</formula>
    </cfRule>
    <cfRule type="cellIs" dxfId="2615" priority="2613" operator="equal">
      <formula>4</formula>
    </cfRule>
    <cfRule type="cellIs" dxfId="2614" priority="2614" operator="equal">
      <formula>2</formula>
    </cfRule>
    <cfRule type="cellIs" dxfId="2613" priority="2615" operator="equal">
      <formula>1</formula>
    </cfRule>
    <cfRule type="cellIs" dxfId="2612" priority="2616" operator="equal">
      <formula>0</formula>
    </cfRule>
  </conditionalFormatting>
  <conditionalFormatting sqref="C215:T223 C225:T225">
    <cfRule type="cellIs" dxfId="2611" priority="2606" operator="equal">
      <formula>0</formula>
    </cfRule>
  </conditionalFormatting>
  <conditionalFormatting sqref="T225">
    <cfRule type="cellIs" dxfId="2610" priority="2601" stopIfTrue="1" operator="equal">
      <formula>1</formula>
    </cfRule>
    <cfRule type="cellIs" dxfId="2609" priority="2602" stopIfTrue="1" operator="equal">
      <formula>T$18-2</formula>
    </cfRule>
    <cfRule type="cellIs" dxfId="2608" priority="2603" stopIfTrue="1" operator="equal">
      <formula>T$18-1</formula>
    </cfRule>
    <cfRule type="cellIs" dxfId="2607" priority="2604" stopIfTrue="1" operator="equal">
      <formula>T$18+1</formula>
    </cfRule>
    <cfRule type="cellIs" dxfId="2606" priority="2605" stopIfTrue="1" operator="greaterThanOrEqual">
      <formula>T$18+2</formula>
    </cfRule>
  </conditionalFormatting>
  <conditionalFormatting sqref="S225">
    <cfRule type="cellIs" dxfId="2605" priority="2596" stopIfTrue="1" operator="equal">
      <formula>1</formula>
    </cfRule>
    <cfRule type="cellIs" dxfId="2604" priority="2597" stopIfTrue="1" operator="equal">
      <formula>S$18-2</formula>
    </cfRule>
    <cfRule type="cellIs" dxfId="2603" priority="2598" stopIfTrue="1" operator="equal">
      <formula>S$18-1</formula>
    </cfRule>
    <cfRule type="cellIs" dxfId="2602" priority="2599" stopIfTrue="1" operator="equal">
      <formula>S$18+1</formula>
    </cfRule>
    <cfRule type="cellIs" dxfId="2601" priority="2600" stopIfTrue="1" operator="greaterThanOrEqual">
      <formula>S$18+2</formula>
    </cfRule>
  </conditionalFormatting>
  <conditionalFormatting sqref="O225">
    <cfRule type="cellIs" dxfId="2600" priority="2591" stopIfTrue="1" operator="equal">
      <formula>1</formula>
    </cfRule>
    <cfRule type="cellIs" dxfId="2599" priority="2592" stopIfTrue="1" operator="equal">
      <formula>O$18-2</formula>
    </cfRule>
    <cfRule type="cellIs" dxfId="2598" priority="2593" stopIfTrue="1" operator="equal">
      <formula>O$18-1</formula>
    </cfRule>
    <cfRule type="cellIs" dxfId="2597" priority="2594" stopIfTrue="1" operator="equal">
      <formula>O$18+1</formula>
    </cfRule>
    <cfRule type="cellIs" dxfId="2596" priority="2595" stopIfTrue="1" operator="greaterThanOrEqual">
      <formula>O$18+2</formula>
    </cfRule>
  </conditionalFormatting>
  <conditionalFormatting sqref="M225">
    <cfRule type="cellIs" dxfId="2595" priority="2586" stopIfTrue="1" operator="equal">
      <formula>1</formula>
    </cfRule>
    <cfRule type="cellIs" dxfId="2594" priority="2587" stopIfTrue="1" operator="equal">
      <formula>M$18-2</formula>
    </cfRule>
    <cfRule type="cellIs" dxfId="2593" priority="2588" stopIfTrue="1" operator="equal">
      <formula>M$18-1</formula>
    </cfRule>
    <cfRule type="cellIs" dxfId="2592" priority="2589" stopIfTrue="1" operator="equal">
      <formula>M$18+1</formula>
    </cfRule>
    <cfRule type="cellIs" dxfId="2591" priority="2590" stopIfTrue="1" operator="greaterThanOrEqual">
      <formula>M$18+2</formula>
    </cfRule>
  </conditionalFormatting>
  <conditionalFormatting sqref="K225">
    <cfRule type="cellIs" dxfId="2590" priority="2581" stopIfTrue="1" operator="equal">
      <formula>1</formula>
    </cfRule>
    <cfRule type="cellIs" dxfId="2589" priority="2582" stopIfTrue="1" operator="equal">
      <formula>K$18-2</formula>
    </cfRule>
    <cfRule type="cellIs" dxfId="2588" priority="2583" stopIfTrue="1" operator="equal">
      <formula>K$18-1</formula>
    </cfRule>
    <cfRule type="cellIs" dxfId="2587" priority="2584" stopIfTrue="1" operator="equal">
      <formula>K$18+1</formula>
    </cfRule>
    <cfRule type="cellIs" dxfId="2586" priority="2585" stopIfTrue="1" operator="greaterThanOrEqual">
      <formula>K$18+2</formula>
    </cfRule>
  </conditionalFormatting>
  <conditionalFormatting sqref="J225">
    <cfRule type="cellIs" dxfId="2585" priority="2576" stopIfTrue="1" operator="equal">
      <formula>1</formula>
    </cfRule>
    <cfRule type="cellIs" dxfId="2584" priority="2577" stopIfTrue="1" operator="equal">
      <formula>J$18-2</formula>
    </cfRule>
    <cfRule type="cellIs" dxfId="2583" priority="2578" stopIfTrue="1" operator="equal">
      <formula>J$18-1</formula>
    </cfRule>
    <cfRule type="cellIs" dxfId="2582" priority="2579" stopIfTrue="1" operator="equal">
      <formula>J$18+1</formula>
    </cfRule>
    <cfRule type="cellIs" dxfId="2581" priority="2580" stopIfTrue="1" operator="greaterThanOrEqual">
      <formula>J$18+2</formula>
    </cfRule>
  </conditionalFormatting>
  <conditionalFormatting sqref="H225">
    <cfRule type="cellIs" dxfId="2580" priority="2571" stopIfTrue="1" operator="equal">
      <formula>1</formula>
    </cfRule>
    <cfRule type="cellIs" dxfId="2579" priority="2572" stopIfTrue="1" operator="equal">
      <formula>H$18-2</formula>
    </cfRule>
    <cfRule type="cellIs" dxfId="2578" priority="2573" stopIfTrue="1" operator="equal">
      <formula>H$18-1</formula>
    </cfRule>
    <cfRule type="cellIs" dxfId="2577" priority="2574" stopIfTrue="1" operator="equal">
      <formula>H$18+1</formula>
    </cfRule>
    <cfRule type="cellIs" dxfId="2576" priority="2575" stopIfTrue="1" operator="greaterThanOrEqual">
      <formula>H$18+2</formula>
    </cfRule>
  </conditionalFormatting>
  <conditionalFormatting sqref="G225">
    <cfRule type="cellIs" dxfId="2575" priority="2566" stopIfTrue="1" operator="equal">
      <formula>1</formula>
    </cfRule>
    <cfRule type="cellIs" dxfId="2574" priority="2567" stopIfTrue="1" operator="equal">
      <formula>G$18-2</formula>
    </cfRule>
    <cfRule type="cellIs" dxfId="2573" priority="2568" stopIfTrue="1" operator="equal">
      <formula>G$18-1</formula>
    </cfRule>
    <cfRule type="cellIs" dxfId="2572" priority="2569" stopIfTrue="1" operator="equal">
      <formula>G$18+1</formula>
    </cfRule>
    <cfRule type="cellIs" dxfId="2571" priority="2570" stopIfTrue="1" operator="greaterThanOrEqual">
      <formula>G$18+2</formula>
    </cfRule>
  </conditionalFormatting>
  <conditionalFormatting sqref="F225">
    <cfRule type="cellIs" dxfId="2570" priority="2557" stopIfTrue="1" operator="equal">
      <formula>1</formula>
    </cfRule>
    <cfRule type="cellIs" dxfId="2569" priority="2558" stopIfTrue="1" operator="equal">
      <formula>F$18-2</formula>
    </cfRule>
    <cfRule type="cellIs" dxfId="2568" priority="2559" stopIfTrue="1" operator="equal">
      <formula>F$18-1</formula>
    </cfRule>
    <cfRule type="cellIs" dxfId="2567" priority="2560" stopIfTrue="1" operator="equal">
      <formula>F$18+1</formula>
    </cfRule>
    <cfRule type="cellIs" dxfId="2566" priority="2561" stopIfTrue="1" operator="greaterThanOrEqual">
      <formula>F$18+2</formula>
    </cfRule>
  </conditionalFormatting>
  <conditionalFormatting sqref="C215:T223 C225:T225">
    <cfRule type="cellIs" dxfId="2565" priority="2607" stopIfTrue="1" operator="equal">
      <formula>1</formula>
    </cfRule>
    <cfRule type="cellIs" dxfId="2564" priority="2608" stopIfTrue="1" operator="equal">
      <formula>C$18-2</formula>
    </cfRule>
    <cfRule type="cellIs" dxfId="2563" priority="2609" stopIfTrue="1" operator="equal">
      <formula>C$18-1</formula>
    </cfRule>
    <cfRule type="cellIs" dxfId="2562" priority="2610" stopIfTrue="1" operator="equal">
      <formula>C$18+1</formula>
    </cfRule>
    <cfRule type="cellIs" dxfId="2561" priority="2611" stopIfTrue="1" operator="greaterThanOrEqual">
      <formula>C$18+2</formula>
    </cfRule>
  </conditionalFormatting>
  <conditionalFormatting sqref="D215:D223 D225">
    <cfRule type="cellIs" dxfId="2560" priority="2552" stopIfTrue="1" operator="equal">
      <formula>1</formula>
    </cfRule>
    <cfRule type="cellIs" dxfId="2559" priority="2553" stopIfTrue="1" operator="equal">
      <formula>D$18-2</formula>
    </cfRule>
    <cfRule type="cellIs" dxfId="2558" priority="2554" stopIfTrue="1" operator="equal">
      <formula>D$18-1</formula>
    </cfRule>
    <cfRule type="cellIs" dxfId="2557" priority="2555" stopIfTrue="1" operator="equal">
      <formula>D$18+1</formula>
    </cfRule>
    <cfRule type="cellIs" dxfId="2556" priority="2556" stopIfTrue="1" operator="greaterThanOrEqual">
      <formula>D$18+2</formula>
    </cfRule>
  </conditionalFormatting>
  <conditionalFormatting sqref="G215:G223 G225">
    <cfRule type="cellIs" dxfId="2555" priority="2547" stopIfTrue="1" operator="equal">
      <formula>1</formula>
    </cfRule>
    <cfRule type="cellIs" dxfId="2554" priority="2548" stopIfTrue="1" operator="equal">
      <formula>G$18-2</formula>
    </cfRule>
    <cfRule type="cellIs" dxfId="2553" priority="2549" stopIfTrue="1" operator="equal">
      <formula>G$18-1</formula>
    </cfRule>
    <cfRule type="cellIs" dxfId="2552" priority="2550" stopIfTrue="1" operator="equal">
      <formula>G$18+1</formula>
    </cfRule>
    <cfRule type="cellIs" dxfId="2551" priority="2551" stopIfTrue="1" operator="greaterThanOrEqual">
      <formula>G$18+2</formula>
    </cfRule>
  </conditionalFormatting>
  <conditionalFormatting sqref="H215:H223 H225">
    <cfRule type="cellIs" dxfId="2550" priority="2542" stopIfTrue="1" operator="equal">
      <formula>1</formula>
    </cfRule>
    <cfRule type="cellIs" dxfId="2549" priority="2543" stopIfTrue="1" operator="equal">
      <formula>H$18-2</formula>
    </cfRule>
    <cfRule type="cellIs" dxfId="2548" priority="2544" stopIfTrue="1" operator="equal">
      <formula>H$18-1</formula>
    </cfRule>
    <cfRule type="cellIs" dxfId="2547" priority="2545" stopIfTrue="1" operator="equal">
      <formula>H$18+1</formula>
    </cfRule>
    <cfRule type="cellIs" dxfId="2546" priority="2546" stopIfTrue="1" operator="greaterThanOrEqual">
      <formula>H$18+2</formula>
    </cfRule>
  </conditionalFormatting>
  <conditionalFormatting sqref="J215:J223 J225">
    <cfRule type="cellIs" dxfId="2545" priority="2537" stopIfTrue="1" operator="equal">
      <formula>1</formula>
    </cfRule>
    <cfRule type="cellIs" dxfId="2544" priority="2538" stopIfTrue="1" operator="equal">
      <formula>J$18-2</formula>
    </cfRule>
    <cfRule type="cellIs" dxfId="2543" priority="2539" stopIfTrue="1" operator="equal">
      <formula>J$18-1</formula>
    </cfRule>
    <cfRule type="cellIs" dxfId="2542" priority="2540" stopIfTrue="1" operator="equal">
      <formula>J$18+1</formula>
    </cfRule>
    <cfRule type="cellIs" dxfId="2541" priority="2541" stopIfTrue="1" operator="greaterThanOrEqual">
      <formula>J$18+2</formula>
    </cfRule>
  </conditionalFormatting>
  <conditionalFormatting sqref="K215:K223 K225">
    <cfRule type="cellIs" dxfId="2540" priority="2532" stopIfTrue="1" operator="equal">
      <formula>1</formula>
    </cfRule>
    <cfRule type="cellIs" dxfId="2539" priority="2533" stopIfTrue="1" operator="equal">
      <formula>K$18-2</formula>
    </cfRule>
    <cfRule type="cellIs" dxfId="2538" priority="2534" stopIfTrue="1" operator="equal">
      <formula>K$18-1</formula>
    </cfRule>
    <cfRule type="cellIs" dxfId="2537" priority="2535" stopIfTrue="1" operator="equal">
      <formula>K$18+1</formula>
    </cfRule>
    <cfRule type="cellIs" dxfId="2536" priority="2536" stopIfTrue="1" operator="greaterThanOrEqual">
      <formula>K$18+2</formula>
    </cfRule>
  </conditionalFormatting>
  <conditionalFormatting sqref="M215:M223 M225">
    <cfRule type="cellIs" dxfId="2535" priority="2527" stopIfTrue="1" operator="equal">
      <formula>1</formula>
    </cfRule>
    <cfRule type="cellIs" dxfId="2534" priority="2528" stopIfTrue="1" operator="equal">
      <formula>M$18-2</formula>
    </cfRule>
    <cfRule type="cellIs" dxfId="2533" priority="2529" stopIfTrue="1" operator="equal">
      <formula>M$18-1</formula>
    </cfRule>
    <cfRule type="cellIs" dxfId="2532" priority="2530" stopIfTrue="1" operator="equal">
      <formula>M$18+1</formula>
    </cfRule>
    <cfRule type="cellIs" dxfId="2531" priority="2531" stopIfTrue="1" operator="greaterThanOrEqual">
      <formula>M$18+2</formula>
    </cfRule>
  </conditionalFormatting>
  <conditionalFormatting sqref="O215:O223 O225">
    <cfRule type="cellIs" dxfId="2530" priority="2522" stopIfTrue="1" operator="equal">
      <formula>1</formula>
    </cfRule>
    <cfRule type="cellIs" dxfId="2529" priority="2523" stopIfTrue="1" operator="equal">
      <formula>O$18-2</formula>
    </cfRule>
    <cfRule type="cellIs" dxfId="2528" priority="2524" stopIfTrue="1" operator="equal">
      <formula>O$18-1</formula>
    </cfRule>
    <cfRule type="cellIs" dxfId="2527" priority="2525" stopIfTrue="1" operator="equal">
      <formula>O$18+1</formula>
    </cfRule>
    <cfRule type="cellIs" dxfId="2526" priority="2526" stopIfTrue="1" operator="greaterThanOrEqual">
      <formula>O$18+2</formula>
    </cfRule>
  </conditionalFormatting>
  <conditionalFormatting sqref="S215:S223 S225">
    <cfRule type="cellIs" dxfId="2525" priority="2517" stopIfTrue="1" operator="equal">
      <formula>1</formula>
    </cfRule>
    <cfRule type="cellIs" dxfId="2524" priority="2518" stopIfTrue="1" operator="equal">
      <formula>S$18-2</formula>
    </cfRule>
    <cfRule type="cellIs" dxfId="2523" priority="2519" stopIfTrue="1" operator="equal">
      <formula>S$18-1</formula>
    </cfRule>
    <cfRule type="cellIs" dxfId="2522" priority="2520" stopIfTrue="1" operator="equal">
      <formula>S$18+1</formula>
    </cfRule>
    <cfRule type="cellIs" dxfId="2521" priority="2521" stopIfTrue="1" operator="greaterThanOrEqual">
      <formula>S$18+2</formula>
    </cfRule>
  </conditionalFormatting>
  <conditionalFormatting sqref="T215:T223 T225">
    <cfRule type="cellIs" dxfId="2520" priority="2512" stopIfTrue="1" operator="equal">
      <formula>1</formula>
    </cfRule>
    <cfRule type="cellIs" dxfId="2519" priority="2513" stopIfTrue="1" operator="equal">
      <formula>T$18-2</formula>
    </cfRule>
    <cfRule type="cellIs" dxfId="2518" priority="2514" stopIfTrue="1" operator="equal">
      <formula>T$18-1</formula>
    </cfRule>
    <cfRule type="cellIs" dxfId="2517" priority="2515" stopIfTrue="1" operator="equal">
      <formula>T$18+1</formula>
    </cfRule>
    <cfRule type="cellIs" dxfId="2516" priority="2516" stopIfTrue="1" operator="greaterThanOrEqual">
      <formula>T$18+2</formula>
    </cfRule>
  </conditionalFormatting>
  <conditionalFormatting sqref="E215:E223 E225">
    <cfRule type="cellIs" dxfId="2515" priority="2562" stopIfTrue="1" operator="equal">
      <formula>1</formula>
    </cfRule>
    <cfRule type="cellIs" dxfId="2514" priority="2563" stopIfTrue="1" operator="equal">
      <formula>E$18-1</formula>
    </cfRule>
    <cfRule type="cellIs" dxfId="2513" priority="2564" stopIfTrue="1" operator="equal">
      <formula>E$18+1</formula>
    </cfRule>
    <cfRule type="cellIs" dxfId="2512" priority="2565" stopIfTrue="1" operator="greaterThanOrEqual">
      <formula>E$18+2</formula>
    </cfRule>
  </conditionalFormatting>
  <conditionalFormatting sqref="F215:F223 F225">
    <cfRule type="cellIs" dxfId="2511" priority="2508" stopIfTrue="1" operator="equal">
      <formula>1</formula>
    </cfRule>
    <cfRule type="cellIs" dxfId="2510" priority="2509" stopIfTrue="1" operator="equal">
      <formula>F$18-1</formula>
    </cfRule>
    <cfRule type="cellIs" dxfId="2509" priority="2510" stopIfTrue="1" operator="equal">
      <formula>F$18+1</formula>
    </cfRule>
    <cfRule type="cellIs" dxfId="2508" priority="2511" stopIfTrue="1" operator="greaterThanOrEqual">
      <formula>F$18+2</formula>
    </cfRule>
  </conditionalFormatting>
  <conditionalFormatting sqref="L215:L223 L225">
    <cfRule type="cellIs" dxfId="2507" priority="2504" stopIfTrue="1" operator="equal">
      <formula>1</formula>
    </cfRule>
    <cfRule type="cellIs" dxfId="2506" priority="2505" stopIfTrue="1" operator="equal">
      <formula>L$18-1</formula>
    </cfRule>
    <cfRule type="cellIs" dxfId="2505" priority="2506" stopIfTrue="1" operator="equal">
      <formula>L$18+1</formula>
    </cfRule>
    <cfRule type="cellIs" dxfId="2504" priority="2507" stopIfTrue="1" operator="greaterThanOrEqual">
      <formula>L$18+2</formula>
    </cfRule>
  </conditionalFormatting>
  <conditionalFormatting sqref="Q215:Q223 Q225">
    <cfRule type="cellIs" dxfId="2503" priority="2500" stopIfTrue="1" operator="equal">
      <formula>1</formula>
    </cfRule>
    <cfRule type="cellIs" dxfId="2502" priority="2501" stopIfTrue="1" operator="equal">
      <formula>Q$18-1</formula>
    </cfRule>
    <cfRule type="cellIs" dxfId="2501" priority="2502" stopIfTrue="1" operator="equal">
      <formula>Q$18+1</formula>
    </cfRule>
    <cfRule type="cellIs" dxfId="2500" priority="2503" stopIfTrue="1" operator="greaterThanOrEqual">
      <formula>Q$18+2</formula>
    </cfRule>
  </conditionalFormatting>
  <conditionalFormatting sqref="R215:R223 R225">
    <cfRule type="cellIs" dxfId="2499" priority="2496" stopIfTrue="1" operator="equal">
      <formula>1</formula>
    </cfRule>
    <cfRule type="cellIs" dxfId="2498" priority="2497" stopIfTrue="1" operator="equal">
      <formula>R$18-1</formula>
    </cfRule>
    <cfRule type="cellIs" dxfId="2497" priority="2498" stopIfTrue="1" operator="equal">
      <formula>R$18+1</formula>
    </cfRule>
    <cfRule type="cellIs" dxfId="2496" priority="2499" stopIfTrue="1" operator="greaterThanOrEqual">
      <formula>R$18+2</formula>
    </cfRule>
  </conditionalFormatting>
  <conditionalFormatting sqref="I215:I223 I225">
    <cfRule type="cellIs" dxfId="2495" priority="2491" stopIfTrue="1" operator="equal">
      <formula>$I$18-3</formula>
    </cfRule>
    <cfRule type="cellIs" dxfId="2494" priority="2492" stopIfTrue="1" operator="equal">
      <formula>I$18-2</formula>
    </cfRule>
    <cfRule type="cellIs" dxfId="2493" priority="2493" stopIfTrue="1" operator="equal">
      <formula>I$18-1</formula>
    </cfRule>
    <cfRule type="cellIs" dxfId="2492" priority="2494" stopIfTrue="1" operator="equal">
      <formula>I$18+1</formula>
    </cfRule>
    <cfRule type="cellIs" dxfId="2491" priority="2495" stopIfTrue="1" operator="greaterThanOrEqual">
      <formula>I$18+2</formula>
    </cfRule>
  </conditionalFormatting>
  <conditionalFormatting sqref="N215:N223 N225">
    <cfRule type="cellIs" dxfId="2490" priority="2486" stopIfTrue="1" operator="equal">
      <formula>$I$18-3</formula>
    </cfRule>
    <cfRule type="cellIs" dxfId="2489" priority="2487" stopIfTrue="1" operator="equal">
      <formula>N$18-2</formula>
    </cfRule>
    <cfRule type="cellIs" dxfId="2488" priority="2488" stopIfTrue="1" operator="equal">
      <formula>N$18-1</formula>
    </cfRule>
    <cfRule type="cellIs" dxfId="2487" priority="2489" stopIfTrue="1" operator="equal">
      <formula>N$18+1</formula>
    </cfRule>
    <cfRule type="cellIs" dxfId="2486" priority="2490" stopIfTrue="1" operator="greaterThanOrEqual">
      <formula>N$18+2</formula>
    </cfRule>
  </conditionalFormatting>
  <conditionalFormatting sqref="P215:P223 P225">
    <cfRule type="cellIs" dxfId="2485" priority="2481" stopIfTrue="1" operator="equal">
      <formula>$I$18-3</formula>
    </cfRule>
    <cfRule type="cellIs" dxfId="2484" priority="2482" stopIfTrue="1" operator="equal">
      <formula>P$18-2</formula>
    </cfRule>
    <cfRule type="cellIs" dxfId="2483" priority="2483" stopIfTrue="1" operator="equal">
      <formula>P$18-1</formula>
    </cfRule>
    <cfRule type="cellIs" dxfId="2482" priority="2484" stopIfTrue="1" operator="equal">
      <formula>P$18+1</formula>
    </cfRule>
    <cfRule type="cellIs" dxfId="2481" priority="2485" stopIfTrue="1" operator="greaterThanOrEqual">
      <formula>P$18+2</formula>
    </cfRule>
  </conditionalFormatting>
  <conditionalFormatting sqref="Q241 L241">
    <cfRule type="cellIs" dxfId="2480" priority="2476" operator="greaterThan">
      <formula>5</formula>
    </cfRule>
    <cfRule type="cellIs" dxfId="2479" priority="2477" operator="equal">
      <formula>5</formula>
    </cfRule>
    <cfRule type="cellIs" dxfId="2478" priority="2478" operator="equal">
      <formula>3</formula>
    </cfRule>
    <cfRule type="cellIs" dxfId="2477" priority="2479" operator="equal">
      <formula>2</formula>
    </cfRule>
    <cfRule type="cellIs" dxfId="2476" priority="2480" operator="equal">
      <formula>0</formula>
    </cfRule>
  </conditionalFormatting>
  <conditionalFormatting sqref="R241 N241">
    <cfRule type="cellIs" dxfId="2475" priority="2471" operator="greaterThan">
      <formula>4</formula>
    </cfRule>
    <cfRule type="cellIs" dxfId="2474" priority="2472" operator="equal">
      <formula>4</formula>
    </cfRule>
    <cfRule type="cellIs" dxfId="2473" priority="2473" operator="equal">
      <formula>2</formula>
    </cfRule>
    <cfRule type="cellIs" dxfId="2472" priority="2474" operator="equal">
      <formula>1</formula>
    </cfRule>
    <cfRule type="cellIs" dxfId="2471" priority="2475" operator="equal">
      <formula>0</formula>
    </cfRule>
  </conditionalFormatting>
  <conditionalFormatting sqref="C231:T239 C241:T241">
    <cfRule type="cellIs" dxfId="2470" priority="2465" operator="equal">
      <formula>0</formula>
    </cfRule>
  </conditionalFormatting>
  <conditionalFormatting sqref="T241">
    <cfRule type="cellIs" dxfId="2469" priority="2460" stopIfTrue="1" operator="equal">
      <formula>1</formula>
    </cfRule>
    <cfRule type="cellIs" dxfId="2468" priority="2461" stopIfTrue="1" operator="equal">
      <formula>T$18-2</formula>
    </cfRule>
    <cfRule type="cellIs" dxfId="2467" priority="2462" stopIfTrue="1" operator="equal">
      <formula>T$18-1</formula>
    </cfRule>
    <cfRule type="cellIs" dxfId="2466" priority="2463" stopIfTrue="1" operator="equal">
      <formula>T$18+1</formula>
    </cfRule>
    <cfRule type="cellIs" dxfId="2465" priority="2464" stopIfTrue="1" operator="greaterThanOrEqual">
      <formula>T$18+2</formula>
    </cfRule>
  </conditionalFormatting>
  <conditionalFormatting sqref="S241">
    <cfRule type="cellIs" dxfId="2464" priority="2455" stopIfTrue="1" operator="equal">
      <formula>1</formula>
    </cfRule>
    <cfRule type="cellIs" dxfId="2463" priority="2456" stopIfTrue="1" operator="equal">
      <formula>S$18-2</formula>
    </cfRule>
    <cfRule type="cellIs" dxfId="2462" priority="2457" stopIfTrue="1" operator="equal">
      <formula>S$18-1</formula>
    </cfRule>
    <cfRule type="cellIs" dxfId="2461" priority="2458" stopIfTrue="1" operator="equal">
      <formula>S$18+1</formula>
    </cfRule>
    <cfRule type="cellIs" dxfId="2460" priority="2459" stopIfTrue="1" operator="greaterThanOrEqual">
      <formula>S$18+2</formula>
    </cfRule>
  </conditionalFormatting>
  <conditionalFormatting sqref="O241">
    <cfRule type="cellIs" dxfId="2459" priority="2450" stopIfTrue="1" operator="equal">
      <formula>1</formula>
    </cfRule>
    <cfRule type="cellIs" dxfId="2458" priority="2451" stopIfTrue="1" operator="equal">
      <formula>O$18-2</formula>
    </cfRule>
    <cfRule type="cellIs" dxfId="2457" priority="2452" stopIfTrue="1" operator="equal">
      <formula>O$18-1</formula>
    </cfRule>
    <cfRule type="cellIs" dxfId="2456" priority="2453" stopIfTrue="1" operator="equal">
      <formula>O$18+1</formula>
    </cfRule>
    <cfRule type="cellIs" dxfId="2455" priority="2454" stopIfTrue="1" operator="greaterThanOrEqual">
      <formula>O$18+2</formula>
    </cfRule>
  </conditionalFormatting>
  <conditionalFormatting sqref="M241">
    <cfRule type="cellIs" dxfId="2454" priority="2445" stopIfTrue="1" operator="equal">
      <formula>1</formula>
    </cfRule>
    <cfRule type="cellIs" dxfId="2453" priority="2446" stopIfTrue="1" operator="equal">
      <formula>M$18-2</formula>
    </cfRule>
    <cfRule type="cellIs" dxfId="2452" priority="2447" stopIfTrue="1" operator="equal">
      <formula>M$18-1</formula>
    </cfRule>
    <cfRule type="cellIs" dxfId="2451" priority="2448" stopIfTrue="1" operator="equal">
      <formula>M$18+1</formula>
    </cfRule>
    <cfRule type="cellIs" dxfId="2450" priority="2449" stopIfTrue="1" operator="greaterThanOrEqual">
      <formula>M$18+2</formula>
    </cfRule>
  </conditionalFormatting>
  <conditionalFormatting sqref="K241">
    <cfRule type="cellIs" dxfId="2449" priority="2440" stopIfTrue="1" operator="equal">
      <formula>1</formula>
    </cfRule>
    <cfRule type="cellIs" dxfId="2448" priority="2441" stopIfTrue="1" operator="equal">
      <formula>K$18-2</formula>
    </cfRule>
    <cfRule type="cellIs" dxfId="2447" priority="2442" stopIfTrue="1" operator="equal">
      <formula>K$18-1</formula>
    </cfRule>
    <cfRule type="cellIs" dxfId="2446" priority="2443" stopIfTrue="1" operator="equal">
      <formula>K$18+1</formula>
    </cfRule>
    <cfRule type="cellIs" dxfId="2445" priority="2444" stopIfTrue="1" operator="greaterThanOrEqual">
      <formula>K$18+2</formula>
    </cfRule>
  </conditionalFormatting>
  <conditionalFormatting sqref="J241">
    <cfRule type="cellIs" dxfId="2444" priority="2435" stopIfTrue="1" operator="equal">
      <formula>1</formula>
    </cfRule>
    <cfRule type="cellIs" dxfId="2443" priority="2436" stopIfTrue="1" operator="equal">
      <formula>J$18-2</formula>
    </cfRule>
    <cfRule type="cellIs" dxfId="2442" priority="2437" stopIfTrue="1" operator="equal">
      <formula>J$18-1</formula>
    </cfRule>
    <cfRule type="cellIs" dxfId="2441" priority="2438" stopIfTrue="1" operator="equal">
      <formula>J$18+1</formula>
    </cfRule>
    <cfRule type="cellIs" dxfId="2440" priority="2439" stopIfTrue="1" operator="greaterThanOrEqual">
      <formula>J$18+2</formula>
    </cfRule>
  </conditionalFormatting>
  <conditionalFormatting sqref="H241">
    <cfRule type="cellIs" dxfId="2439" priority="2430" stopIfTrue="1" operator="equal">
      <formula>1</formula>
    </cfRule>
    <cfRule type="cellIs" dxfId="2438" priority="2431" stopIfTrue="1" operator="equal">
      <formula>H$18-2</formula>
    </cfRule>
    <cfRule type="cellIs" dxfId="2437" priority="2432" stopIfTrue="1" operator="equal">
      <formula>H$18-1</formula>
    </cfRule>
    <cfRule type="cellIs" dxfId="2436" priority="2433" stopIfTrue="1" operator="equal">
      <formula>H$18+1</formula>
    </cfRule>
    <cfRule type="cellIs" dxfId="2435" priority="2434" stopIfTrue="1" operator="greaterThanOrEqual">
      <formula>H$18+2</formula>
    </cfRule>
  </conditionalFormatting>
  <conditionalFormatting sqref="G241">
    <cfRule type="cellIs" dxfId="2434" priority="2425" stopIfTrue="1" operator="equal">
      <formula>1</formula>
    </cfRule>
    <cfRule type="cellIs" dxfId="2433" priority="2426" stopIfTrue="1" operator="equal">
      <formula>G$18-2</formula>
    </cfRule>
    <cfRule type="cellIs" dxfId="2432" priority="2427" stopIfTrue="1" operator="equal">
      <formula>G$18-1</formula>
    </cfRule>
    <cfRule type="cellIs" dxfId="2431" priority="2428" stopIfTrue="1" operator="equal">
      <formula>G$18+1</formula>
    </cfRule>
    <cfRule type="cellIs" dxfId="2430" priority="2429" stopIfTrue="1" operator="greaterThanOrEqual">
      <formula>G$18+2</formula>
    </cfRule>
  </conditionalFormatting>
  <conditionalFormatting sqref="F241">
    <cfRule type="cellIs" dxfId="2429" priority="2416" stopIfTrue="1" operator="equal">
      <formula>1</formula>
    </cfRule>
    <cfRule type="cellIs" dxfId="2428" priority="2417" stopIfTrue="1" operator="equal">
      <formula>F$18-2</formula>
    </cfRule>
    <cfRule type="cellIs" dxfId="2427" priority="2418" stopIfTrue="1" operator="equal">
      <formula>F$18-1</formula>
    </cfRule>
    <cfRule type="cellIs" dxfId="2426" priority="2419" stopIfTrue="1" operator="equal">
      <formula>F$18+1</formula>
    </cfRule>
    <cfRule type="cellIs" dxfId="2425" priority="2420" stopIfTrue="1" operator="greaterThanOrEqual">
      <formula>F$18+2</formula>
    </cfRule>
  </conditionalFormatting>
  <conditionalFormatting sqref="C231:T239 C241:T241">
    <cfRule type="cellIs" dxfId="2424" priority="2466" stopIfTrue="1" operator="equal">
      <formula>1</formula>
    </cfRule>
    <cfRule type="cellIs" dxfId="2423" priority="2467" stopIfTrue="1" operator="equal">
      <formula>C$18-2</formula>
    </cfRule>
    <cfRule type="cellIs" dxfId="2422" priority="2468" stopIfTrue="1" operator="equal">
      <formula>C$18-1</formula>
    </cfRule>
    <cfRule type="cellIs" dxfId="2421" priority="2469" stopIfTrue="1" operator="equal">
      <formula>C$18+1</formula>
    </cfRule>
    <cfRule type="cellIs" dxfId="2420" priority="2470" stopIfTrue="1" operator="greaterThanOrEqual">
      <formula>C$18+2</formula>
    </cfRule>
  </conditionalFormatting>
  <conditionalFormatting sqref="D231:D239 D241">
    <cfRule type="cellIs" dxfId="2419" priority="2411" stopIfTrue="1" operator="equal">
      <formula>1</formula>
    </cfRule>
    <cfRule type="cellIs" dxfId="2418" priority="2412" stopIfTrue="1" operator="equal">
      <formula>D$18-2</formula>
    </cfRule>
    <cfRule type="cellIs" dxfId="2417" priority="2413" stopIfTrue="1" operator="equal">
      <formula>D$18-1</formula>
    </cfRule>
    <cfRule type="cellIs" dxfId="2416" priority="2414" stopIfTrue="1" operator="equal">
      <formula>D$18+1</formula>
    </cfRule>
    <cfRule type="cellIs" dxfId="2415" priority="2415" stopIfTrue="1" operator="greaterThanOrEqual">
      <formula>D$18+2</formula>
    </cfRule>
  </conditionalFormatting>
  <conditionalFormatting sqref="G231:G239 G241">
    <cfRule type="cellIs" dxfId="2414" priority="2406" stopIfTrue="1" operator="equal">
      <formula>1</formula>
    </cfRule>
    <cfRule type="cellIs" dxfId="2413" priority="2407" stopIfTrue="1" operator="equal">
      <formula>G$18-2</formula>
    </cfRule>
    <cfRule type="cellIs" dxfId="2412" priority="2408" stopIfTrue="1" operator="equal">
      <formula>G$18-1</formula>
    </cfRule>
    <cfRule type="cellIs" dxfId="2411" priority="2409" stopIfTrue="1" operator="equal">
      <formula>G$18+1</formula>
    </cfRule>
    <cfRule type="cellIs" dxfId="2410" priority="2410" stopIfTrue="1" operator="greaterThanOrEqual">
      <formula>G$18+2</formula>
    </cfRule>
  </conditionalFormatting>
  <conditionalFormatting sqref="H231:H239 H241">
    <cfRule type="cellIs" dxfId="2409" priority="2401" stopIfTrue="1" operator="equal">
      <formula>1</formula>
    </cfRule>
    <cfRule type="cellIs" dxfId="2408" priority="2402" stopIfTrue="1" operator="equal">
      <formula>H$18-2</formula>
    </cfRule>
    <cfRule type="cellIs" dxfId="2407" priority="2403" stopIfTrue="1" operator="equal">
      <formula>H$18-1</formula>
    </cfRule>
    <cfRule type="cellIs" dxfId="2406" priority="2404" stopIfTrue="1" operator="equal">
      <formula>H$18+1</formula>
    </cfRule>
    <cfRule type="cellIs" dxfId="2405" priority="2405" stopIfTrue="1" operator="greaterThanOrEqual">
      <formula>H$18+2</formula>
    </cfRule>
  </conditionalFormatting>
  <conditionalFormatting sqref="J231:J239 J241">
    <cfRule type="cellIs" dxfId="2404" priority="2396" stopIfTrue="1" operator="equal">
      <formula>1</formula>
    </cfRule>
    <cfRule type="cellIs" dxfId="2403" priority="2397" stopIfTrue="1" operator="equal">
      <formula>J$18-2</formula>
    </cfRule>
    <cfRule type="cellIs" dxfId="2402" priority="2398" stopIfTrue="1" operator="equal">
      <formula>J$18-1</formula>
    </cfRule>
    <cfRule type="cellIs" dxfId="2401" priority="2399" stopIfTrue="1" operator="equal">
      <formula>J$18+1</formula>
    </cfRule>
    <cfRule type="cellIs" dxfId="2400" priority="2400" stopIfTrue="1" operator="greaterThanOrEqual">
      <formula>J$18+2</formula>
    </cfRule>
  </conditionalFormatting>
  <conditionalFormatting sqref="K231:K239 K241">
    <cfRule type="cellIs" dxfId="2399" priority="2391" stopIfTrue="1" operator="equal">
      <formula>1</formula>
    </cfRule>
    <cfRule type="cellIs" dxfId="2398" priority="2392" stopIfTrue="1" operator="equal">
      <formula>K$18-2</formula>
    </cfRule>
    <cfRule type="cellIs" dxfId="2397" priority="2393" stopIfTrue="1" operator="equal">
      <formula>K$18-1</formula>
    </cfRule>
    <cfRule type="cellIs" dxfId="2396" priority="2394" stopIfTrue="1" operator="equal">
      <formula>K$18+1</formula>
    </cfRule>
    <cfRule type="cellIs" dxfId="2395" priority="2395" stopIfTrue="1" operator="greaterThanOrEqual">
      <formula>K$18+2</formula>
    </cfRule>
  </conditionalFormatting>
  <conditionalFormatting sqref="M231:M239 M241">
    <cfRule type="cellIs" dxfId="2394" priority="2386" stopIfTrue="1" operator="equal">
      <formula>1</formula>
    </cfRule>
    <cfRule type="cellIs" dxfId="2393" priority="2387" stopIfTrue="1" operator="equal">
      <formula>M$18-2</formula>
    </cfRule>
    <cfRule type="cellIs" dxfId="2392" priority="2388" stopIfTrue="1" operator="equal">
      <formula>M$18-1</formula>
    </cfRule>
    <cfRule type="cellIs" dxfId="2391" priority="2389" stopIfTrue="1" operator="equal">
      <formula>M$18+1</formula>
    </cfRule>
    <cfRule type="cellIs" dxfId="2390" priority="2390" stopIfTrue="1" operator="greaterThanOrEqual">
      <formula>M$18+2</formula>
    </cfRule>
  </conditionalFormatting>
  <conditionalFormatting sqref="O231:O239 O241">
    <cfRule type="cellIs" dxfId="2389" priority="2381" stopIfTrue="1" operator="equal">
      <formula>1</formula>
    </cfRule>
    <cfRule type="cellIs" dxfId="2388" priority="2382" stopIfTrue="1" operator="equal">
      <formula>O$18-2</formula>
    </cfRule>
    <cfRule type="cellIs" dxfId="2387" priority="2383" stopIfTrue="1" operator="equal">
      <formula>O$18-1</formula>
    </cfRule>
    <cfRule type="cellIs" dxfId="2386" priority="2384" stopIfTrue="1" operator="equal">
      <formula>O$18+1</formula>
    </cfRule>
    <cfRule type="cellIs" dxfId="2385" priority="2385" stopIfTrue="1" operator="greaterThanOrEqual">
      <formula>O$18+2</formula>
    </cfRule>
  </conditionalFormatting>
  <conditionalFormatting sqref="S231:S239 S241">
    <cfRule type="cellIs" dxfId="2384" priority="2376" stopIfTrue="1" operator="equal">
      <formula>1</formula>
    </cfRule>
    <cfRule type="cellIs" dxfId="2383" priority="2377" stopIfTrue="1" operator="equal">
      <formula>S$18-2</formula>
    </cfRule>
    <cfRule type="cellIs" dxfId="2382" priority="2378" stopIfTrue="1" operator="equal">
      <formula>S$18-1</formula>
    </cfRule>
    <cfRule type="cellIs" dxfId="2381" priority="2379" stopIfTrue="1" operator="equal">
      <formula>S$18+1</formula>
    </cfRule>
    <cfRule type="cellIs" dxfId="2380" priority="2380" stopIfTrue="1" operator="greaterThanOrEqual">
      <formula>S$18+2</formula>
    </cfRule>
  </conditionalFormatting>
  <conditionalFormatting sqref="T231:T239 T241">
    <cfRule type="cellIs" dxfId="2379" priority="2371" stopIfTrue="1" operator="equal">
      <formula>1</formula>
    </cfRule>
    <cfRule type="cellIs" dxfId="2378" priority="2372" stopIfTrue="1" operator="equal">
      <formula>T$18-2</formula>
    </cfRule>
    <cfRule type="cellIs" dxfId="2377" priority="2373" stopIfTrue="1" operator="equal">
      <formula>T$18-1</formula>
    </cfRule>
    <cfRule type="cellIs" dxfId="2376" priority="2374" stopIfTrue="1" operator="equal">
      <formula>T$18+1</formula>
    </cfRule>
    <cfRule type="cellIs" dxfId="2375" priority="2375" stopIfTrue="1" operator="greaterThanOrEqual">
      <formula>T$18+2</formula>
    </cfRule>
  </conditionalFormatting>
  <conditionalFormatting sqref="E231:E239 E241">
    <cfRule type="cellIs" dxfId="2374" priority="2421" stopIfTrue="1" operator="equal">
      <formula>1</formula>
    </cfRule>
    <cfRule type="cellIs" dxfId="2373" priority="2422" stopIfTrue="1" operator="equal">
      <formula>E$18-1</formula>
    </cfRule>
    <cfRule type="cellIs" dxfId="2372" priority="2423" stopIfTrue="1" operator="equal">
      <formula>E$18+1</formula>
    </cfRule>
    <cfRule type="cellIs" dxfId="2371" priority="2424" stopIfTrue="1" operator="greaterThanOrEqual">
      <formula>E$18+2</formula>
    </cfRule>
  </conditionalFormatting>
  <conditionalFormatting sqref="F231:F239 F241">
    <cfRule type="cellIs" dxfId="2370" priority="2367" stopIfTrue="1" operator="equal">
      <formula>1</formula>
    </cfRule>
    <cfRule type="cellIs" dxfId="2369" priority="2368" stopIfTrue="1" operator="equal">
      <formula>F$18-1</formula>
    </cfRule>
    <cfRule type="cellIs" dxfId="2368" priority="2369" stopIfTrue="1" operator="equal">
      <formula>F$18+1</formula>
    </cfRule>
    <cfRule type="cellIs" dxfId="2367" priority="2370" stopIfTrue="1" operator="greaterThanOrEqual">
      <formula>F$18+2</formula>
    </cfRule>
  </conditionalFormatting>
  <conditionalFormatting sqref="L231:L239 L241">
    <cfRule type="cellIs" dxfId="2366" priority="2363" stopIfTrue="1" operator="equal">
      <formula>1</formula>
    </cfRule>
    <cfRule type="cellIs" dxfId="2365" priority="2364" stopIfTrue="1" operator="equal">
      <formula>L$18-1</formula>
    </cfRule>
    <cfRule type="cellIs" dxfId="2364" priority="2365" stopIfTrue="1" operator="equal">
      <formula>L$18+1</formula>
    </cfRule>
    <cfRule type="cellIs" dxfId="2363" priority="2366" stopIfTrue="1" operator="greaterThanOrEqual">
      <formula>L$18+2</formula>
    </cfRule>
  </conditionalFormatting>
  <conditionalFormatting sqref="Q231:Q239 Q241">
    <cfRule type="cellIs" dxfId="2362" priority="2359" stopIfTrue="1" operator="equal">
      <formula>1</formula>
    </cfRule>
    <cfRule type="cellIs" dxfId="2361" priority="2360" stopIfTrue="1" operator="equal">
      <formula>Q$18-1</formula>
    </cfRule>
    <cfRule type="cellIs" dxfId="2360" priority="2361" stopIfTrue="1" operator="equal">
      <formula>Q$18+1</formula>
    </cfRule>
    <cfRule type="cellIs" dxfId="2359" priority="2362" stopIfTrue="1" operator="greaterThanOrEqual">
      <formula>Q$18+2</formula>
    </cfRule>
  </conditionalFormatting>
  <conditionalFormatting sqref="R231:R239 R241">
    <cfRule type="cellIs" dxfId="2358" priority="2355" stopIfTrue="1" operator="equal">
      <formula>1</formula>
    </cfRule>
    <cfRule type="cellIs" dxfId="2357" priority="2356" stopIfTrue="1" operator="equal">
      <formula>R$18-1</formula>
    </cfRule>
    <cfRule type="cellIs" dxfId="2356" priority="2357" stopIfTrue="1" operator="equal">
      <formula>R$18+1</formula>
    </cfRule>
    <cfRule type="cellIs" dxfId="2355" priority="2358" stopIfTrue="1" operator="greaterThanOrEqual">
      <formula>R$18+2</formula>
    </cfRule>
  </conditionalFormatting>
  <conditionalFormatting sqref="I231:I239 I241">
    <cfRule type="cellIs" dxfId="2354" priority="2350" stopIfTrue="1" operator="equal">
      <formula>$I$18-3</formula>
    </cfRule>
    <cfRule type="cellIs" dxfId="2353" priority="2351" stopIfTrue="1" operator="equal">
      <formula>I$18-2</formula>
    </cfRule>
    <cfRule type="cellIs" dxfId="2352" priority="2352" stopIfTrue="1" operator="equal">
      <formula>I$18-1</formula>
    </cfRule>
    <cfRule type="cellIs" dxfId="2351" priority="2353" stopIfTrue="1" operator="equal">
      <formula>I$18+1</formula>
    </cfRule>
    <cfRule type="cellIs" dxfId="2350" priority="2354" stopIfTrue="1" operator="greaterThanOrEqual">
      <formula>I$18+2</formula>
    </cfRule>
  </conditionalFormatting>
  <conditionalFormatting sqref="N231:N239 N241">
    <cfRule type="cellIs" dxfId="2349" priority="2345" stopIfTrue="1" operator="equal">
      <formula>$I$18-3</formula>
    </cfRule>
    <cfRule type="cellIs" dxfId="2348" priority="2346" stopIfTrue="1" operator="equal">
      <formula>N$18-2</formula>
    </cfRule>
    <cfRule type="cellIs" dxfId="2347" priority="2347" stopIfTrue="1" operator="equal">
      <formula>N$18-1</formula>
    </cfRule>
    <cfRule type="cellIs" dxfId="2346" priority="2348" stopIfTrue="1" operator="equal">
      <formula>N$18+1</formula>
    </cfRule>
    <cfRule type="cellIs" dxfId="2345" priority="2349" stopIfTrue="1" operator="greaterThanOrEqual">
      <formula>N$18+2</formula>
    </cfRule>
  </conditionalFormatting>
  <conditionalFormatting sqref="P231:P239 P241">
    <cfRule type="cellIs" dxfId="2344" priority="2340" stopIfTrue="1" operator="equal">
      <formula>$I$18-3</formula>
    </cfRule>
    <cfRule type="cellIs" dxfId="2343" priority="2341" stopIfTrue="1" operator="equal">
      <formula>P$18-2</formula>
    </cfRule>
    <cfRule type="cellIs" dxfId="2342" priority="2342" stopIfTrue="1" operator="equal">
      <formula>P$18-1</formula>
    </cfRule>
    <cfRule type="cellIs" dxfId="2341" priority="2343" stopIfTrue="1" operator="equal">
      <formula>P$18+1</formula>
    </cfRule>
    <cfRule type="cellIs" dxfId="2340" priority="2344" stopIfTrue="1" operator="greaterThanOrEqual">
      <formula>P$18+2</formula>
    </cfRule>
  </conditionalFormatting>
  <conditionalFormatting sqref="Q257 L257">
    <cfRule type="cellIs" dxfId="2339" priority="2335" operator="greaterThan">
      <formula>5</formula>
    </cfRule>
    <cfRule type="cellIs" dxfId="2338" priority="2336" operator="equal">
      <formula>5</formula>
    </cfRule>
    <cfRule type="cellIs" dxfId="2337" priority="2337" operator="equal">
      <formula>3</formula>
    </cfRule>
    <cfRule type="cellIs" dxfId="2336" priority="2338" operator="equal">
      <formula>2</formula>
    </cfRule>
    <cfRule type="cellIs" dxfId="2335" priority="2339" operator="equal">
      <formula>0</formula>
    </cfRule>
  </conditionalFormatting>
  <conditionalFormatting sqref="R257 N257">
    <cfRule type="cellIs" dxfId="2334" priority="2330" operator="greaterThan">
      <formula>4</formula>
    </cfRule>
    <cfRule type="cellIs" dxfId="2333" priority="2331" operator="equal">
      <formula>4</formula>
    </cfRule>
    <cfRule type="cellIs" dxfId="2332" priority="2332" operator="equal">
      <formula>2</formula>
    </cfRule>
    <cfRule type="cellIs" dxfId="2331" priority="2333" operator="equal">
      <formula>1</formula>
    </cfRule>
    <cfRule type="cellIs" dxfId="2330" priority="2334" operator="equal">
      <formula>0</formula>
    </cfRule>
  </conditionalFormatting>
  <conditionalFormatting sqref="C247:T255 C257:T257">
    <cfRule type="cellIs" dxfId="2329" priority="2324" operator="equal">
      <formula>0</formula>
    </cfRule>
  </conditionalFormatting>
  <conditionalFormatting sqref="T257">
    <cfRule type="cellIs" dxfId="2328" priority="2319" stopIfTrue="1" operator="equal">
      <formula>1</formula>
    </cfRule>
    <cfRule type="cellIs" dxfId="2327" priority="2320" stopIfTrue="1" operator="equal">
      <formula>T$18-2</formula>
    </cfRule>
    <cfRule type="cellIs" dxfId="2326" priority="2321" stopIfTrue="1" operator="equal">
      <formula>T$18-1</formula>
    </cfRule>
    <cfRule type="cellIs" dxfId="2325" priority="2322" stopIfTrue="1" operator="equal">
      <formula>T$18+1</formula>
    </cfRule>
    <cfRule type="cellIs" dxfId="2324" priority="2323" stopIfTrue="1" operator="greaterThanOrEqual">
      <formula>T$18+2</formula>
    </cfRule>
  </conditionalFormatting>
  <conditionalFormatting sqref="S257">
    <cfRule type="cellIs" dxfId="2323" priority="2314" stopIfTrue="1" operator="equal">
      <formula>1</formula>
    </cfRule>
    <cfRule type="cellIs" dxfId="2322" priority="2315" stopIfTrue="1" operator="equal">
      <formula>S$18-2</formula>
    </cfRule>
    <cfRule type="cellIs" dxfId="2321" priority="2316" stopIfTrue="1" operator="equal">
      <formula>S$18-1</formula>
    </cfRule>
    <cfRule type="cellIs" dxfId="2320" priority="2317" stopIfTrue="1" operator="equal">
      <formula>S$18+1</formula>
    </cfRule>
    <cfRule type="cellIs" dxfId="2319" priority="2318" stopIfTrue="1" operator="greaterThanOrEqual">
      <formula>S$18+2</formula>
    </cfRule>
  </conditionalFormatting>
  <conditionalFormatting sqref="O257">
    <cfRule type="cellIs" dxfId="2318" priority="2309" stopIfTrue="1" operator="equal">
      <formula>1</formula>
    </cfRule>
    <cfRule type="cellIs" dxfId="2317" priority="2310" stopIfTrue="1" operator="equal">
      <formula>O$18-2</formula>
    </cfRule>
    <cfRule type="cellIs" dxfId="2316" priority="2311" stopIfTrue="1" operator="equal">
      <formula>O$18-1</formula>
    </cfRule>
    <cfRule type="cellIs" dxfId="2315" priority="2312" stopIfTrue="1" operator="equal">
      <formula>O$18+1</formula>
    </cfRule>
    <cfRule type="cellIs" dxfId="2314" priority="2313" stopIfTrue="1" operator="greaterThanOrEqual">
      <formula>O$18+2</formula>
    </cfRule>
  </conditionalFormatting>
  <conditionalFormatting sqref="M257">
    <cfRule type="cellIs" dxfId="2313" priority="2304" stopIfTrue="1" operator="equal">
      <formula>1</formula>
    </cfRule>
    <cfRule type="cellIs" dxfId="2312" priority="2305" stopIfTrue="1" operator="equal">
      <formula>M$18-2</formula>
    </cfRule>
    <cfRule type="cellIs" dxfId="2311" priority="2306" stopIfTrue="1" operator="equal">
      <formula>M$18-1</formula>
    </cfRule>
    <cfRule type="cellIs" dxfId="2310" priority="2307" stopIfTrue="1" operator="equal">
      <formula>M$18+1</formula>
    </cfRule>
    <cfRule type="cellIs" dxfId="2309" priority="2308" stopIfTrue="1" operator="greaterThanOrEqual">
      <formula>M$18+2</formula>
    </cfRule>
  </conditionalFormatting>
  <conditionalFormatting sqref="K257">
    <cfRule type="cellIs" dxfId="2308" priority="2299" stopIfTrue="1" operator="equal">
      <formula>1</formula>
    </cfRule>
    <cfRule type="cellIs" dxfId="2307" priority="2300" stopIfTrue="1" operator="equal">
      <formula>K$18-2</formula>
    </cfRule>
    <cfRule type="cellIs" dxfId="2306" priority="2301" stopIfTrue="1" operator="equal">
      <formula>K$18-1</formula>
    </cfRule>
    <cfRule type="cellIs" dxfId="2305" priority="2302" stopIfTrue="1" operator="equal">
      <formula>K$18+1</formula>
    </cfRule>
    <cfRule type="cellIs" dxfId="2304" priority="2303" stopIfTrue="1" operator="greaterThanOrEqual">
      <formula>K$18+2</formula>
    </cfRule>
  </conditionalFormatting>
  <conditionalFormatting sqref="J257">
    <cfRule type="cellIs" dxfId="2303" priority="2294" stopIfTrue="1" operator="equal">
      <formula>1</formula>
    </cfRule>
    <cfRule type="cellIs" dxfId="2302" priority="2295" stopIfTrue="1" operator="equal">
      <formula>J$18-2</formula>
    </cfRule>
    <cfRule type="cellIs" dxfId="2301" priority="2296" stopIfTrue="1" operator="equal">
      <formula>J$18-1</formula>
    </cfRule>
    <cfRule type="cellIs" dxfId="2300" priority="2297" stopIfTrue="1" operator="equal">
      <formula>J$18+1</formula>
    </cfRule>
    <cfRule type="cellIs" dxfId="2299" priority="2298" stopIfTrue="1" operator="greaterThanOrEqual">
      <formula>J$18+2</formula>
    </cfRule>
  </conditionalFormatting>
  <conditionalFormatting sqref="H257">
    <cfRule type="cellIs" dxfId="2298" priority="2289" stopIfTrue="1" operator="equal">
      <formula>1</formula>
    </cfRule>
    <cfRule type="cellIs" dxfId="2297" priority="2290" stopIfTrue="1" operator="equal">
      <formula>H$18-2</formula>
    </cfRule>
    <cfRule type="cellIs" dxfId="2296" priority="2291" stopIfTrue="1" operator="equal">
      <formula>H$18-1</formula>
    </cfRule>
    <cfRule type="cellIs" dxfId="2295" priority="2292" stopIfTrue="1" operator="equal">
      <formula>H$18+1</formula>
    </cfRule>
    <cfRule type="cellIs" dxfId="2294" priority="2293" stopIfTrue="1" operator="greaterThanOrEqual">
      <formula>H$18+2</formula>
    </cfRule>
  </conditionalFormatting>
  <conditionalFormatting sqref="G257">
    <cfRule type="cellIs" dxfId="2293" priority="2284" stopIfTrue="1" operator="equal">
      <formula>1</formula>
    </cfRule>
    <cfRule type="cellIs" dxfId="2292" priority="2285" stopIfTrue="1" operator="equal">
      <formula>G$18-2</formula>
    </cfRule>
    <cfRule type="cellIs" dxfId="2291" priority="2286" stopIfTrue="1" operator="equal">
      <formula>G$18-1</formula>
    </cfRule>
    <cfRule type="cellIs" dxfId="2290" priority="2287" stopIfTrue="1" operator="equal">
      <formula>G$18+1</formula>
    </cfRule>
    <cfRule type="cellIs" dxfId="2289" priority="2288" stopIfTrue="1" operator="greaterThanOrEqual">
      <formula>G$18+2</formula>
    </cfRule>
  </conditionalFormatting>
  <conditionalFormatting sqref="F257">
    <cfRule type="cellIs" dxfId="2288" priority="2275" stopIfTrue="1" operator="equal">
      <formula>1</formula>
    </cfRule>
    <cfRule type="cellIs" dxfId="2287" priority="2276" stopIfTrue="1" operator="equal">
      <formula>F$18-2</formula>
    </cfRule>
    <cfRule type="cellIs" dxfId="2286" priority="2277" stopIfTrue="1" operator="equal">
      <formula>F$18-1</formula>
    </cfRule>
    <cfRule type="cellIs" dxfId="2285" priority="2278" stopIfTrue="1" operator="equal">
      <formula>F$18+1</formula>
    </cfRule>
    <cfRule type="cellIs" dxfId="2284" priority="2279" stopIfTrue="1" operator="greaterThanOrEqual">
      <formula>F$18+2</formula>
    </cfRule>
  </conditionalFormatting>
  <conditionalFormatting sqref="C247:T255 C257:T257">
    <cfRule type="cellIs" dxfId="2283" priority="2325" stopIfTrue="1" operator="equal">
      <formula>1</formula>
    </cfRule>
    <cfRule type="cellIs" dxfId="2282" priority="2326" stopIfTrue="1" operator="equal">
      <formula>C$18-2</formula>
    </cfRule>
    <cfRule type="cellIs" dxfId="2281" priority="2327" stopIfTrue="1" operator="equal">
      <formula>C$18-1</formula>
    </cfRule>
    <cfRule type="cellIs" dxfId="2280" priority="2328" stopIfTrue="1" operator="equal">
      <formula>C$18+1</formula>
    </cfRule>
    <cfRule type="cellIs" dxfId="2279" priority="2329" stopIfTrue="1" operator="greaterThanOrEqual">
      <formula>C$18+2</formula>
    </cfRule>
  </conditionalFormatting>
  <conditionalFormatting sqref="D247:D255 D257">
    <cfRule type="cellIs" dxfId="2278" priority="2270" stopIfTrue="1" operator="equal">
      <formula>1</formula>
    </cfRule>
    <cfRule type="cellIs" dxfId="2277" priority="2271" stopIfTrue="1" operator="equal">
      <formula>D$18-2</formula>
    </cfRule>
    <cfRule type="cellIs" dxfId="2276" priority="2272" stopIfTrue="1" operator="equal">
      <formula>D$18-1</formula>
    </cfRule>
    <cfRule type="cellIs" dxfId="2275" priority="2273" stopIfTrue="1" operator="equal">
      <formula>D$18+1</formula>
    </cfRule>
    <cfRule type="cellIs" dxfId="2274" priority="2274" stopIfTrue="1" operator="greaterThanOrEqual">
      <formula>D$18+2</formula>
    </cfRule>
  </conditionalFormatting>
  <conditionalFormatting sqref="G247:G255 G257">
    <cfRule type="cellIs" dxfId="2273" priority="2265" stopIfTrue="1" operator="equal">
      <formula>1</formula>
    </cfRule>
    <cfRule type="cellIs" dxfId="2272" priority="2266" stopIfTrue="1" operator="equal">
      <formula>G$18-2</formula>
    </cfRule>
    <cfRule type="cellIs" dxfId="2271" priority="2267" stopIfTrue="1" operator="equal">
      <formula>G$18-1</formula>
    </cfRule>
    <cfRule type="cellIs" dxfId="2270" priority="2268" stopIfTrue="1" operator="equal">
      <formula>G$18+1</formula>
    </cfRule>
    <cfRule type="cellIs" dxfId="2269" priority="2269" stopIfTrue="1" operator="greaterThanOrEqual">
      <formula>G$18+2</formula>
    </cfRule>
  </conditionalFormatting>
  <conditionalFormatting sqref="H247:H255 H257">
    <cfRule type="cellIs" dxfId="2268" priority="2260" stopIfTrue="1" operator="equal">
      <formula>1</formula>
    </cfRule>
    <cfRule type="cellIs" dxfId="2267" priority="2261" stopIfTrue="1" operator="equal">
      <formula>H$18-2</formula>
    </cfRule>
    <cfRule type="cellIs" dxfId="2266" priority="2262" stopIfTrue="1" operator="equal">
      <formula>H$18-1</formula>
    </cfRule>
    <cfRule type="cellIs" dxfId="2265" priority="2263" stopIfTrue="1" operator="equal">
      <formula>H$18+1</formula>
    </cfRule>
    <cfRule type="cellIs" dxfId="2264" priority="2264" stopIfTrue="1" operator="greaterThanOrEqual">
      <formula>H$18+2</formula>
    </cfRule>
  </conditionalFormatting>
  <conditionalFormatting sqref="J247:J255 J257">
    <cfRule type="cellIs" dxfId="2263" priority="2255" stopIfTrue="1" operator="equal">
      <formula>1</formula>
    </cfRule>
    <cfRule type="cellIs" dxfId="2262" priority="2256" stopIfTrue="1" operator="equal">
      <formula>J$18-2</formula>
    </cfRule>
    <cfRule type="cellIs" dxfId="2261" priority="2257" stopIfTrue="1" operator="equal">
      <formula>J$18-1</formula>
    </cfRule>
    <cfRule type="cellIs" dxfId="2260" priority="2258" stopIfTrue="1" operator="equal">
      <formula>J$18+1</formula>
    </cfRule>
    <cfRule type="cellIs" dxfId="2259" priority="2259" stopIfTrue="1" operator="greaterThanOrEqual">
      <formula>J$18+2</formula>
    </cfRule>
  </conditionalFormatting>
  <conditionalFormatting sqref="K247:K255 K257">
    <cfRule type="cellIs" dxfId="2258" priority="2250" stopIfTrue="1" operator="equal">
      <formula>1</formula>
    </cfRule>
    <cfRule type="cellIs" dxfId="2257" priority="2251" stopIfTrue="1" operator="equal">
      <formula>K$18-2</formula>
    </cfRule>
    <cfRule type="cellIs" dxfId="2256" priority="2252" stopIfTrue="1" operator="equal">
      <formula>K$18-1</formula>
    </cfRule>
    <cfRule type="cellIs" dxfId="2255" priority="2253" stopIfTrue="1" operator="equal">
      <formula>K$18+1</formula>
    </cfRule>
    <cfRule type="cellIs" dxfId="2254" priority="2254" stopIfTrue="1" operator="greaterThanOrEqual">
      <formula>K$18+2</formula>
    </cfRule>
  </conditionalFormatting>
  <conditionalFormatting sqref="M247:M255 M257">
    <cfRule type="cellIs" dxfId="2253" priority="2245" stopIfTrue="1" operator="equal">
      <formula>1</formula>
    </cfRule>
    <cfRule type="cellIs" dxfId="2252" priority="2246" stopIfTrue="1" operator="equal">
      <formula>M$18-2</formula>
    </cfRule>
    <cfRule type="cellIs" dxfId="2251" priority="2247" stopIfTrue="1" operator="equal">
      <formula>M$18-1</formula>
    </cfRule>
    <cfRule type="cellIs" dxfId="2250" priority="2248" stopIfTrue="1" operator="equal">
      <formula>M$18+1</formula>
    </cfRule>
    <cfRule type="cellIs" dxfId="2249" priority="2249" stopIfTrue="1" operator="greaterThanOrEqual">
      <formula>M$18+2</formula>
    </cfRule>
  </conditionalFormatting>
  <conditionalFormatting sqref="O247:O255 O257">
    <cfRule type="cellIs" dxfId="2248" priority="2240" stopIfTrue="1" operator="equal">
      <formula>1</formula>
    </cfRule>
    <cfRule type="cellIs" dxfId="2247" priority="2241" stopIfTrue="1" operator="equal">
      <formula>O$18-2</formula>
    </cfRule>
    <cfRule type="cellIs" dxfId="2246" priority="2242" stopIfTrue="1" operator="equal">
      <formula>O$18-1</formula>
    </cfRule>
    <cfRule type="cellIs" dxfId="2245" priority="2243" stopIfTrue="1" operator="equal">
      <formula>O$18+1</formula>
    </cfRule>
    <cfRule type="cellIs" dxfId="2244" priority="2244" stopIfTrue="1" operator="greaterThanOrEqual">
      <formula>O$18+2</formula>
    </cfRule>
  </conditionalFormatting>
  <conditionalFormatting sqref="S247:S255 S257">
    <cfRule type="cellIs" dxfId="2243" priority="2235" stopIfTrue="1" operator="equal">
      <formula>1</formula>
    </cfRule>
    <cfRule type="cellIs" dxfId="2242" priority="2236" stopIfTrue="1" operator="equal">
      <formula>S$18-2</formula>
    </cfRule>
    <cfRule type="cellIs" dxfId="2241" priority="2237" stopIfTrue="1" operator="equal">
      <formula>S$18-1</formula>
    </cfRule>
    <cfRule type="cellIs" dxfId="2240" priority="2238" stopIfTrue="1" operator="equal">
      <formula>S$18+1</formula>
    </cfRule>
    <cfRule type="cellIs" dxfId="2239" priority="2239" stopIfTrue="1" operator="greaterThanOrEqual">
      <formula>S$18+2</formula>
    </cfRule>
  </conditionalFormatting>
  <conditionalFormatting sqref="T247:T255 T257">
    <cfRule type="cellIs" dxfId="2238" priority="2230" stopIfTrue="1" operator="equal">
      <formula>1</formula>
    </cfRule>
    <cfRule type="cellIs" dxfId="2237" priority="2231" stopIfTrue="1" operator="equal">
      <formula>T$18-2</formula>
    </cfRule>
    <cfRule type="cellIs" dxfId="2236" priority="2232" stopIfTrue="1" operator="equal">
      <formula>T$18-1</formula>
    </cfRule>
    <cfRule type="cellIs" dxfId="2235" priority="2233" stopIfTrue="1" operator="equal">
      <formula>T$18+1</formula>
    </cfRule>
    <cfRule type="cellIs" dxfId="2234" priority="2234" stopIfTrue="1" operator="greaterThanOrEqual">
      <formula>T$18+2</formula>
    </cfRule>
  </conditionalFormatting>
  <conditionalFormatting sqref="E247:E255 E257">
    <cfRule type="cellIs" dxfId="2233" priority="2280" stopIfTrue="1" operator="equal">
      <formula>1</formula>
    </cfRule>
    <cfRule type="cellIs" dxfId="2232" priority="2281" stopIfTrue="1" operator="equal">
      <formula>E$18-1</formula>
    </cfRule>
    <cfRule type="cellIs" dxfId="2231" priority="2282" stopIfTrue="1" operator="equal">
      <formula>E$18+1</formula>
    </cfRule>
    <cfRule type="cellIs" dxfId="2230" priority="2283" stopIfTrue="1" operator="greaterThanOrEqual">
      <formula>E$18+2</formula>
    </cfRule>
  </conditionalFormatting>
  <conditionalFormatting sqref="F247:F255 F257">
    <cfRule type="cellIs" dxfId="2229" priority="2226" stopIfTrue="1" operator="equal">
      <formula>1</formula>
    </cfRule>
    <cfRule type="cellIs" dxfId="2228" priority="2227" stopIfTrue="1" operator="equal">
      <formula>F$18-1</formula>
    </cfRule>
    <cfRule type="cellIs" dxfId="2227" priority="2228" stopIfTrue="1" operator="equal">
      <formula>F$18+1</formula>
    </cfRule>
    <cfRule type="cellIs" dxfId="2226" priority="2229" stopIfTrue="1" operator="greaterThanOrEqual">
      <formula>F$18+2</formula>
    </cfRule>
  </conditionalFormatting>
  <conditionalFormatting sqref="L247:L255 L257">
    <cfRule type="cellIs" dxfId="2225" priority="2222" stopIfTrue="1" operator="equal">
      <formula>1</formula>
    </cfRule>
    <cfRule type="cellIs" dxfId="2224" priority="2223" stopIfTrue="1" operator="equal">
      <formula>L$18-1</formula>
    </cfRule>
    <cfRule type="cellIs" dxfId="2223" priority="2224" stopIfTrue="1" operator="equal">
      <formula>L$18+1</formula>
    </cfRule>
    <cfRule type="cellIs" dxfId="2222" priority="2225" stopIfTrue="1" operator="greaterThanOrEqual">
      <formula>L$18+2</formula>
    </cfRule>
  </conditionalFormatting>
  <conditionalFormatting sqref="Q247:Q255 Q257">
    <cfRule type="cellIs" dxfId="2221" priority="2218" stopIfTrue="1" operator="equal">
      <formula>1</formula>
    </cfRule>
    <cfRule type="cellIs" dxfId="2220" priority="2219" stopIfTrue="1" operator="equal">
      <formula>Q$18-1</formula>
    </cfRule>
    <cfRule type="cellIs" dxfId="2219" priority="2220" stopIfTrue="1" operator="equal">
      <formula>Q$18+1</formula>
    </cfRule>
    <cfRule type="cellIs" dxfId="2218" priority="2221" stopIfTrue="1" operator="greaterThanOrEqual">
      <formula>Q$18+2</formula>
    </cfRule>
  </conditionalFormatting>
  <conditionalFormatting sqref="R247:R255 R257">
    <cfRule type="cellIs" dxfId="2217" priority="2214" stopIfTrue="1" operator="equal">
      <formula>1</formula>
    </cfRule>
    <cfRule type="cellIs" dxfId="2216" priority="2215" stopIfTrue="1" operator="equal">
      <formula>R$18-1</formula>
    </cfRule>
    <cfRule type="cellIs" dxfId="2215" priority="2216" stopIfTrue="1" operator="equal">
      <formula>R$18+1</formula>
    </cfRule>
    <cfRule type="cellIs" dxfId="2214" priority="2217" stopIfTrue="1" operator="greaterThanOrEqual">
      <formula>R$18+2</formula>
    </cfRule>
  </conditionalFormatting>
  <conditionalFormatting sqref="I247:I255 I257">
    <cfRule type="cellIs" dxfId="2213" priority="2209" stopIfTrue="1" operator="equal">
      <formula>$I$18-3</formula>
    </cfRule>
    <cfRule type="cellIs" dxfId="2212" priority="2210" stopIfTrue="1" operator="equal">
      <formula>I$18-2</formula>
    </cfRule>
    <cfRule type="cellIs" dxfId="2211" priority="2211" stopIfTrue="1" operator="equal">
      <formula>I$18-1</formula>
    </cfRule>
    <cfRule type="cellIs" dxfId="2210" priority="2212" stopIfTrue="1" operator="equal">
      <formula>I$18+1</formula>
    </cfRule>
    <cfRule type="cellIs" dxfId="2209" priority="2213" stopIfTrue="1" operator="greaterThanOrEqual">
      <formula>I$18+2</formula>
    </cfRule>
  </conditionalFormatting>
  <conditionalFormatting sqref="N247:N255 N257">
    <cfRule type="cellIs" dxfId="2208" priority="2204" stopIfTrue="1" operator="equal">
      <formula>$I$18-3</formula>
    </cfRule>
    <cfRule type="cellIs" dxfId="2207" priority="2205" stopIfTrue="1" operator="equal">
      <formula>N$18-2</formula>
    </cfRule>
    <cfRule type="cellIs" dxfId="2206" priority="2206" stopIfTrue="1" operator="equal">
      <formula>N$18-1</formula>
    </cfRule>
    <cfRule type="cellIs" dxfId="2205" priority="2207" stopIfTrue="1" operator="equal">
      <formula>N$18+1</formula>
    </cfRule>
    <cfRule type="cellIs" dxfId="2204" priority="2208" stopIfTrue="1" operator="greaterThanOrEqual">
      <formula>N$18+2</formula>
    </cfRule>
  </conditionalFormatting>
  <conditionalFormatting sqref="P247:P255 P257">
    <cfRule type="cellIs" dxfId="2203" priority="2199" stopIfTrue="1" operator="equal">
      <formula>$I$18-3</formula>
    </cfRule>
    <cfRule type="cellIs" dxfId="2202" priority="2200" stopIfTrue="1" operator="equal">
      <formula>P$18-2</formula>
    </cfRule>
    <cfRule type="cellIs" dxfId="2201" priority="2201" stopIfTrue="1" operator="equal">
      <formula>P$18-1</formula>
    </cfRule>
    <cfRule type="cellIs" dxfId="2200" priority="2202" stopIfTrue="1" operator="equal">
      <formula>P$18+1</formula>
    </cfRule>
    <cfRule type="cellIs" dxfId="2199" priority="2203" stopIfTrue="1" operator="greaterThanOrEqual">
      <formula>P$18+2</formula>
    </cfRule>
  </conditionalFormatting>
  <conditionalFormatting sqref="Q273 L273">
    <cfRule type="cellIs" dxfId="2198" priority="2194" operator="greaterThan">
      <formula>5</formula>
    </cfRule>
    <cfRule type="cellIs" dxfId="2197" priority="2195" operator="equal">
      <formula>5</formula>
    </cfRule>
    <cfRule type="cellIs" dxfId="2196" priority="2196" operator="equal">
      <formula>3</formula>
    </cfRule>
    <cfRule type="cellIs" dxfId="2195" priority="2197" operator="equal">
      <formula>2</formula>
    </cfRule>
    <cfRule type="cellIs" dxfId="2194" priority="2198" operator="equal">
      <formula>0</formula>
    </cfRule>
  </conditionalFormatting>
  <conditionalFormatting sqref="R273 N273">
    <cfRule type="cellIs" dxfId="2193" priority="2189" operator="greaterThan">
      <formula>4</formula>
    </cfRule>
    <cfRule type="cellIs" dxfId="2192" priority="2190" operator="equal">
      <formula>4</formula>
    </cfRule>
    <cfRule type="cellIs" dxfId="2191" priority="2191" operator="equal">
      <formula>2</formula>
    </cfRule>
    <cfRule type="cellIs" dxfId="2190" priority="2192" operator="equal">
      <formula>1</formula>
    </cfRule>
    <cfRule type="cellIs" dxfId="2189" priority="2193" operator="equal">
      <formula>0</formula>
    </cfRule>
  </conditionalFormatting>
  <conditionalFormatting sqref="C263:T271 C273:T273">
    <cfRule type="cellIs" dxfId="2188" priority="2183" operator="equal">
      <formula>0</formula>
    </cfRule>
  </conditionalFormatting>
  <conditionalFormatting sqref="T273">
    <cfRule type="cellIs" dxfId="2187" priority="2178" stopIfTrue="1" operator="equal">
      <formula>1</formula>
    </cfRule>
    <cfRule type="cellIs" dxfId="2186" priority="2179" stopIfTrue="1" operator="equal">
      <formula>T$18-2</formula>
    </cfRule>
    <cfRule type="cellIs" dxfId="2185" priority="2180" stopIfTrue="1" operator="equal">
      <formula>T$18-1</formula>
    </cfRule>
    <cfRule type="cellIs" dxfId="2184" priority="2181" stopIfTrue="1" operator="equal">
      <formula>T$18+1</formula>
    </cfRule>
    <cfRule type="cellIs" dxfId="2183" priority="2182" stopIfTrue="1" operator="greaterThanOrEqual">
      <formula>T$18+2</formula>
    </cfRule>
  </conditionalFormatting>
  <conditionalFormatting sqref="S273">
    <cfRule type="cellIs" dxfId="2182" priority="2173" stopIfTrue="1" operator="equal">
      <formula>1</formula>
    </cfRule>
    <cfRule type="cellIs" dxfId="2181" priority="2174" stopIfTrue="1" operator="equal">
      <formula>S$18-2</formula>
    </cfRule>
    <cfRule type="cellIs" dxfId="2180" priority="2175" stopIfTrue="1" operator="equal">
      <formula>S$18-1</formula>
    </cfRule>
    <cfRule type="cellIs" dxfId="2179" priority="2176" stopIfTrue="1" operator="equal">
      <formula>S$18+1</formula>
    </cfRule>
    <cfRule type="cellIs" dxfId="2178" priority="2177" stopIfTrue="1" operator="greaterThanOrEqual">
      <formula>S$18+2</formula>
    </cfRule>
  </conditionalFormatting>
  <conditionalFormatting sqref="O273">
    <cfRule type="cellIs" dxfId="2177" priority="2168" stopIfTrue="1" operator="equal">
      <formula>1</formula>
    </cfRule>
    <cfRule type="cellIs" dxfId="2176" priority="2169" stopIfTrue="1" operator="equal">
      <formula>O$18-2</formula>
    </cfRule>
    <cfRule type="cellIs" dxfId="2175" priority="2170" stopIfTrue="1" operator="equal">
      <formula>O$18-1</formula>
    </cfRule>
    <cfRule type="cellIs" dxfId="2174" priority="2171" stopIfTrue="1" operator="equal">
      <formula>O$18+1</formula>
    </cfRule>
    <cfRule type="cellIs" dxfId="2173" priority="2172" stopIfTrue="1" operator="greaterThanOrEqual">
      <formula>O$18+2</formula>
    </cfRule>
  </conditionalFormatting>
  <conditionalFormatting sqref="M273">
    <cfRule type="cellIs" dxfId="2172" priority="2163" stopIfTrue="1" operator="equal">
      <formula>1</formula>
    </cfRule>
    <cfRule type="cellIs" dxfId="2171" priority="2164" stopIfTrue="1" operator="equal">
      <formula>M$18-2</formula>
    </cfRule>
    <cfRule type="cellIs" dxfId="2170" priority="2165" stopIfTrue="1" operator="equal">
      <formula>M$18-1</formula>
    </cfRule>
    <cfRule type="cellIs" dxfId="2169" priority="2166" stopIfTrue="1" operator="equal">
      <formula>M$18+1</formula>
    </cfRule>
    <cfRule type="cellIs" dxfId="2168" priority="2167" stopIfTrue="1" operator="greaterThanOrEqual">
      <formula>M$18+2</formula>
    </cfRule>
  </conditionalFormatting>
  <conditionalFormatting sqref="K273">
    <cfRule type="cellIs" dxfId="2167" priority="2158" stopIfTrue="1" operator="equal">
      <formula>1</formula>
    </cfRule>
    <cfRule type="cellIs" dxfId="2166" priority="2159" stopIfTrue="1" operator="equal">
      <formula>K$18-2</formula>
    </cfRule>
    <cfRule type="cellIs" dxfId="2165" priority="2160" stopIfTrue="1" operator="equal">
      <formula>K$18-1</formula>
    </cfRule>
    <cfRule type="cellIs" dxfId="2164" priority="2161" stopIfTrue="1" operator="equal">
      <formula>K$18+1</formula>
    </cfRule>
    <cfRule type="cellIs" dxfId="2163" priority="2162" stopIfTrue="1" operator="greaterThanOrEqual">
      <formula>K$18+2</formula>
    </cfRule>
  </conditionalFormatting>
  <conditionalFormatting sqref="J273">
    <cfRule type="cellIs" dxfId="2162" priority="2153" stopIfTrue="1" operator="equal">
      <formula>1</formula>
    </cfRule>
    <cfRule type="cellIs" dxfId="2161" priority="2154" stopIfTrue="1" operator="equal">
      <formula>J$18-2</formula>
    </cfRule>
    <cfRule type="cellIs" dxfId="2160" priority="2155" stopIfTrue="1" operator="equal">
      <formula>J$18-1</formula>
    </cfRule>
    <cfRule type="cellIs" dxfId="2159" priority="2156" stopIfTrue="1" operator="equal">
      <formula>J$18+1</formula>
    </cfRule>
    <cfRule type="cellIs" dxfId="2158" priority="2157" stopIfTrue="1" operator="greaterThanOrEqual">
      <formula>J$18+2</formula>
    </cfRule>
  </conditionalFormatting>
  <conditionalFormatting sqref="H273">
    <cfRule type="cellIs" dxfId="2157" priority="2148" stopIfTrue="1" operator="equal">
      <formula>1</formula>
    </cfRule>
    <cfRule type="cellIs" dxfId="2156" priority="2149" stopIfTrue="1" operator="equal">
      <formula>H$18-2</formula>
    </cfRule>
    <cfRule type="cellIs" dxfId="2155" priority="2150" stopIfTrue="1" operator="equal">
      <formula>H$18-1</formula>
    </cfRule>
    <cfRule type="cellIs" dxfId="2154" priority="2151" stopIfTrue="1" operator="equal">
      <formula>H$18+1</formula>
    </cfRule>
    <cfRule type="cellIs" dxfId="2153" priority="2152" stopIfTrue="1" operator="greaterThanOrEqual">
      <formula>H$18+2</formula>
    </cfRule>
  </conditionalFormatting>
  <conditionalFormatting sqref="G273">
    <cfRule type="cellIs" dxfId="2152" priority="2143" stopIfTrue="1" operator="equal">
      <formula>1</formula>
    </cfRule>
    <cfRule type="cellIs" dxfId="2151" priority="2144" stopIfTrue="1" operator="equal">
      <formula>G$18-2</formula>
    </cfRule>
    <cfRule type="cellIs" dxfId="2150" priority="2145" stopIfTrue="1" operator="equal">
      <formula>G$18-1</formula>
    </cfRule>
    <cfRule type="cellIs" dxfId="2149" priority="2146" stopIfTrue="1" operator="equal">
      <formula>G$18+1</formula>
    </cfRule>
    <cfRule type="cellIs" dxfId="2148" priority="2147" stopIfTrue="1" operator="greaterThanOrEqual">
      <formula>G$18+2</formula>
    </cfRule>
  </conditionalFormatting>
  <conditionalFormatting sqref="F273">
    <cfRule type="cellIs" dxfId="2147" priority="2134" stopIfTrue="1" operator="equal">
      <formula>1</formula>
    </cfRule>
    <cfRule type="cellIs" dxfId="2146" priority="2135" stopIfTrue="1" operator="equal">
      <formula>F$18-2</formula>
    </cfRule>
    <cfRule type="cellIs" dxfId="2145" priority="2136" stopIfTrue="1" operator="equal">
      <formula>F$18-1</formula>
    </cfRule>
    <cfRule type="cellIs" dxfId="2144" priority="2137" stopIfTrue="1" operator="equal">
      <formula>F$18+1</formula>
    </cfRule>
    <cfRule type="cellIs" dxfId="2143" priority="2138" stopIfTrue="1" operator="greaterThanOrEqual">
      <formula>F$18+2</formula>
    </cfRule>
  </conditionalFormatting>
  <conditionalFormatting sqref="C263:T271 C273:T273">
    <cfRule type="cellIs" dxfId="2142" priority="2184" stopIfTrue="1" operator="equal">
      <formula>1</formula>
    </cfRule>
    <cfRule type="cellIs" dxfId="2141" priority="2185" stopIfTrue="1" operator="equal">
      <formula>C$18-2</formula>
    </cfRule>
    <cfRule type="cellIs" dxfId="2140" priority="2186" stopIfTrue="1" operator="equal">
      <formula>C$18-1</formula>
    </cfRule>
    <cfRule type="cellIs" dxfId="2139" priority="2187" stopIfTrue="1" operator="equal">
      <formula>C$18+1</formula>
    </cfRule>
    <cfRule type="cellIs" dxfId="2138" priority="2188" stopIfTrue="1" operator="greaterThanOrEqual">
      <formula>C$18+2</formula>
    </cfRule>
  </conditionalFormatting>
  <conditionalFormatting sqref="D263:D271 D273">
    <cfRule type="cellIs" dxfId="2137" priority="2129" stopIfTrue="1" operator="equal">
      <formula>1</formula>
    </cfRule>
    <cfRule type="cellIs" dxfId="2136" priority="2130" stopIfTrue="1" operator="equal">
      <formula>D$18-2</formula>
    </cfRule>
    <cfRule type="cellIs" dxfId="2135" priority="2131" stopIfTrue="1" operator="equal">
      <formula>D$18-1</formula>
    </cfRule>
    <cfRule type="cellIs" dxfId="2134" priority="2132" stopIfTrue="1" operator="equal">
      <formula>D$18+1</formula>
    </cfRule>
    <cfRule type="cellIs" dxfId="2133" priority="2133" stopIfTrue="1" operator="greaterThanOrEqual">
      <formula>D$18+2</formula>
    </cfRule>
  </conditionalFormatting>
  <conditionalFormatting sqref="G263:G271 G273">
    <cfRule type="cellIs" dxfId="2132" priority="2124" stopIfTrue="1" operator="equal">
      <formula>1</formula>
    </cfRule>
    <cfRule type="cellIs" dxfId="2131" priority="2125" stopIfTrue="1" operator="equal">
      <formula>G$18-2</formula>
    </cfRule>
    <cfRule type="cellIs" dxfId="2130" priority="2126" stopIfTrue="1" operator="equal">
      <formula>G$18-1</formula>
    </cfRule>
    <cfRule type="cellIs" dxfId="2129" priority="2127" stopIfTrue="1" operator="equal">
      <formula>G$18+1</formula>
    </cfRule>
    <cfRule type="cellIs" dxfId="2128" priority="2128" stopIfTrue="1" operator="greaterThanOrEqual">
      <formula>G$18+2</formula>
    </cfRule>
  </conditionalFormatting>
  <conditionalFormatting sqref="H263:H271 H273">
    <cfRule type="cellIs" dxfId="2127" priority="2119" stopIfTrue="1" operator="equal">
      <formula>1</formula>
    </cfRule>
    <cfRule type="cellIs" dxfId="2126" priority="2120" stopIfTrue="1" operator="equal">
      <formula>H$18-2</formula>
    </cfRule>
    <cfRule type="cellIs" dxfId="2125" priority="2121" stopIfTrue="1" operator="equal">
      <formula>H$18-1</formula>
    </cfRule>
    <cfRule type="cellIs" dxfId="2124" priority="2122" stopIfTrue="1" operator="equal">
      <formula>H$18+1</formula>
    </cfRule>
    <cfRule type="cellIs" dxfId="2123" priority="2123" stopIfTrue="1" operator="greaterThanOrEqual">
      <formula>H$18+2</formula>
    </cfRule>
  </conditionalFormatting>
  <conditionalFormatting sqref="J263:J271 J273">
    <cfRule type="cellIs" dxfId="2122" priority="2114" stopIfTrue="1" operator="equal">
      <formula>1</formula>
    </cfRule>
    <cfRule type="cellIs" dxfId="2121" priority="2115" stopIfTrue="1" operator="equal">
      <formula>J$18-2</formula>
    </cfRule>
    <cfRule type="cellIs" dxfId="2120" priority="2116" stopIfTrue="1" operator="equal">
      <formula>J$18-1</formula>
    </cfRule>
    <cfRule type="cellIs" dxfId="2119" priority="2117" stopIfTrue="1" operator="equal">
      <formula>J$18+1</formula>
    </cfRule>
    <cfRule type="cellIs" dxfId="2118" priority="2118" stopIfTrue="1" operator="greaterThanOrEqual">
      <formula>J$18+2</formula>
    </cfRule>
  </conditionalFormatting>
  <conditionalFormatting sqref="K263:K271 K273">
    <cfRule type="cellIs" dxfId="2117" priority="2109" stopIfTrue="1" operator="equal">
      <formula>1</formula>
    </cfRule>
    <cfRule type="cellIs" dxfId="2116" priority="2110" stopIfTrue="1" operator="equal">
      <formula>K$18-2</formula>
    </cfRule>
    <cfRule type="cellIs" dxfId="2115" priority="2111" stopIfTrue="1" operator="equal">
      <formula>K$18-1</formula>
    </cfRule>
    <cfRule type="cellIs" dxfId="2114" priority="2112" stopIfTrue="1" operator="equal">
      <formula>K$18+1</formula>
    </cfRule>
    <cfRule type="cellIs" dxfId="2113" priority="2113" stopIfTrue="1" operator="greaterThanOrEqual">
      <formula>K$18+2</formula>
    </cfRule>
  </conditionalFormatting>
  <conditionalFormatting sqref="M263:M271 M273">
    <cfRule type="cellIs" dxfId="2112" priority="2104" stopIfTrue="1" operator="equal">
      <formula>1</formula>
    </cfRule>
    <cfRule type="cellIs" dxfId="2111" priority="2105" stopIfTrue="1" operator="equal">
      <formula>M$18-2</formula>
    </cfRule>
    <cfRule type="cellIs" dxfId="2110" priority="2106" stopIfTrue="1" operator="equal">
      <formula>M$18-1</formula>
    </cfRule>
    <cfRule type="cellIs" dxfId="2109" priority="2107" stopIfTrue="1" operator="equal">
      <formula>M$18+1</formula>
    </cfRule>
    <cfRule type="cellIs" dxfId="2108" priority="2108" stopIfTrue="1" operator="greaterThanOrEqual">
      <formula>M$18+2</formula>
    </cfRule>
  </conditionalFormatting>
  <conditionalFormatting sqref="O263:O271 O273">
    <cfRule type="cellIs" dxfId="2107" priority="2099" stopIfTrue="1" operator="equal">
      <formula>1</formula>
    </cfRule>
    <cfRule type="cellIs" dxfId="2106" priority="2100" stopIfTrue="1" operator="equal">
      <formula>O$18-2</formula>
    </cfRule>
    <cfRule type="cellIs" dxfId="2105" priority="2101" stopIfTrue="1" operator="equal">
      <formula>O$18-1</formula>
    </cfRule>
    <cfRule type="cellIs" dxfId="2104" priority="2102" stopIfTrue="1" operator="equal">
      <formula>O$18+1</formula>
    </cfRule>
    <cfRule type="cellIs" dxfId="2103" priority="2103" stopIfTrue="1" operator="greaterThanOrEqual">
      <formula>O$18+2</formula>
    </cfRule>
  </conditionalFormatting>
  <conditionalFormatting sqref="S263:S271 S273">
    <cfRule type="cellIs" dxfId="2102" priority="2094" stopIfTrue="1" operator="equal">
      <formula>1</formula>
    </cfRule>
    <cfRule type="cellIs" dxfId="2101" priority="2095" stopIfTrue="1" operator="equal">
      <formula>S$18-2</formula>
    </cfRule>
    <cfRule type="cellIs" dxfId="2100" priority="2096" stopIfTrue="1" operator="equal">
      <formula>S$18-1</formula>
    </cfRule>
    <cfRule type="cellIs" dxfId="2099" priority="2097" stopIfTrue="1" operator="equal">
      <formula>S$18+1</formula>
    </cfRule>
    <cfRule type="cellIs" dxfId="2098" priority="2098" stopIfTrue="1" operator="greaterThanOrEqual">
      <formula>S$18+2</formula>
    </cfRule>
  </conditionalFormatting>
  <conditionalFormatting sqref="T263:T271 T273">
    <cfRule type="cellIs" dxfId="2097" priority="2089" stopIfTrue="1" operator="equal">
      <formula>1</formula>
    </cfRule>
    <cfRule type="cellIs" dxfId="2096" priority="2090" stopIfTrue="1" operator="equal">
      <formula>T$18-2</formula>
    </cfRule>
    <cfRule type="cellIs" dxfId="2095" priority="2091" stopIfTrue="1" operator="equal">
      <formula>T$18-1</formula>
    </cfRule>
    <cfRule type="cellIs" dxfId="2094" priority="2092" stopIfTrue="1" operator="equal">
      <formula>T$18+1</formula>
    </cfRule>
    <cfRule type="cellIs" dxfId="2093" priority="2093" stopIfTrue="1" operator="greaterThanOrEqual">
      <formula>T$18+2</formula>
    </cfRule>
  </conditionalFormatting>
  <conditionalFormatting sqref="E263:E271 E273">
    <cfRule type="cellIs" dxfId="2092" priority="2139" stopIfTrue="1" operator="equal">
      <formula>1</formula>
    </cfRule>
    <cfRule type="cellIs" dxfId="2091" priority="2140" stopIfTrue="1" operator="equal">
      <formula>E$18-1</formula>
    </cfRule>
    <cfRule type="cellIs" dxfId="2090" priority="2141" stopIfTrue="1" operator="equal">
      <formula>E$18+1</formula>
    </cfRule>
    <cfRule type="cellIs" dxfId="2089" priority="2142" stopIfTrue="1" operator="greaterThanOrEqual">
      <formula>E$18+2</formula>
    </cfRule>
  </conditionalFormatting>
  <conditionalFormatting sqref="F263:F271 F273">
    <cfRule type="cellIs" dxfId="2088" priority="2085" stopIfTrue="1" operator="equal">
      <formula>1</formula>
    </cfRule>
    <cfRule type="cellIs" dxfId="2087" priority="2086" stopIfTrue="1" operator="equal">
      <formula>F$18-1</formula>
    </cfRule>
    <cfRule type="cellIs" dxfId="2086" priority="2087" stopIfTrue="1" operator="equal">
      <formula>F$18+1</formula>
    </cfRule>
    <cfRule type="cellIs" dxfId="2085" priority="2088" stopIfTrue="1" operator="greaterThanOrEqual">
      <formula>F$18+2</formula>
    </cfRule>
  </conditionalFormatting>
  <conditionalFormatting sqref="L263:L271 L273">
    <cfRule type="cellIs" dxfId="2084" priority="2081" stopIfTrue="1" operator="equal">
      <formula>1</formula>
    </cfRule>
    <cfRule type="cellIs" dxfId="2083" priority="2082" stopIfTrue="1" operator="equal">
      <formula>L$18-1</formula>
    </cfRule>
    <cfRule type="cellIs" dxfId="2082" priority="2083" stopIfTrue="1" operator="equal">
      <formula>L$18+1</formula>
    </cfRule>
    <cfRule type="cellIs" dxfId="2081" priority="2084" stopIfTrue="1" operator="greaterThanOrEqual">
      <formula>L$18+2</formula>
    </cfRule>
  </conditionalFormatting>
  <conditionalFormatting sqref="Q263:Q271 Q273">
    <cfRule type="cellIs" dxfId="2080" priority="2077" stopIfTrue="1" operator="equal">
      <formula>1</formula>
    </cfRule>
    <cfRule type="cellIs" dxfId="2079" priority="2078" stopIfTrue="1" operator="equal">
      <formula>Q$18-1</formula>
    </cfRule>
    <cfRule type="cellIs" dxfId="2078" priority="2079" stopIfTrue="1" operator="equal">
      <formula>Q$18+1</formula>
    </cfRule>
    <cfRule type="cellIs" dxfId="2077" priority="2080" stopIfTrue="1" operator="greaterThanOrEqual">
      <formula>Q$18+2</formula>
    </cfRule>
  </conditionalFormatting>
  <conditionalFormatting sqref="R263:R271 R273">
    <cfRule type="cellIs" dxfId="2076" priority="2073" stopIfTrue="1" operator="equal">
      <formula>1</formula>
    </cfRule>
    <cfRule type="cellIs" dxfId="2075" priority="2074" stopIfTrue="1" operator="equal">
      <formula>R$18-1</formula>
    </cfRule>
    <cfRule type="cellIs" dxfId="2074" priority="2075" stopIfTrue="1" operator="equal">
      <formula>R$18+1</formula>
    </cfRule>
    <cfRule type="cellIs" dxfId="2073" priority="2076" stopIfTrue="1" operator="greaterThanOrEqual">
      <formula>R$18+2</formula>
    </cfRule>
  </conditionalFormatting>
  <conditionalFormatting sqref="I263:I271 I273">
    <cfRule type="cellIs" dxfId="2072" priority="2068" stopIfTrue="1" operator="equal">
      <formula>$I$18-3</formula>
    </cfRule>
    <cfRule type="cellIs" dxfId="2071" priority="2069" stopIfTrue="1" operator="equal">
      <formula>I$18-2</formula>
    </cfRule>
    <cfRule type="cellIs" dxfId="2070" priority="2070" stopIfTrue="1" operator="equal">
      <formula>I$18-1</formula>
    </cfRule>
    <cfRule type="cellIs" dxfId="2069" priority="2071" stopIfTrue="1" operator="equal">
      <formula>I$18+1</formula>
    </cfRule>
    <cfRule type="cellIs" dxfId="2068" priority="2072" stopIfTrue="1" operator="greaterThanOrEqual">
      <formula>I$18+2</formula>
    </cfRule>
  </conditionalFormatting>
  <conditionalFormatting sqref="N263:N271 N273">
    <cfRule type="cellIs" dxfId="2067" priority="2063" stopIfTrue="1" operator="equal">
      <formula>$I$18-3</formula>
    </cfRule>
    <cfRule type="cellIs" dxfId="2066" priority="2064" stopIfTrue="1" operator="equal">
      <formula>N$18-2</formula>
    </cfRule>
    <cfRule type="cellIs" dxfId="2065" priority="2065" stopIfTrue="1" operator="equal">
      <formula>N$18-1</formula>
    </cfRule>
    <cfRule type="cellIs" dxfId="2064" priority="2066" stopIfTrue="1" operator="equal">
      <formula>N$18+1</formula>
    </cfRule>
    <cfRule type="cellIs" dxfId="2063" priority="2067" stopIfTrue="1" operator="greaterThanOrEqual">
      <formula>N$18+2</formula>
    </cfRule>
  </conditionalFormatting>
  <conditionalFormatting sqref="P263:P271 P273">
    <cfRule type="cellIs" dxfId="2062" priority="2058" stopIfTrue="1" operator="equal">
      <formula>$I$18-3</formula>
    </cfRule>
    <cfRule type="cellIs" dxfId="2061" priority="2059" stopIfTrue="1" operator="equal">
      <formula>P$18-2</formula>
    </cfRule>
    <cfRule type="cellIs" dxfId="2060" priority="2060" stopIfTrue="1" operator="equal">
      <formula>P$18-1</formula>
    </cfRule>
    <cfRule type="cellIs" dxfId="2059" priority="2061" stopIfTrue="1" operator="equal">
      <formula>P$18+1</formula>
    </cfRule>
    <cfRule type="cellIs" dxfId="2058" priority="2062" stopIfTrue="1" operator="greaterThanOrEqual">
      <formula>P$18+2</formula>
    </cfRule>
  </conditionalFormatting>
  <conditionalFormatting sqref="Q289 L289">
    <cfRule type="cellIs" dxfId="2057" priority="2053" operator="greaterThan">
      <formula>5</formula>
    </cfRule>
    <cfRule type="cellIs" dxfId="2056" priority="2054" operator="equal">
      <formula>5</formula>
    </cfRule>
    <cfRule type="cellIs" dxfId="2055" priority="2055" operator="equal">
      <formula>3</formula>
    </cfRule>
    <cfRule type="cellIs" dxfId="2054" priority="2056" operator="equal">
      <formula>2</formula>
    </cfRule>
    <cfRule type="cellIs" dxfId="2053" priority="2057" operator="equal">
      <formula>0</formula>
    </cfRule>
  </conditionalFormatting>
  <conditionalFormatting sqref="R289 N289">
    <cfRule type="cellIs" dxfId="2052" priority="2048" operator="greaterThan">
      <formula>4</formula>
    </cfRule>
    <cfRule type="cellIs" dxfId="2051" priority="2049" operator="equal">
      <formula>4</formula>
    </cfRule>
    <cfRule type="cellIs" dxfId="2050" priority="2050" operator="equal">
      <formula>2</formula>
    </cfRule>
    <cfRule type="cellIs" dxfId="2049" priority="2051" operator="equal">
      <formula>1</formula>
    </cfRule>
    <cfRule type="cellIs" dxfId="2048" priority="2052" operator="equal">
      <formula>0</formula>
    </cfRule>
  </conditionalFormatting>
  <conditionalFormatting sqref="C279:T287 C289:T289">
    <cfRule type="cellIs" dxfId="2047" priority="2042" operator="equal">
      <formula>0</formula>
    </cfRule>
  </conditionalFormatting>
  <conditionalFormatting sqref="T289">
    <cfRule type="cellIs" dxfId="2046" priority="2037" stopIfTrue="1" operator="equal">
      <formula>1</formula>
    </cfRule>
    <cfRule type="cellIs" dxfId="2045" priority="2038" stopIfTrue="1" operator="equal">
      <formula>T$18-2</formula>
    </cfRule>
    <cfRule type="cellIs" dxfId="2044" priority="2039" stopIfTrue="1" operator="equal">
      <formula>T$18-1</formula>
    </cfRule>
    <cfRule type="cellIs" dxfId="2043" priority="2040" stopIfTrue="1" operator="equal">
      <formula>T$18+1</formula>
    </cfRule>
    <cfRule type="cellIs" dxfId="2042" priority="2041" stopIfTrue="1" operator="greaterThanOrEqual">
      <formula>T$18+2</formula>
    </cfRule>
  </conditionalFormatting>
  <conditionalFormatting sqref="S289">
    <cfRule type="cellIs" dxfId="2041" priority="2032" stopIfTrue="1" operator="equal">
      <formula>1</formula>
    </cfRule>
    <cfRule type="cellIs" dxfId="2040" priority="2033" stopIfTrue="1" operator="equal">
      <formula>S$18-2</formula>
    </cfRule>
    <cfRule type="cellIs" dxfId="2039" priority="2034" stopIfTrue="1" operator="equal">
      <formula>S$18-1</formula>
    </cfRule>
    <cfRule type="cellIs" dxfId="2038" priority="2035" stopIfTrue="1" operator="equal">
      <formula>S$18+1</formula>
    </cfRule>
    <cfRule type="cellIs" dxfId="2037" priority="2036" stopIfTrue="1" operator="greaterThanOrEqual">
      <formula>S$18+2</formula>
    </cfRule>
  </conditionalFormatting>
  <conditionalFormatting sqref="O289">
    <cfRule type="cellIs" dxfId="2036" priority="2027" stopIfTrue="1" operator="equal">
      <formula>1</formula>
    </cfRule>
    <cfRule type="cellIs" dxfId="2035" priority="2028" stopIfTrue="1" operator="equal">
      <formula>O$18-2</formula>
    </cfRule>
    <cfRule type="cellIs" dxfId="2034" priority="2029" stopIfTrue="1" operator="equal">
      <formula>O$18-1</formula>
    </cfRule>
    <cfRule type="cellIs" dxfId="2033" priority="2030" stopIfTrue="1" operator="equal">
      <formula>O$18+1</formula>
    </cfRule>
    <cfRule type="cellIs" dxfId="2032" priority="2031" stopIfTrue="1" operator="greaterThanOrEqual">
      <formula>O$18+2</formula>
    </cfRule>
  </conditionalFormatting>
  <conditionalFormatting sqref="M289">
    <cfRule type="cellIs" dxfId="2031" priority="2022" stopIfTrue="1" operator="equal">
      <formula>1</formula>
    </cfRule>
    <cfRule type="cellIs" dxfId="2030" priority="2023" stopIfTrue="1" operator="equal">
      <formula>M$18-2</formula>
    </cfRule>
    <cfRule type="cellIs" dxfId="2029" priority="2024" stopIfTrue="1" operator="equal">
      <formula>M$18-1</formula>
    </cfRule>
    <cfRule type="cellIs" dxfId="2028" priority="2025" stopIfTrue="1" operator="equal">
      <formula>M$18+1</formula>
    </cfRule>
    <cfRule type="cellIs" dxfId="2027" priority="2026" stopIfTrue="1" operator="greaterThanOrEqual">
      <formula>M$18+2</formula>
    </cfRule>
  </conditionalFormatting>
  <conditionalFormatting sqref="K289">
    <cfRule type="cellIs" dxfId="2026" priority="2017" stopIfTrue="1" operator="equal">
      <formula>1</formula>
    </cfRule>
    <cfRule type="cellIs" dxfId="2025" priority="2018" stopIfTrue="1" operator="equal">
      <formula>K$18-2</formula>
    </cfRule>
    <cfRule type="cellIs" dxfId="2024" priority="2019" stopIfTrue="1" operator="equal">
      <formula>K$18-1</formula>
    </cfRule>
    <cfRule type="cellIs" dxfId="2023" priority="2020" stopIfTrue="1" operator="equal">
      <formula>K$18+1</formula>
    </cfRule>
    <cfRule type="cellIs" dxfId="2022" priority="2021" stopIfTrue="1" operator="greaterThanOrEqual">
      <formula>K$18+2</formula>
    </cfRule>
  </conditionalFormatting>
  <conditionalFormatting sqref="J289">
    <cfRule type="cellIs" dxfId="2021" priority="2012" stopIfTrue="1" operator="equal">
      <formula>1</formula>
    </cfRule>
    <cfRule type="cellIs" dxfId="2020" priority="2013" stopIfTrue="1" operator="equal">
      <formula>J$18-2</formula>
    </cfRule>
    <cfRule type="cellIs" dxfId="2019" priority="2014" stopIfTrue="1" operator="equal">
      <formula>J$18-1</formula>
    </cfRule>
    <cfRule type="cellIs" dxfId="2018" priority="2015" stopIfTrue="1" operator="equal">
      <formula>J$18+1</formula>
    </cfRule>
    <cfRule type="cellIs" dxfId="2017" priority="2016" stopIfTrue="1" operator="greaterThanOrEqual">
      <formula>J$18+2</formula>
    </cfRule>
  </conditionalFormatting>
  <conditionalFormatting sqref="H289">
    <cfRule type="cellIs" dxfId="2016" priority="2007" stopIfTrue="1" operator="equal">
      <formula>1</formula>
    </cfRule>
    <cfRule type="cellIs" dxfId="2015" priority="2008" stopIfTrue="1" operator="equal">
      <formula>H$18-2</formula>
    </cfRule>
    <cfRule type="cellIs" dxfId="2014" priority="2009" stopIfTrue="1" operator="equal">
      <formula>H$18-1</formula>
    </cfRule>
    <cfRule type="cellIs" dxfId="2013" priority="2010" stopIfTrue="1" operator="equal">
      <formula>H$18+1</formula>
    </cfRule>
    <cfRule type="cellIs" dxfId="2012" priority="2011" stopIfTrue="1" operator="greaterThanOrEqual">
      <formula>H$18+2</formula>
    </cfRule>
  </conditionalFormatting>
  <conditionalFormatting sqref="G289">
    <cfRule type="cellIs" dxfId="2011" priority="2002" stopIfTrue="1" operator="equal">
      <formula>1</formula>
    </cfRule>
    <cfRule type="cellIs" dxfId="2010" priority="2003" stopIfTrue="1" operator="equal">
      <formula>G$18-2</formula>
    </cfRule>
    <cfRule type="cellIs" dxfId="2009" priority="2004" stopIfTrue="1" operator="equal">
      <formula>G$18-1</formula>
    </cfRule>
    <cfRule type="cellIs" dxfId="2008" priority="2005" stopIfTrue="1" operator="equal">
      <formula>G$18+1</formula>
    </cfRule>
    <cfRule type="cellIs" dxfId="2007" priority="2006" stopIfTrue="1" operator="greaterThanOrEqual">
      <formula>G$18+2</formula>
    </cfRule>
  </conditionalFormatting>
  <conditionalFormatting sqref="F289">
    <cfRule type="cellIs" dxfId="2006" priority="1993" stopIfTrue="1" operator="equal">
      <formula>1</formula>
    </cfRule>
    <cfRule type="cellIs" dxfId="2005" priority="1994" stopIfTrue="1" operator="equal">
      <formula>F$18-2</formula>
    </cfRule>
    <cfRule type="cellIs" dxfId="2004" priority="1995" stopIfTrue="1" operator="equal">
      <formula>F$18-1</formula>
    </cfRule>
    <cfRule type="cellIs" dxfId="2003" priority="1996" stopIfTrue="1" operator="equal">
      <formula>F$18+1</formula>
    </cfRule>
    <cfRule type="cellIs" dxfId="2002" priority="1997" stopIfTrue="1" operator="greaterThanOrEqual">
      <formula>F$18+2</formula>
    </cfRule>
  </conditionalFormatting>
  <conditionalFormatting sqref="C279:T287 C289:T289">
    <cfRule type="cellIs" dxfId="2001" priority="2043" stopIfTrue="1" operator="equal">
      <formula>1</formula>
    </cfRule>
    <cfRule type="cellIs" dxfId="2000" priority="2044" stopIfTrue="1" operator="equal">
      <formula>C$18-2</formula>
    </cfRule>
    <cfRule type="cellIs" dxfId="1999" priority="2045" stopIfTrue="1" operator="equal">
      <formula>C$18-1</formula>
    </cfRule>
    <cfRule type="cellIs" dxfId="1998" priority="2046" stopIfTrue="1" operator="equal">
      <formula>C$18+1</formula>
    </cfRule>
    <cfRule type="cellIs" dxfId="1997" priority="2047" stopIfTrue="1" operator="greaterThanOrEqual">
      <formula>C$18+2</formula>
    </cfRule>
  </conditionalFormatting>
  <conditionalFormatting sqref="D279:D287 D289">
    <cfRule type="cellIs" dxfId="1996" priority="1988" stopIfTrue="1" operator="equal">
      <formula>1</formula>
    </cfRule>
    <cfRule type="cellIs" dxfId="1995" priority="1989" stopIfTrue="1" operator="equal">
      <formula>D$18-2</formula>
    </cfRule>
    <cfRule type="cellIs" dxfId="1994" priority="1990" stopIfTrue="1" operator="equal">
      <formula>D$18-1</formula>
    </cfRule>
    <cfRule type="cellIs" dxfId="1993" priority="1991" stopIfTrue="1" operator="equal">
      <formula>D$18+1</formula>
    </cfRule>
    <cfRule type="cellIs" dxfId="1992" priority="1992" stopIfTrue="1" operator="greaterThanOrEqual">
      <formula>D$18+2</formula>
    </cfRule>
  </conditionalFormatting>
  <conditionalFormatting sqref="G279:G287 G289">
    <cfRule type="cellIs" dxfId="1991" priority="1983" stopIfTrue="1" operator="equal">
      <formula>1</formula>
    </cfRule>
    <cfRule type="cellIs" dxfId="1990" priority="1984" stopIfTrue="1" operator="equal">
      <formula>G$18-2</formula>
    </cfRule>
    <cfRule type="cellIs" dxfId="1989" priority="1985" stopIfTrue="1" operator="equal">
      <formula>G$18-1</formula>
    </cfRule>
    <cfRule type="cellIs" dxfId="1988" priority="1986" stopIfTrue="1" operator="equal">
      <formula>G$18+1</formula>
    </cfRule>
    <cfRule type="cellIs" dxfId="1987" priority="1987" stopIfTrue="1" operator="greaterThanOrEqual">
      <formula>G$18+2</formula>
    </cfRule>
  </conditionalFormatting>
  <conditionalFormatting sqref="H279:H287 H289">
    <cfRule type="cellIs" dxfId="1986" priority="1978" stopIfTrue="1" operator="equal">
      <formula>1</formula>
    </cfRule>
    <cfRule type="cellIs" dxfId="1985" priority="1979" stopIfTrue="1" operator="equal">
      <formula>H$18-2</formula>
    </cfRule>
    <cfRule type="cellIs" dxfId="1984" priority="1980" stopIfTrue="1" operator="equal">
      <formula>H$18-1</formula>
    </cfRule>
    <cfRule type="cellIs" dxfId="1983" priority="1981" stopIfTrue="1" operator="equal">
      <formula>H$18+1</formula>
    </cfRule>
    <cfRule type="cellIs" dxfId="1982" priority="1982" stopIfTrue="1" operator="greaterThanOrEqual">
      <formula>H$18+2</formula>
    </cfRule>
  </conditionalFormatting>
  <conditionalFormatting sqref="J279:J287 J289">
    <cfRule type="cellIs" dxfId="1981" priority="1973" stopIfTrue="1" operator="equal">
      <formula>1</formula>
    </cfRule>
    <cfRule type="cellIs" dxfId="1980" priority="1974" stopIfTrue="1" operator="equal">
      <formula>J$18-2</formula>
    </cfRule>
    <cfRule type="cellIs" dxfId="1979" priority="1975" stopIfTrue="1" operator="equal">
      <formula>J$18-1</formula>
    </cfRule>
    <cfRule type="cellIs" dxfId="1978" priority="1976" stopIfTrue="1" operator="equal">
      <formula>J$18+1</formula>
    </cfRule>
    <cfRule type="cellIs" dxfId="1977" priority="1977" stopIfTrue="1" operator="greaterThanOrEqual">
      <formula>J$18+2</formula>
    </cfRule>
  </conditionalFormatting>
  <conditionalFormatting sqref="K279:K287 K289">
    <cfRule type="cellIs" dxfId="1976" priority="1968" stopIfTrue="1" operator="equal">
      <formula>1</formula>
    </cfRule>
    <cfRule type="cellIs" dxfId="1975" priority="1969" stopIfTrue="1" operator="equal">
      <formula>K$18-2</formula>
    </cfRule>
    <cfRule type="cellIs" dxfId="1974" priority="1970" stopIfTrue="1" operator="equal">
      <formula>K$18-1</formula>
    </cfRule>
    <cfRule type="cellIs" dxfId="1973" priority="1971" stopIfTrue="1" operator="equal">
      <formula>K$18+1</formula>
    </cfRule>
    <cfRule type="cellIs" dxfId="1972" priority="1972" stopIfTrue="1" operator="greaterThanOrEqual">
      <formula>K$18+2</formula>
    </cfRule>
  </conditionalFormatting>
  <conditionalFormatting sqref="M279:M287 M289">
    <cfRule type="cellIs" dxfId="1971" priority="1963" stopIfTrue="1" operator="equal">
      <formula>1</formula>
    </cfRule>
    <cfRule type="cellIs" dxfId="1970" priority="1964" stopIfTrue="1" operator="equal">
      <formula>M$18-2</formula>
    </cfRule>
    <cfRule type="cellIs" dxfId="1969" priority="1965" stopIfTrue="1" operator="equal">
      <formula>M$18-1</formula>
    </cfRule>
    <cfRule type="cellIs" dxfId="1968" priority="1966" stopIfTrue="1" operator="equal">
      <formula>M$18+1</formula>
    </cfRule>
    <cfRule type="cellIs" dxfId="1967" priority="1967" stopIfTrue="1" operator="greaterThanOrEqual">
      <formula>M$18+2</formula>
    </cfRule>
  </conditionalFormatting>
  <conditionalFormatting sqref="O279:O287 O289">
    <cfRule type="cellIs" dxfId="1966" priority="1958" stopIfTrue="1" operator="equal">
      <formula>1</formula>
    </cfRule>
    <cfRule type="cellIs" dxfId="1965" priority="1959" stopIfTrue="1" operator="equal">
      <formula>O$18-2</formula>
    </cfRule>
    <cfRule type="cellIs" dxfId="1964" priority="1960" stopIfTrue="1" operator="equal">
      <formula>O$18-1</formula>
    </cfRule>
    <cfRule type="cellIs" dxfId="1963" priority="1961" stopIfTrue="1" operator="equal">
      <formula>O$18+1</formula>
    </cfRule>
    <cfRule type="cellIs" dxfId="1962" priority="1962" stopIfTrue="1" operator="greaterThanOrEqual">
      <formula>O$18+2</formula>
    </cfRule>
  </conditionalFormatting>
  <conditionalFormatting sqref="S279:S287 S289">
    <cfRule type="cellIs" dxfId="1961" priority="1953" stopIfTrue="1" operator="equal">
      <formula>1</formula>
    </cfRule>
    <cfRule type="cellIs" dxfId="1960" priority="1954" stopIfTrue="1" operator="equal">
      <formula>S$18-2</formula>
    </cfRule>
    <cfRule type="cellIs" dxfId="1959" priority="1955" stopIfTrue="1" operator="equal">
      <formula>S$18-1</formula>
    </cfRule>
    <cfRule type="cellIs" dxfId="1958" priority="1956" stopIfTrue="1" operator="equal">
      <formula>S$18+1</formula>
    </cfRule>
    <cfRule type="cellIs" dxfId="1957" priority="1957" stopIfTrue="1" operator="greaterThanOrEqual">
      <formula>S$18+2</formula>
    </cfRule>
  </conditionalFormatting>
  <conditionalFormatting sqref="T279:T287 T289">
    <cfRule type="cellIs" dxfId="1956" priority="1948" stopIfTrue="1" operator="equal">
      <formula>1</formula>
    </cfRule>
    <cfRule type="cellIs" dxfId="1955" priority="1949" stopIfTrue="1" operator="equal">
      <formula>T$18-2</formula>
    </cfRule>
    <cfRule type="cellIs" dxfId="1954" priority="1950" stopIfTrue="1" operator="equal">
      <formula>T$18-1</formula>
    </cfRule>
    <cfRule type="cellIs" dxfId="1953" priority="1951" stopIfTrue="1" operator="equal">
      <formula>T$18+1</formula>
    </cfRule>
    <cfRule type="cellIs" dxfId="1952" priority="1952" stopIfTrue="1" operator="greaterThanOrEqual">
      <formula>T$18+2</formula>
    </cfRule>
  </conditionalFormatting>
  <conditionalFormatting sqref="E279:E287 E289">
    <cfRule type="cellIs" dxfId="1951" priority="1998" stopIfTrue="1" operator="equal">
      <formula>1</formula>
    </cfRule>
    <cfRule type="cellIs" dxfId="1950" priority="1999" stopIfTrue="1" operator="equal">
      <formula>E$18-1</formula>
    </cfRule>
    <cfRule type="cellIs" dxfId="1949" priority="2000" stopIfTrue="1" operator="equal">
      <formula>E$18+1</formula>
    </cfRule>
    <cfRule type="cellIs" dxfId="1948" priority="2001" stopIfTrue="1" operator="greaterThanOrEqual">
      <formula>E$18+2</formula>
    </cfRule>
  </conditionalFormatting>
  <conditionalFormatting sqref="F279:F287 F289">
    <cfRule type="cellIs" dxfId="1947" priority="1944" stopIfTrue="1" operator="equal">
      <formula>1</formula>
    </cfRule>
    <cfRule type="cellIs" dxfId="1946" priority="1945" stopIfTrue="1" operator="equal">
      <formula>F$18-1</formula>
    </cfRule>
    <cfRule type="cellIs" dxfId="1945" priority="1946" stopIfTrue="1" operator="equal">
      <formula>F$18+1</formula>
    </cfRule>
    <cfRule type="cellIs" dxfId="1944" priority="1947" stopIfTrue="1" operator="greaterThanOrEqual">
      <formula>F$18+2</formula>
    </cfRule>
  </conditionalFormatting>
  <conditionalFormatting sqref="L279:L287 L289">
    <cfRule type="cellIs" dxfId="1943" priority="1940" stopIfTrue="1" operator="equal">
      <formula>1</formula>
    </cfRule>
    <cfRule type="cellIs" dxfId="1942" priority="1941" stopIfTrue="1" operator="equal">
      <formula>L$18-1</formula>
    </cfRule>
    <cfRule type="cellIs" dxfId="1941" priority="1942" stopIfTrue="1" operator="equal">
      <formula>L$18+1</formula>
    </cfRule>
    <cfRule type="cellIs" dxfId="1940" priority="1943" stopIfTrue="1" operator="greaterThanOrEqual">
      <formula>L$18+2</formula>
    </cfRule>
  </conditionalFormatting>
  <conditionalFormatting sqref="Q279:Q287 Q289">
    <cfRule type="cellIs" dxfId="1939" priority="1936" stopIfTrue="1" operator="equal">
      <formula>1</formula>
    </cfRule>
    <cfRule type="cellIs" dxfId="1938" priority="1937" stopIfTrue="1" operator="equal">
      <formula>Q$18-1</formula>
    </cfRule>
    <cfRule type="cellIs" dxfId="1937" priority="1938" stopIfTrue="1" operator="equal">
      <formula>Q$18+1</formula>
    </cfRule>
    <cfRule type="cellIs" dxfId="1936" priority="1939" stopIfTrue="1" operator="greaterThanOrEqual">
      <formula>Q$18+2</formula>
    </cfRule>
  </conditionalFormatting>
  <conditionalFormatting sqref="R279:R287 R289">
    <cfRule type="cellIs" dxfId="1935" priority="1932" stopIfTrue="1" operator="equal">
      <formula>1</formula>
    </cfRule>
    <cfRule type="cellIs" dxfId="1934" priority="1933" stopIfTrue="1" operator="equal">
      <formula>R$18-1</formula>
    </cfRule>
    <cfRule type="cellIs" dxfId="1933" priority="1934" stopIfTrue="1" operator="equal">
      <formula>R$18+1</formula>
    </cfRule>
    <cfRule type="cellIs" dxfId="1932" priority="1935" stopIfTrue="1" operator="greaterThanOrEqual">
      <formula>R$18+2</formula>
    </cfRule>
  </conditionalFormatting>
  <conditionalFormatting sqref="I279:I287 I289">
    <cfRule type="cellIs" dxfId="1931" priority="1927" stopIfTrue="1" operator="equal">
      <formula>$I$18-3</formula>
    </cfRule>
    <cfRule type="cellIs" dxfId="1930" priority="1928" stopIfTrue="1" operator="equal">
      <formula>I$18-2</formula>
    </cfRule>
    <cfRule type="cellIs" dxfId="1929" priority="1929" stopIfTrue="1" operator="equal">
      <formula>I$18-1</formula>
    </cfRule>
    <cfRule type="cellIs" dxfId="1928" priority="1930" stopIfTrue="1" operator="equal">
      <formula>I$18+1</formula>
    </cfRule>
    <cfRule type="cellIs" dxfId="1927" priority="1931" stopIfTrue="1" operator="greaterThanOrEqual">
      <formula>I$18+2</formula>
    </cfRule>
  </conditionalFormatting>
  <conditionalFormatting sqref="N279:N287 N289">
    <cfRule type="cellIs" dxfId="1926" priority="1922" stopIfTrue="1" operator="equal">
      <formula>$I$18-3</formula>
    </cfRule>
    <cfRule type="cellIs" dxfId="1925" priority="1923" stopIfTrue="1" operator="equal">
      <formula>N$18-2</formula>
    </cfRule>
    <cfRule type="cellIs" dxfId="1924" priority="1924" stopIfTrue="1" operator="equal">
      <formula>N$18-1</formula>
    </cfRule>
    <cfRule type="cellIs" dxfId="1923" priority="1925" stopIfTrue="1" operator="equal">
      <formula>N$18+1</formula>
    </cfRule>
    <cfRule type="cellIs" dxfId="1922" priority="1926" stopIfTrue="1" operator="greaterThanOrEqual">
      <formula>N$18+2</formula>
    </cfRule>
  </conditionalFormatting>
  <conditionalFormatting sqref="P279:P287 P289">
    <cfRule type="cellIs" dxfId="1921" priority="1917" stopIfTrue="1" operator="equal">
      <formula>$I$18-3</formula>
    </cfRule>
    <cfRule type="cellIs" dxfId="1920" priority="1918" stopIfTrue="1" operator="equal">
      <formula>P$18-2</formula>
    </cfRule>
    <cfRule type="cellIs" dxfId="1919" priority="1919" stopIfTrue="1" operator="equal">
      <formula>P$18-1</formula>
    </cfRule>
    <cfRule type="cellIs" dxfId="1918" priority="1920" stopIfTrue="1" operator="equal">
      <formula>P$18+1</formula>
    </cfRule>
    <cfRule type="cellIs" dxfId="1917" priority="1921" stopIfTrue="1" operator="greaterThanOrEqual">
      <formula>P$18+2</formula>
    </cfRule>
  </conditionalFormatting>
  <conditionalFormatting sqref="Q305 L305">
    <cfRule type="cellIs" dxfId="1916" priority="1912" operator="greaterThan">
      <formula>5</formula>
    </cfRule>
    <cfRule type="cellIs" dxfId="1915" priority="1913" operator="equal">
      <formula>5</formula>
    </cfRule>
    <cfRule type="cellIs" dxfId="1914" priority="1914" operator="equal">
      <formula>3</formula>
    </cfRule>
    <cfRule type="cellIs" dxfId="1913" priority="1915" operator="equal">
      <formula>2</formula>
    </cfRule>
    <cfRule type="cellIs" dxfId="1912" priority="1916" operator="equal">
      <formula>0</formula>
    </cfRule>
  </conditionalFormatting>
  <conditionalFormatting sqref="R305 N305">
    <cfRule type="cellIs" dxfId="1911" priority="1907" operator="greaterThan">
      <formula>4</formula>
    </cfRule>
    <cfRule type="cellIs" dxfId="1910" priority="1908" operator="equal">
      <formula>4</formula>
    </cfRule>
    <cfRule type="cellIs" dxfId="1909" priority="1909" operator="equal">
      <formula>2</formula>
    </cfRule>
    <cfRule type="cellIs" dxfId="1908" priority="1910" operator="equal">
      <formula>1</formula>
    </cfRule>
    <cfRule type="cellIs" dxfId="1907" priority="1911" operator="equal">
      <formula>0</formula>
    </cfRule>
  </conditionalFormatting>
  <conditionalFormatting sqref="C295:T303 C305:T305">
    <cfRule type="cellIs" dxfId="1906" priority="1901" operator="equal">
      <formula>0</formula>
    </cfRule>
  </conditionalFormatting>
  <conditionalFormatting sqref="T305">
    <cfRule type="cellIs" dxfId="1905" priority="1896" stopIfTrue="1" operator="equal">
      <formula>1</formula>
    </cfRule>
    <cfRule type="cellIs" dxfId="1904" priority="1897" stopIfTrue="1" operator="equal">
      <formula>T$18-2</formula>
    </cfRule>
    <cfRule type="cellIs" dxfId="1903" priority="1898" stopIfTrue="1" operator="equal">
      <formula>T$18-1</formula>
    </cfRule>
    <cfRule type="cellIs" dxfId="1902" priority="1899" stopIfTrue="1" operator="equal">
      <formula>T$18+1</formula>
    </cfRule>
    <cfRule type="cellIs" dxfId="1901" priority="1900" stopIfTrue="1" operator="greaterThanOrEqual">
      <formula>T$18+2</formula>
    </cfRule>
  </conditionalFormatting>
  <conditionalFormatting sqref="S305">
    <cfRule type="cellIs" dxfId="1900" priority="1891" stopIfTrue="1" operator="equal">
      <formula>1</formula>
    </cfRule>
    <cfRule type="cellIs" dxfId="1899" priority="1892" stopIfTrue="1" operator="equal">
      <formula>S$18-2</formula>
    </cfRule>
    <cfRule type="cellIs" dxfId="1898" priority="1893" stopIfTrue="1" operator="equal">
      <formula>S$18-1</formula>
    </cfRule>
    <cfRule type="cellIs" dxfId="1897" priority="1894" stopIfTrue="1" operator="equal">
      <formula>S$18+1</formula>
    </cfRule>
    <cfRule type="cellIs" dxfId="1896" priority="1895" stopIfTrue="1" operator="greaterThanOrEqual">
      <formula>S$18+2</formula>
    </cfRule>
  </conditionalFormatting>
  <conditionalFormatting sqref="O305">
    <cfRule type="cellIs" dxfId="1895" priority="1886" stopIfTrue="1" operator="equal">
      <formula>1</formula>
    </cfRule>
    <cfRule type="cellIs" dxfId="1894" priority="1887" stopIfTrue="1" operator="equal">
      <formula>O$18-2</formula>
    </cfRule>
    <cfRule type="cellIs" dxfId="1893" priority="1888" stopIfTrue="1" operator="equal">
      <formula>O$18-1</formula>
    </cfRule>
    <cfRule type="cellIs" dxfId="1892" priority="1889" stopIfTrue="1" operator="equal">
      <formula>O$18+1</formula>
    </cfRule>
    <cfRule type="cellIs" dxfId="1891" priority="1890" stopIfTrue="1" operator="greaterThanOrEqual">
      <formula>O$18+2</formula>
    </cfRule>
  </conditionalFormatting>
  <conditionalFormatting sqref="M305">
    <cfRule type="cellIs" dxfId="1890" priority="1881" stopIfTrue="1" operator="equal">
      <formula>1</formula>
    </cfRule>
    <cfRule type="cellIs" dxfId="1889" priority="1882" stopIfTrue="1" operator="equal">
      <formula>M$18-2</formula>
    </cfRule>
    <cfRule type="cellIs" dxfId="1888" priority="1883" stopIfTrue="1" operator="equal">
      <formula>M$18-1</formula>
    </cfRule>
    <cfRule type="cellIs" dxfId="1887" priority="1884" stopIfTrue="1" operator="equal">
      <formula>M$18+1</formula>
    </cfRule>
    <cfRule type="cellIs" dxfId="1886" priority="1885" stopIfTrue="1" operator="greaterThanOrEqual">
      <formula>M$18+2</formula>
    </cfRule>
  </conditionalFormatting>
  <conditionalFormatting sqref="K305">
    <cfRule type="cellIs" dxfId="1885" priority="1876" stopIfTrue="1" operator="equal">
      <formula>1</formula>
    </cfRule>
    <cfRule type="cellIs" dxfId="1884" priority="1877" stopIfTrue="1" operator="equal">
      <formula>K$18-2</formula>
    </cfRule>
    <cfRule type="cellIs" dxfId="1883" priority="1878" stopIfTrue="1" operator="equal">
      <formula>K$18-1</formula>
    </cfRule>
    <cfRule type="cellIs" dxfId="1882" priority="1879" stopIfTrue="1" operator="equal">
      <formula>K$18+1</formula>
    </cfRule>
    <cfRule type="cellIs" dxfId="1881" priority="1880" stopIfTrue="1" operator="greaterThanOrEqual">
      <formula>K$18+2</formula>
    </cfRule>
  </conditionalFormatting>
  <conditionalFormatting sqref="J305">
    <cfRule type="cellIs" dxfId="1880" priority="1871" stopIfTrue="1" operator="equal">
      <formula>1</formula>
    </cfRule>
    <cfRule type="cellIs" dxfId="1879" priority="1872" stopIfTrue="1" operator="equal">
      <formula>J$18-2</formula>
    </cfRule>
    <cfRule type="cellIs" dxfId="1878" priority="1873" stopIfTrue="1" operator="equal">
      <formula>J$18-1</formula>
    </cfRule>
    <cfRule type="cellIs" dxfId="1877" priority="1874" stopIfTrue="1" operator="equal">
      <formula>J$18+1</formula>
    </cfRule>
    <cfRule type="cellIs" dxfId="1876" priority="1875" stopIfTrue="1" operator="greaterThanOrEqual">
      <formula>J$18+2</formula>
    </cfRule>
  </conditionalFormatting>
  <conditionalFormatting sqref="H305">
    <cfRule type="cellIs" dxfId="1875" priority="1866" stopIfTrue="1" operator="equal">
      <formula>1</formula>
    </cfRule>
    <cfRule type="cellIs" dxfId="1874" priority="1867" stopIfTrue="1" operator="equal">
      <formula>H$18-2</formula>
    </cfRule>
    <cfRule type="cellIs" dxfId="1873" priority="1868" stopIfTrue="1" operator="equal">
      <formula>H$18-1</formula>
    </cfRule>
    <cfRule type="cellIs" dxfId="1872" priority="1869" stopIfTrue="1" operator="equal">
      <formula>H$18+1</formula>
    </cfRule>
    <cfRule type="cellIs" dxfId="1871" priority="1870" stopIfTrue="1" operator="greaterThanOrEqual">
      <formula>H$18+2</formula>
    </cfRule>
  </conditionalFormatting>
  <conditionalFormatting sqref="G305">
    <cfRule type="cellIs" dxfId="1870" priority="1861" stopIfTrue="1" operator="equal">
      <formula>1</formula>
    </cfRule>
    <cfRule type="cellIs" dxfId="1869" priority="1862" stopIfTrue="1" operator="equal">
      <formula>G$18-2</formula>
    </cfRule>
    <cfRule type="cellIs" dxfId="1868" priority="1863" stopIfTrue="1" operator="equal">
      <formula>G$18-1</formula>
    </cfRule>
    <cfRule type="cellIs" dxfId="1867" priority="1864" stopIfTrue="1" operator="equal">
      <formula>G$18+1</formula>
    </cfRule>
    <cfRule type="cellIs" dxfId="1866" priority="1865" stopIfTrue="1" operator="greaterThanOrEqual">
      <formula>G$18+2</formula>
    </cfRule>
  </conditionalFormatting>
  <conditionalFormatting sqref="F305">
    <cfRule type="cellIs" dxfId="1865" priority="1852" stopIfTrue="1" operator="equal">
      <formula>1</formula>
    </cfRule>
    <cfRule type="cellIs" dxfId="1864" priority="1853" stopIfTrue="1" operator="equal">
      <formula>F$18-2</formula>
    </cfRule>
    <cfRule type="cellIs" dxfId="1863" priority="1854" stopIfTrue="1" operator="equal">
      <formula>F$18-1</formula>
    </cfRule>
    <cfRule type="cellIs" dxfId="1862" priority="1855" stopIfTrue="1" operator="equal">
      <formula>F$18+1</formula>
    </cfRule>
    <cfRule type="cellIs" dxfId="1861" priority="1856" stopIfTrue="1" operator="greaterThanOrEqual">
      <formula>F$18+2</formula>
    </cfRule>
  </conditionalFormatting>
  <conditionalFormatting sqref="C295:T303 C305:T305">
    <cfRule type="cellIs" dxfId="1860" priority="1902" stopIfTrue="1" operator="equal">
      <formula>1</formula>
    </cfRule>
    <cfRule type="cellIs" dxfId="1859" priority="1903" stopIfTrue="1" operator="equal">
      <formula>C$18-2</formula>
    </cfRule>
    <cfRule type="cellIs" dxfId="1858" priority="1904" stopIfTrue="1" operator="equal">
      <formula>C$18-1</formula>
    </cfRule>
    <cfRule type="cellIs" dxfId="1857" priority="1905" stopIfTrue="1" operator="equal">
      <formula>C$18+1</formula>
    </cfRule>
    <cfRule type="cellIs" dxfId="1856" priority="1906" stopIfTrue="1" operator="greaterThanOrEqual">
      <formula>C$18+2</formula>
    </cfRule>
  </conditionalFormatting>
  <conditionalFormatting sqref="D295:D303 D305">
    <cfRule type="cellIs" dxfId="1855" priority="1847" stopIfTrue="1" operator="equal">
      <formula>1</formula>
    </cfRule>
    <cfRule type="cellIs" dxfId="1854" priority="1848" stopIfTrue="1" operator="equal">
      <formula>D$18-2</formula>
    </cfRule>
    <cfRule type="cellIs" dxfId="1853" priority="1849" stopIfTrue="1" operator="equal">
      <formula>D$18-1</formula>
    </cfRule>
    <cfRule type="cellIs" dxfId="1852" priority="1850" stopIfTrue="1" operator="equal">
      <formula>D$18+1</formula>
    </cfRule>
    <cfRule type="cellIs" dxfId="1851" priority="1851" stopIfTrue="1" operator="greaterThanOrEqual">
      <formula>D$18+2</formula>
    </cfRule>
  </conditionalFormatting>
  <conditionalFormatting sqref="G295:G303 G305">
    <cfRule type="cellIs" dxfId="1850" priority="1842" stopIfTrue="1" operator="equal">
      <formula>1</formula>
    </cfRule>
    <cfRule type="cellIs" dxfId="1849" priority="1843" stopIfTrue="1" operator="equal">
      <formula>G$18-2</formula>
    </cfRule>
    <cfRule type="cellIs" dxfId="1848" priority="1844" stopIfTrue="1" operator="equal">
      <formula>G$18-1</formula>
    </cfRule>
    <cfRule type="cellIs" dxfId="1847" priority="1845" stopIfTrue="1" operator="equal">
      <formula>G$18+1</formula>
    </cfRule>
    <cfRule type="cellIs" dxfId="1846" priority="1846" stopIfTrue="1" operator="greaterThanOrEqual">
      <formula>G$18+2</formula>
    </cfRule>
  </conditionalFormatting>
  <conditionalFormatting sqref="H295:H303 H305">
    <cfRule type="cellIs" dxfId="1845" priority="1837" stopIfTrue="1" operator="equal">
      <formula>1</formula>
    </cfRule>
    <cfRule type="cellIs" dxfId="1844" priority="1838" stopIfTrue="1" operator="equal">
      <formula>H$18-2</formula>
    </cfRule>
    <cfRule type="cellIs" dxfId="1843" priority="1839" stopIfTrue="1" operator="equal">
      <formula>H$18-1</formula>
    </cfRule>
    <cfRule type="cellIs" dxfId="1842" priority="1840" stopIfTrue="1" operator="equal">
      <formula>H$18+1</formula>
    </cfRule>
    <cfRule type="cellIs" dxfId="1841" priority="1841" stopIfTrue="1" operator="greaterThanOrEqual">
      <formula>H$18+2</formula>
    </cfRule>
  </conditionalFormatting>
  <conditionalFormatting sqref="J295:J303 J305">
    <cfRule type="cellIs" dxfId="1840" priority="1832" stopIfTrue="1" operator="equal">
      <formula>1</formula>
    </cfRule>
    <cfRule type="cellIs" dxfId="1839" priority="1833" stopIfTrue="1" operator="equal">
      <formula>J$18-2</formula>
    </cfRule>
    <cfRule type="cellIs" dxfId="1838" priority="1834" stopIfTrue="1" operator="equal">
      <formula>J$18-1</formula>
    </cfRule>
    <cfRule type="cellIs" dxfId="1837" priority="1835" stopIfTrue="1" operator="equal">
      <formula>J$18+1</formula>
    </cfRule>
    <cfRule type="cellIs" dxfId="1836" priority="1836" stopIfTrue="1" operator="greaterThanOrEqual">
      <formula>J$18+2</formula>
    </cfRule>
  </conditionalFormatting>
  <conditionalFormatting sqref="K295:K303 K305">
    <cfRule type="cellIs" dxfId="1835" priority="1827" stopIfTrue="1" operator="equal">
      <formula>1</formula>
    </cfRule>
    <cfRule type="cellIs" dxfId="1834" priority="1828" stopIfTrue="1" operator="equal">
      <formula>K$18-2</formula>
    </cfRule>
    <cfRule type="cellIs" dxfId="1833" priority="1829" stopIfTrue="1" operator="equal">
      <formula>K$18-1</formula>
    </cfRule>
    <cfRule type="cellIs" dxfId="1832" priority="1830" stopIfTrue="1" operator="equal">
      <formula>K$18+1</formula>
    </cfRule>
    <cfRule type="cellIs" dxfId="1831" priority="1831" stopIfTrue="1" operator="greaterThanOrEqual">
      <formula>K$18+2</formula>
    </cfRule>
  </conditionalFormatting>
  <conditionalFormatting sqref="M295:M303 M305">
    <cfRule type="cellIs" dxfId="1830" priority="1822" stopIfTrue="1" operator="equal">
      <formula>1</formula>
    </cfRule>
    <cfRule type="cellIs" dxfId="1829" priority="1823" stopIfTrue="1" operator="equal">
      <formula>M$18-2</formula>
    </cfRule>
    <cfRule type="cellIs" dxfId="1828" priority="1824" stopIfTrue="1" operator="equal">
      <formula>M$18-1</formula>
    </cfRule>
    <cfRule type="cellIs" dxfId="1827" priority="1825" stopIfTrue="1" operator="equal">
      <formula>M$18+1</formula>
    </cfRule>
    <cfRule type="cellIs" dxfId="1826" priority="1826" stopIfTrue="1" operator="greaterThanOrEqual">
      <formula>M$18+2</formula>
    </cfRule>
  </conditionalFormatting>
  <conditionalFormatting sqref="O295:O303 O305">
    <cfRule type="cellIs" dxfId="1825" priority="1817" stopIfTrue="1" operator="equal">
      <formula>1</formula>
    </cfRule>
    <cfRule type="cellIs" dxfId="1824" priority="1818" stopIfTrue="1" operator="equal">
      <formula>O$18-2</formula>
    </cfRule>
    <cfRule type="cellIs" dxfId="1823" priority="1819" stopIfTrue="1" operator="equal">
      <formula>O$18-1</formula>
    </cfRule>
    <cfRule type="cellIs" dxfId="1822" priority="1820" stopIfTrue="1" operator="equal">
      <formula>O$18+1</formula>
    </cfRule>
    <cfRule type="cellIs" dxfId="1821" priority="1821" stopIfTrue="1" operator="greaterThanOrEqual">
      <formula>O$18+2</formula>
    </cfRule>
  </conditionalFormatting>
  <conditionalFormatting sqref="S295:S303 S305">
    <cfRule type="cellIs" dxfId="1820" priority="1812" stopIfTrue="1" operator="equal">
      <formula>1</formula>
    </cfRule>
    <cfRule type="cellIs" dxfId="1819" priority="1813" stopIfTrue="1" operator="equal">
      <formula>S$18-2</formula>
    </cfRule>
    <cfRule type="cellIs" dxfId="1818" priority="1814" stopIfTrue="1" operator="equal">
      <formula>S$18-1</formula>
    </cfRule>
    <cfRule type="cellIs" dxfId="1817" priority="1815" stopIfTrue="1" operator="equal">
      <formula>S$18+1</formula>
    </cfRule>
    <cfRule type="cellIs" dxfId="1816" priority="1816" stopIfTrue="1" operator="greaterThanOrEqual">
      <formula>S$18+2</formula>
    </cfRule>
  </conditionalFormatting>
  <conditionalFormatting sqref="T295:T303 T305">
    <cfRule type="cellIs" dxfId="1815" priority="1807" stopIfTrue="1" operator="equal">
      <formula>1</formula>
    </cfRule>
    <cfRule type="cellIs" dxfId="1814" priority="1808" stopIfTrue="1" operator="equal">
      <formula>T$18-2</formula>
    </cfRule>
    <cfRule type="cellIs" dxfId="1813" priority="1809" stopIfTrue="1" operator="equal">
      <formula>T$18-1</formula>
    </cfRule>
    <cfRule type="cellIs" dxfId="1812" priority="1810" stopIfTrue="1" operator="equal">
      <formula>T$18+1</formula>
    </cfRule>
    <cfRule type="cellIs" dxfId="1811" priority="1811" stopIfTrue="1" operator="greaterThanOrEqual">
      <formula>T$18+2</formula>
    </cfRule>
  </conditionalFormatting>
  <conditionalFormatting sqref="E295:E303 E305">
    <cfRule type="cellIs" dxfId="1810" priority="1857" stopIfTrue="1" operator="equal">
      <formula>1</formula>
    </cfRule>
    <cfRule type="cellIs" dxfId="1809" priority="1858" stopIfTrue="1" operator="equal">
      <formula>E$18-1</formula>
    </cfRule>
    <cfRule type="cellIs" dxfId="1808" priority="1859" stopIfTrue="1" operator="equal">
      <formula>E$18+1</formula>
    </cfRule>
    <cfRule type="cellIs" dxfId="1807" priority="1860" stopIfTrue="1" operator="greaterThanOrEqual">
      <formula>E$18+2</formula>
    </cfRule>
  </conditionalFormatting>
  <conditionalFormatting sqref="F295:F303 F305">
    <cfRule type="cellIs" dxfId="1806" priority="1803" stopIfTrue="1" operator="equal">
      <formula>1</formula>
    </cfRule>
    <cfRule type="cellIs" dxfId="1805" priority="1804" stopIfTrue="1" operator="equal">
      <formula>F$18-1</formula>
    </cfRule>
    <cfRule type="cellIs" dxfId="1804" priority="1805" stopIfTrue="1" operator="equal">
      <formula>F$18+1</formula>
    </cfRule>
    <cfRule type="cellIs" dxfId="1803" priority="1806" stopIfTrue="1" operator="greaterThanOrEqual">
      <formula>F$18+2</formula>
    </cfRule>
  </conditionalFormatting>
  <conditionalFormatting sqref="L295:L303 L305">
    <cfRule type="cellIs" dxfId="1802" priority="1799" stopIfTrue="1" operator="equal">
      <formula>1</formula>
    </cfRule>
    <cfRule type="cellIs" dxfId="1801" priority="1800" stopIfTrue="1" operator="equal">
      <formula>L$18-1</formula>
    </cfRule>
    <cfRule type="cellIs" dxfId="1800" priority="1801" stopIfTrue="1" operator="equal">
      <formula>L$18+1</formula>
    </cfRule>
    <cfRule type="cellIs" dxfId="1799" priority="1802" stopIfTrue="1" operator="greaterThanOrEqual">
      <formula>L$18+2</formula>
    </cfRule>
  </conditionalFormatting>
  <conditionalFormatting sqref="Q295:Q303 Q305">
    <cfRule type="cellIs" dxfId="1798" priority="1795" stopIfTrue="1" operator="equal">
      <formula>1</formula>
    </cfRule>
    <cfRule type="cellIs" dxfId="1797" priority="1796" stopIfTrue="1" operator="equal">
      <formula>Q$18-1</formula>
    </cfRule>
    <cfRule type="cellIs" dxfId="1796" priority="1797" stopIfTrue="1" operator="equal">
      <formula>Q$18+1</formula>
    </cfRule>
    <cfRule type="cellIs" dxfId="1795" priority="1798" stopIfTrue="1" operator="greaterThanOrEqual">
      <formula>Q$18+2</formula>
    </cfRule>
  </conditionalFormatting>
  <conditionalFormatting sqref="R295:R303 R305">
    <cfRule type="cellIs" dxfId="1794" priority="1791" stopIfTrue="1" operator="equal">
      <formula>1</formula>
    </cfRule>
    <cfRule type="cellIs" dxfId="1793" priority="1792" stopIfTrue="1" operator="equal">
      <formula>R$18-1</formula>
    </cfRule>
    <cfRule type="cellIs" dxfId="1792" priority="1793" stopIfTrue="1" operator="equal">
      <formula>R$18+1</formula>
    </cfRule>
    <cfRule type="cellIs" dxfId="1791" priority="1794" stopIfTrue="1" operator="greaterThanOrEqual">
      <formula>R$18+2</formula>
    </cfRule>
  </conditionalFormatting>
  <conditionalFormatting sqref="I295:I303 I305">
    <cfRule type="cellIs" dxfId="1790" priority="1786" stopIfTrue="1" operator="equal">
      <formula>$I$18-3</formula>
    </cfRule>
    <cfRule type="cellIs" dxfId="1789" priority="1787" stopIfTrue="1" operator="equal">
      <formula>I$18-2</formula>
    </cfRule>
    <cfRule type="cellIs" dxfId="1788" priority="1788" stopIfTrue="1" operator="equal">
      <formula>I$18-1</formula>
    </cfRule>
    <cfRule type="cellIs" dxfId="1787" priority="1789" stopIfTrue="1" operator="equal">
      <formula>I$18+1</formula>
    </cfRule>
    <cfRule type="cellIs" dxfId="1786" priority="1790" stopIfTrue="1" operator="greaterThanOrEqual">
      <formula>I$18+2</formula>
    </cfRule>
  </conditionalFormatting>
  <conditionalFormatting sqref="N295:N303 N305">
    <cfRule type="cellIs" dxfId="1785" priority="1781" stopIfTrue="1" operator="equal">
      <formula>$I$18-3</formula>
    </cfRule>
    <cfRule type="cellIs" dxfId="1784" priority="1782" stopIfTrue="1" operator="equal">
      <formula>N$18-2</formula>
    </cfRule>
    <cfRule type="cellIs" dxfId="1783" priority="1783" stopIfTrue="1" operator="equal">
      <formula>N$18-1</formula>
    </cfRule>
    <cfRule type="cellIs" dxfId="1782" priority="1784" stopIfTrue="1" operator="equal">
      <formula>N$18+1</formula>
    </cfRule>
    <cfRule type="cellIs" dxfId="1781" priority="1785" stopIfTrue="1" operator="greaterThanOrEqual">
      <formula>N$18+2</formula>
    </cfRule>
  </conditionalFormatting>
  <conditionalFormatting sqref="P295:P303 P305">
    <cfRule type="cellIs" dxfId="1780" priority="1776" stopIfTrue="1" operator="equal">
      <formula>$I$18-3</formula>
    </cfRule>
    <cfRule type="cellIs" dxfId="1779" priority="1777" stopIfTrue="1" operator="equal">
      <formula>P$18-2</formula>
    </cfRule>
    <cfRule type="cellIs" dxfId="1778" priority="1778" stopIfTrue="1" operator="equal">
      <formula>P$18-1</formula>
    </cfRule>
    <cfRule type="cellIs" dxfId="1777" priority="1779" stopIfTrue="1" operator="equal">
      <formula>P$18+1</formula>
    </cfRule>
    <cfRule type="cellIs" dxfId="1776" priority="1780" stopIfTrue="1" operator="greaterThanOrEqual">
      <formula>P$18+2</formula>
    </cfRule>
  </conditionalFormatting>
  <conditionalFormatting sqref="Q321 L321">
    <cfRule type="cellIs" dxfId="1775" priority="1771" operator="greaterThan">
      <formula>5</formula>
    </cfRule>
    <cfRule type="cellIs" dxfId="1774" priority="1772" operator="equal">
      <formula>5</formula>
    </cfRule>
    <cfRule type="cellIs" dxfId="1773" priority="1773" operator="equal">
      <formula>3</formula>
    </cfRule>
    <cfRule type="cellIs" dxfId="1772" priority="1774" operator="equal">
      <formula>2</formula>
    </cfRule>
    <cfRule type="cellIs" dxfId="1771" priority="1775" operator="equal">
      <formula>0</formula>
    </cfRule>
  </conditionalFormatting>
  <conditionalFormatting sqref="R321 N321">
    <cfRule type="cellIs" dxfId="1770" priority="1766" operator="greaterThan">
      <formula>4</formula>
    </cfRule>
    <cfRule type="cellIs" dxfId="1769" priority="1767" operator="equal">
      <formula>4</formula>
    </cfRule>
    <cfRule type="cellIs" dxfId="1768" priority="1768" operator="equal">
      <formula>2</formula>
    </cfRule>
    <cfRule type="cellIs" dxfId="1767" priority="1769" operator="equal">
      <formula>1</formula>
    </cfRule>
    <cfRule type="cellIs" dxfId="1766" priority="1770" operator="equal">
      <formula>0</formula>
    </cfRule>
  </conditionalFormatting>
  <conditionalFormatting sqref="C311:T319 C321:T321">
    <cfRule type="cellIs" dxfId="1765" priority="1760" operator="equal">
      <formula>0</formula>
    </cfRule>
  </conditionalFormatting>
  <conditionalFormatting sqref="T321">
    <cfRule type="cellIs" dxfId="1764" priority="1755" stopIfTrue="1" operator="equal">
      <formula>1</formula>
    </cfRule>
    <cfRule type="cellIs" dxfId="1763" priority="1756" stopIfTrue="1" operator="equal">
      <formula>T$18-2</formula>
    </cfRule>
    <cfRule type="cellIs" dxfId="1762" priority="1757" stopIfTrue="1" operator="equal">
      <formula>T$18-1</formula>
    </cfRule>
    <cfRule type="cellIs" dxfId="1761" priority="1758" stopIfTrue="1" operator="equal">
      <formula>T$18+1</formula>
    </cfRule>
    <cfRule type="cellIs" dxfId="1760" priority="1759" stopIfTrue="1" operator="greaterThanOrEqual">
      <formula>T$18+2</formula>
    </cfRule>
  </conditionalFormatting>
  <conditionalFormatting sqref="S321">
    <cfRule type="cellIs" dxfId="1759" priority="1750" stopIfTrue="1" operator="equal">
      <formula>1</formula>
    </cfRule>
    <cfRule type="cellIs" dxfId="1758" priority="1751" stopIfTrue="1" operator="equal">
      <formula>S$18-2</formula>
    </cfRule>
    <cfRule type="cellIs" dxfId="1757" priority="1752" stopIfTrue="1" operator="equal">
      <formula>S$18-1</formula>
    </cfRule>
    <cfRule type="cellIs" dxfId="1756" priority="1753" stopIfTrue="1" operator="equal">
      <formula>S$18+1</formula>
    </cfRule>
    <cfRule type="cellIs" dxfId="1755" priority="1754" stopIfTrue="1" operator="greaterThanOrEqual">
      <formula>S$18+2</formula>
    </cfRule>
  </conditionalFormatting>
  <conditionalFormatting sqref="O321">
    <cfRule type="cellIs" dxfId="1754" priority="1745" stopIfTrue="1" operator="equal">
      <formula>1</formula>
    </cfRule>
    <cfRule type="cellIs" dxfId="1753" priority="1746" stopIfTrue="1" operator="equal">
      <formula>O$18-2</formula>
    </cfRule>
    <cfRule type="cellIs" dxfId="1752" priority="1747" stopIfTrue="1" operator="equal">
      <formula>O$18-1</formula>
    </cfRule>
    <cfRule type="cellIs" dxfId="1751" priority="1748" stopIfTrue="1" operator="equal">
      <formula>O$18+1</formula>
    </cfRule>
    <cfRule type="cellIs" dxfId="1750" priority="1749" stopIfTrue="1" operator="greaterThanOrEqual">
      <formula>O$18+2</formula>
    </cfRule>
  </conditionalFormatting>
  <conditionalFormatting sqref="M321">
    <cfRule type="cellIs" dxfId="1749" priority="1740" stopIfTrue="1" operator="equal">
      <formula>1</formula>
    </cfRule>
    <cfRule type="cellIs" dxfId="1748" priority="1741" stopIfTrue="1" operator="equal">
      <formula>M$18-2</formula>
    </cfRule>
    <cfRule type="cellIs" dxfId="1747" priority="1742" stopIfTrue="1" operator="equal">
      <formula>M$18-1</formula>
    </cfRule>
    <cfRule type="cellIs" dxfId="1746" priority="1743" stopIfTrue="1" operator="equal">
      <formula>M$18+1</formula>
    </cfRule>
    <cfRule type="cellIs" dxfId="1745" priority="1744" stopIfTrue="1" operator="greaterThanOrEqual">
      <formula>M$18+2</formula>
    </cfRule>
  </conditionalFormatting>
  <conditionalFormatting sqref="K321">
    <cfRule type="cellIs" dxfId="1744" priority="1735" stopIfTrue="1" operator="equal">
      <formula>1</formula>
    </cfRule>
    <cfRule type="cellIs" dxfId="1743" priority="1736" stopIfTrue="1" operator="equal">
      <formula>K$18-2</formula>
    </cfRule>
    <cfRule type="cellIs" dxfId="1742" priority="1737" stopIfTrue="1" operator="equal">
      <formula>K$18-1</formula>
    </cfRule>
    <cfRule type="cellIs" dxfId="1741" priority="1738" stopIfTrue="1" operator="equal">
      <formula>K$18+1</formula>
    </cfRule>
    <cfRule type="cellIs" dxfId="1740" priority="1739" stopIfTrue="1" operator="greaterThanOrEqual">
      <formula>K$18+2</formula>
    </cfRule>
  </conditionalFormatting>
  <conditionalFormatting sqref="J321">
    <cfRule type="cellIs" dxfId="1739" priority="1730" stopIfTrue="1" operator="equal">
      <formula>1</formula>
    </cfRule>
    <cfRule type="cellIs" dxfId="1738" priority="1731" stopIfTrue="1" operator="equal">
      <formula>J$18-2</formula>
    </cfRule>
    <cfRule type="cellIs" dxfId="1737" priority="1732" stopIfTrue="1" operator="equal">
      <formula>J$18-1</formula>
    </cfRule>
    <cfRule type="cellIs" dxfId="1736" priority="1733" stopIfTrue="1" operator="equal">
      <formula>J$18+1</formula>
    </cfRule>
    <cfRule type="cellIs" dxfId="1735" priority="1734" stopIfTrue="1" operator="greaterThanOrEqual">
      <formula>J$18+2</formula>
    </cfRule>
  </conditionalFormatting>
  <conditionalFormatting sqref="H321">
    <cfRule type="cellIs" dxfId="1734" priority="1725" stopIfTrue="1" operator="equal">
      <formula>1</formula>
    </cfRule>
    <cfRule type="cellIs" dxfId="1733" priority="1726" stopIfTrue="1" operator="equal">
      <formula>H$18-2</formula>
    </cfRule>
    <cfRule type="cellIs" dxfId="1732" priority="1727" stopIfTrue="1" operator="equal">
      <formula>H$18-1</formula>
    </cfRule>
    <cfRule type="cellIs" dxfId="1731" priority="1728" stopIfTrue="1" operator="equal">
      <formula>H$18+1</formula>
    </cfRule>
    <cfRule type="cellIs" dxfId="1730" priority="1729" stopIfTrue="1" operator="greaterThanOrEqual">
      <formula>H$18+2</formula>
    </cfRule>
  </conditionalFormatting>
  <conditionalFormatting sqref="G321">
    <cfRule type="cellIs" dxfId="1729" priority="1720" stopIfTrue="1" operator="equal">
      <formula>1</formula>
    </cfRule>
    <cfRule type="cellIs" dxfId="1728" priority="1721" stopIfTrue="1" operator="equal">
      <formula>G$18-2</formula>
    </cfRule>
    <cfRule type="cellIs" dxfId="1727" priority="1722" stopIfTrue="1" operator="equal">
      <formula>G$18-1</formula>
    </cfRule>
    <cfRule type="cellIs" dxfId="1726" priority="1723" stopIfTrue="1" operator="equal">
      <formula>G$18+1</formula>
    </cfRule>
    <cfRule type="cellIs" dxfId="1725" priority="1724" stopIfTrue="1" operator="greaterThanOrEqual">
      <formula>G$18+2</formula>
    </cfRule>
  </conditionalFormatting>
  <conditionalFormatting sqref="F321">
    <cfRule type="cellIs" dxfId="1724" priority="1711" stopIfTrue="1" operator="equal">
      <formula>1</formula>
    </cfRule>
    <cfRule type="cellIs" dxfId="1723" priority="1712" stopIfTrue="1" operator="equal">
      <formula>F$18-2</formula>
    </cfRule>
    <cfRule type="cellIs" dxfId="1722" priority="1713" stopIfTrue="1" operator="equal">
      <formula>F$18-1</formula>
    </cfRule>
    <cfRule type="cellIs" dxfId="1721" priority="1714" stopIfTrue="1" operator="equal">
      <formula>F$18+1</formula>
    </cfRule>
    <cfRule type="cellIs" dxfId="1720" priority="1715" stopIfTrue="1" operator="greaterThanOrEqual">
      <formula>F$18+2</formula>
    </cfRule>
  </conditionalFormatting>
  <conditionalFormatting sqref="C311:T319 C321:T321">
    <cfRule type="cellIs" dxfId="1719" priority="1761" stopIfTrue="1" operator="equal">
      <formula>1</formula>
    </cfRule>
    <cfRule type="cellIs" dxfId="1718" priority="1762" stopIfTrue="1" operator="equal">
      <formula>C$18-2</formula>
    </cfRule>
    <cfRule type="cellIs" dxfId="1717" priority="1763" stopIfTrue="1" operator="equal">
      <formula>C$18-1</formula>
    </cfRule>
    <cfRule type="cellIs" dxfId="1716" priority="1764" stopIfTrue="1" operator="equal">
      <formula>C$18+1</formula>
    </cfRule>
    <cfRule type="cellIs" dxfId="1715" priority="1765" stopIfTrue="1" operator="greaterThanOrEqual">
      <formula>C$18+2</formula>
    </cfRule>
  </conditionalFormatting>
  <conditionalFormatting sqref="D311:D319 D321">
    <cfRule type="cellIs" dxfId="1714" priority="1706" stopIfTrue="1" operator="equal">
      <formula>1</formula>
    </cfRule>
    <cfRule type="cellIs" dxfId="1713" priority="1707" stopIfTrue="1" operator="equal">
      <formula>D$18-2</formula>
    </cfRule>
    <cfRule type="cellIs" dxfId="1712" priority="1708" stopIfTrue="1" operator="equal">
      <formula>D$18-1</formula>
    </cfRule>
    <cfRule type="cellIs" dxfId="1711" priority="1709" stopIfTrue="1" operator="equal">
      <formula>D$18+1</formula>
    </cfRule>
    <cfRule type="cellIs" dxfId="1710" priority="1710" stopIfTrue="1" operator="greaterThanOrEqual">
      <formula>D$18+2</formula>
    </cfRule>
  </conditionalFormatting>
  <conditionalFormatting sqref="G311:G319 G321">
    <cfRule type="cellIs" dxfId="1709" priority="1701" stopIfTrue="1" operator="equal">
      <formula>1</formula>
    </cfRule>
    <cfRule type="cellIs" dxfId="1708" priority="1702" stopIfTrue="1" operator="equal">
      <formula>G$18-2</formula>
    </cfRule>
    <cfRule type="cellIs" dxfId="1707" priority="1703" stopIfTrue="1" operator="equal">
      <formula>G$18-1</formula>
    </cfRule>
    <cfRule type="cellIs" dxfId="1706" priority="1704" stopIfTrue="1" operator="equal">
      <formula>G$18+1</formula>
    </cfRule>
    <cfRule type="cellIs" dxfId="1705" priority="1705" stopIfTrue="1" operator="greaterThanOrEqual">
      <formula>G$18+2</formula>
    </cfRule>
  </conditionalFormatting>
  <conditionalFormatting sqref="H311:H319 H321">
    <cfRule type="cellIs" dxfId="1704" priority="1696" stopIfTrue="1" operator="equal">
      <formula>1</formula>
    </cfRule>
    <cfRule type="cellIs" dxfId="1703" priority="1697" stopIfTrue="1" operator="equal">
      <formula>H$18-2</formula>
    </cfRule>
    <cfRule type="cellIs" dxfId="1702" priority="1698" stopIfTrue="1" operator="equal">
      <formula>H$18-1</formula>
    </cfRule>
    <cfRule type="cellIs" dxfId="1701" priority="1699" stopIfTrue="1" operator="equal">
      <formula>H$18+1</formula>
    </cfRule>
    <cfRule type="cellIs" dxfId="1700" priority="1700" stopIfTrue="1" operator="greaterThanOrEqual">
      <formula>H$18+2</formula>
    </cfRule>
  </conditionalFormatting>
  <conditionalFormatting sqref="J311:J319 J321">
    <cfRule type="cellIs" dxfId="1699" priority="1691" stopIfTrue="1" operator="equal">
      <formula>1</formula>
    </cfRule>
    <cfRule type="cellIs" dxfId="1698" priority="1692" stopIfTrue="1" operator="equal">
      <formula>J$18-2</formula>
    </cfRule>
    <cfRule type="cellIs" dxfId="1697" priority="1693" stopIfTrue="1" operator="equal">
      <formula>J$18-1</formula>
    </cfRule>
    <cfRule type="cellIs" dxfId="1696" priority="1694" stopIfTrue="1" operator="equal">
      <formula>J$18+1</formula>
    </cfRule>
    <cfRule type="cellIs" dxfId="1695" priority="1695" stopIfTrue="1" operator="greaterThanOrEqual">
      <formula>J$18+2</formula>
    </cfRule>
  </conditionalFormatting>
  <conditionalFormatting sqref="K311:K319 K321">
    <cfRule type="cellIs" dxfId="1694" priority="1686" stopIfTrue="1" operator="equal">
      <formula>1</formula>
    </cfRule>
    <cfRule type="cellIs" dxfId="1693" priority="1687" stopIfTrue="1" operator="equal">
      <formula>K$18-2</formula>
    </cfRule>
    <cfRule type="cellIs" dxfId="1692" priority="1688" stopIfTrue="1" operator="equal">
      <formula>K$18-1</formula>
    </cfRule>
    <cfRule type="cellIs" dxfId="1691" priority="1689" stopIfTrue="1" operator="equal">
      <formula>K$18+1</formula>
    </cfRule>
    <cfRule type="cellIs" dxfId="1690" priority="1690" stopIfTrue="1" operator="greaterThanOrEqual">
      <formula>K$18+2</formula>
    </cfRule>
  </conditionalFormatting>
  <conditionalFormatting sqref="M311:M319 M321">
    <cfRule type="cellIs" dxfId="1689" priority="1681" stopIfTrue="1" operator="equal">
      <formula>1</formula>
    </cfRule>
    <cfRule type="cellIs" dxfId="1688" priority="1682" stopIfTrue="1" operator="equal">
      <formula>M$18-2</formula>
    </cfRule>
    <cfRule type="cellIs" dxfId="1687" priority="1683" stopIfTrue="1" operator="equal">
      <formula>M$18-1</formula>
    </cfRule>
    <cfRule type="cellIs" dxfId="1686" priority="1684" stopIfTrue="1" operator="equal">
      <formula>M$18+1</formula>
    </cfRule>
    <cfRule type="cellIs" dxfId="1685" priority="1685" stopIfTrue="1" operator="greaterThanOrEqual">
      <formula>M$18+2</formula>
    </cfRule>
  </conditionalFormatting>
  <conditionalFormatting sqref="O311:O319 O321">
    <cfRule type="cellIs" dxfId="1684" priority="1676" stopIfTrue="1" operator="equal">
      <formula>1</formula>
    </cfRule>
    <cfRule type="cellIs" dxfId="1683" priority="1677" stopIfTrue="1" operator="equal">
      <formula>O$18-2</formula>
    </cfRule>
    <cfRule type="cellIs" dxfId="1682" priority="1678" stopIfTrue="1" operator="equal">
      <formula>O$18-1</formula>
    </cfRule>
    <cfRule type="cellIs" dxfId="1681" priority="1679" stopIfTrue="1" operator="equal">
      <formula>O$18+1</formula>
    </cfRule>
    <cfRule type="cellIs" dxfId="1680" priority="1680" stopIfTrue="1" operator="greaterThanOrEqual">
      <formula>O$18+2</formula>
    </cfRule>
  </conditionalFormatting>
  <conditionalFormatting sqref="S311:S319 S321">
    <cfRule type="cellIs" dxfId="1679" priority="1671" stopIfTrue="1" operator="equal">
      <formula>1</formula>
    </cfRule>
    <cfRule type="cellIs" dxfId="1678" priority="1672" stopIfTrue="1" operator="equal">
      <formula>S$18-2</formula>
    </cfRule>
    <cfRule type="cellIs" dxfId="1677" priority="1673" stopIfTrue="1" operator="equal">
      <formula>S$18-1</formula>
    </cfRule>
    <cfRule type="cellIs" dxfId="1676" priority="1674" stopIfTrue="1" operator="equal">
      <formula>S$18+1</formula>
    </cfRule>
    <cfRule type="cellIs" dxfId="1675" priority="1675" stopIfTrue="1" operator="greaterThanOrEqual">
      <formula>S$18+2</formula>
    </cfRule>
  </conditionalFormatting>
  <conditionalFormatting sqref="T311:T319 T321">
    <cfRule type="cellIs" dxfId="1674" priority="1666" stopIfTrue="1" operator="equal">
      <formula>1</formula>
    </cfRule>
    <cfRule type="cellIs" dxfId="1673" priority="1667" stopIfTrue="1" operator="equal">
      <formula>T$18-2</formula>
    </cfRule>
    <cfRule type="cellIs" dxfId="1672" priority="1668" stopIfTrue="1" operator="equal">
      <formula>T$18-1</formula>
    </cfRule>
    <cfRule type="cellIs" dxfId="1671" priority="1669" stopIfTrue="1" operator="equal">
      <formula>T$18+1</formula>
    </cfRule>
    <cfRule type="cellIs" dxfId="1670" priority="1670" stopIfTrue="1" operator="greaterThanOrEqual">
      <formula>T$18+2</formula>
    </cfRule>
  </conditionalFormatting>
  <conditionalFormatting sqref="E311:E319 E321">
    <cfRule type="cellIs" dxfId="1669" priority="1716" stopIfTrue="1" operator="equal">
      <formula>1</formula>
    </cfRule>
    <cfRule type="cellIs" dxfId="1668" priority="1717" stopIfTrue="1" operator="equal">
      <formula>E$18-1</formula>
    </cfRule>
    <cfRule type="cellIs" dxfId="1667" priority="1718" stopIfTrue="1" operator="equal">
      <formula>E$18+1</formula>
    </cfRule>
    <cfRule type="cellIs" dxfId="1666" priority="1719" stopIfTrue="1" operator="greaterThanOrEqual">
      <formula>E$18+2</formula>
    </cfRule>
  </conditionalFormatting>
  <conditionalFormatting sqref="F311:F319 F321">
    <cfRule type="cellIs" dxfId="1665" priority="1662" stopIfTrue="1" operator="equal">
      <formula>1</formula>
    </cfRule>
    <cfRule type="cellIs" dxfId="1664" priority="1663" stopIfTrue="1" operator="equal">
      <formula>F$18-1</formula>
    </cfRule>
    <cfRule type="cellIs" dxfId="1663" priority="1664" stopIfTrue="1" operator="equal">
      <formula>F$18+1</formula>
    </cfRule>
    <cfRule type="cellIs" dxfId="1662" priority="1665" stopIfTrue="1" operator="greaterThanOrEqual">
      <formula>F$18+2</formula>
    </cfRule>
  </conditionalFormatting>
  <conditionalFormatting sqref="L311:L319 L321">
    <cfRule type="cellIs" dxfId="1661" priority="1658" stopIfTrue="1" operator="equal">
      <formula>1</formula>
    </cfRule>
    <cfRule type="cellIs" dxfId="1660" priority="1659" stopIfTrue="1" operator="equal">
      <formula>L$18-1</formula>
    </cfRule>
    <cfRule type="cellIs" dxfId="1659" priority="1660" stopIfTrue="1" operator="equal">
      <formula>L$18+1</formula>
    </cfRule>
    <cfRule type="cellIs" dxfId="1658" priority="1661" stopIfTrue="1" operator="greaterThanOrEqual">
      <formula>L$18+2</formula>
    </cfRule>
  </conditionalFormatting>
  <conditionalFormatting sqref="Q311:Q319 Q321">
    <cfRule type="cellIs" dxfId="1657" priority="1654" stopIfTrue="1" operator="equal">
      <formula>1</formula>
    </cfRule>
    <cfRule type="cellIs" dxfId="1656" priority="1655" stopIfTrue="1" operator="equal">
      <formula>Q$18-1</formula>
    </cfRule>
    <cfRule type="cellIs" dxfId="1655" priority="1656" stopIfTrue="1" operator="equal">
      <formula>Q$18+1</formula>
    </cfRule>
    <cfRule type="cellIs" dxfId="1654" priority="1657" stopIfTrue="1" operator="greaterThanOrEqual">
      <formula>Q$18+2</formula>
    </cfRule>
  </conditionalFormatting>
  <conditionalFormatting sqref="R311:R319 R321">
    <cfRule type="cellIs" dxfId="1653" priority="1650" stopIfTrue="1" operator="equal">
      <formula>1</formula>
    </cfRule>
    <cfRule type="cellIs" dxfId="1652" priority="1651" stopIfTrue="1" operator="equal">
      <formula>R$18-1</formula>
    </cfRule>
    <cfRule type="cellIs" dxfId="1651" priority="1652" stopIfTrue="1" operator="equal">
      <formula>R$18+1</formula>
    </cfRule>
    <cfRule type="cellIs" dxfId="1650" priority="1653" stopIfTrue="1" operator="greaterThanOrEqual">
      <formula>R$18+2</formula>
    </cfRule>
  </conditionalFormatting>
  <conditionalFormatting sqref="I311:I319 I321">
    <cfRule type="cellIs" dxfId="1649" priority="1645" stopIfTrue="1" operator="equal">
      <formula>$I$18-3</formula>
    </cfRule>
    <cfRule type="cellIs" dxfId="1648" priority="1646" stopIfTrue="1" operator="equal">
      <formula>I$18-2</formula>
    </cfRule>
    <cfRule type="cellIs" dxfId="1647" priority="1647" stopIfTrue="1" operator="equal">
      <formula>I$18-1</formula>
    </cfRule>
    <cfRule type="cellIs" dxfId="1646" priority="1648" stopIfTrue="1" operator="equal">
      <formula>I$18+1</formula>
    </cfRule>
    <cfRule type="cellIs" dxfId="1645" priority="1649" stopIfTrue="1" operator="greaterThanOrEqual">
      <formula>I$18+2</formula>
    </cfRule>
  </conditionalFormatting>
  <conditionalFormatting sqref="N311:N319 N321">
    <cfRule type="cellIs" dxfId="1644" priority="1640" stopIfTrue="1" operator="equal">
      <formula>$I$18-3</formula>
    </cfRule>
    <cfRule type="cellIs" dxfId="1643" priority="1641" stopIfTrue="1" operator="equal">
      <formula>N$18-2</formula>
    </cfRule>
    <cfRule type="cellIs" dxfId="1642" priority="1642" stopIfTrue="1" operator="equal">
      <formula>N$18-1</formula>
    </cfRule>
    <cfRule type="cellIs" dxfId="1641" priority="1643" stopIfTrue="1" operator="equal">
      <formula>N$18+1</formula>
    </cfRule>
    <cfRule type="cellIs" dxfId="1640" priority="1644" stopIfTrue="1" operator="greaterThanOrEqual">
      <formula>N$18+2</formula>
    </cfRule>
  </conditionalFormatting>
  <conditionalFormatting sqref="P311:P319 P321">
    <cfRule type="cellIs" dxfId="1639" priority="1635" stopIfTrue="1" operator="equal">
      <formula>$I$18-3</formula>
    </cfRule>
    <cfRule type="cellIs" dxfId="1638" priority="1636" stopIfTrue="1" operator="equal">
      <formula>P$18-2</formula>
    </cfRule>
    <cfRule type="cellIs" dxfId="1637" priority="1637" stopIfTrue="1" operator="equal">
      <formula>P$18-1</formula>
    </cfRule>
    <cfRule type="cellIs" dxfId="1636" priority="1638" stopIfTrue="1" operator="equal">
      <formula>P$18+1</formula>
    </cfRule>
    <cfRule type="cellIs" dxfId="1635" priority="1639" stopIfTrue="1" operator="greaterThanOrEqual">
      <formula>P$18+2</formula>
    </cfRule>
  </conditionalFormatting>
  <conditionalFormatting sqref="C32:T32">
    <cfRule type="cellIs" dxfId="1634" priority="1629" operator="equal">
      <formula>0</formula>
    </cfRule>
  </conditionalFormatting>
  <conditionalFormatting sqref="C32:T32">
    <cfRule type="cellIs" dxfId="1633" priority="1630" stopIfTrue="1" operator="equal">
      <formula>1</formula>
    </cfRule>
    <cfRule type="cellIs" dxfId="1632" priority="1631" stopIfTrue="1" operator="equal">
      <formula>C$18-2</formula>
    </cfRule>
    <cfRule type="cellIs" dxfId="1631" priority="1632" stopIfTrue="1" operator="equal">
      <formula>C$18-1</formula>
    </cfRule>
    <cfRule type="cellIs" dxfId="1630" priority="1633" stopIfTrue="1" operator="equal">
      <formula>C$18+1</formula>
    </cfRule>
    <cfRule type="cellIs" dxfId="1629" priority="1634" stopIfTrue="1" operator="greaterThanOrEqual">
      <formula>C$18+2</formula>
    </cfRule>
  </conditionalFormatting>
  <conditionalFormatting sqref="D32:T32">
    <cfRule type="cellIs" dxfId="1628" priority="1620" stopIfTrue="1" operator="equal">
      <formula>1</formula>
    </cfRule>
    <cfRule type="cellIs" dxfId="1627" priority="1621" stopIfTrue="1" operator="equal">
      <formula>D$18-2</formula>
    </cfRule>
    <cfRule type="cellIs" dxfId="1626" priority="1622" stopIfTrue="1" operator="equal">
      <formula>D$18-1</formula>
    </cfRule>
    <cfRule type="cellIs" dxfId="1625" priority="1623" stopIfTrue="1" operator="equal">
      <formula>D$18+1</formula>
    </cfRule>
    <cfRule type="cellIs" dxfId="1624" priority="1624" stopIfTrue="1" operator="greaterThanOrEqual">
      <formula>D$18+2</formula>
    </cfRule>
  </conditionalFormatting>
  <conditionalFormatting sqref="G32">
    <cfRule type="cellIs" dxfId="1623" priority="1615" stopIfTrue="1" operator="equal">
      <formula>1</formula>
    </cfRule>
    <cfRule type="cellIs" dxfId="1622" priority="1616" stopIfTrue="1" operator="equal">
      <formula>G$18-2</formula>
    </cfRule>
    <cfRule type="cellIs" dxfId="1621" priority="1617" stopIfTrue="1" operator="equal">
      <formula>G$18-1</formula>
    </cfRule>
    <cfRule type="cellIs" dxfId="1620" priority="1618" stopIfTrue="1" operator="equal">
      <formula>G$18+1</formula>
    </cfRule>
    <cfRule type="cellIs" dxfId="1619" priority="1619" stopIfTrue="1" operator="greaterThanOrEqual">
      <formula>G$18+2</formula>
    </cfRule>
  </conditionalFormatting>
  <conditionalFormatting sqref="H32">
    <cfRule type="cellIs" dxfId="1618" priority="1610" stopIfTrue="1" operator="equal">
      <formula>1</formula>
    </cfRule>
    <cfRule type="cellIs" dxfId="1617" priority="1611" stopIfTrue="1" operator="equal">
      <formula>H$18-2</formula>
    </cfRule>
    <cfRule type="cellIs" dxfId="1616" priority="1612" stopIfTrue="1" operator="equal">
      <formula>H$18-1</formula>
    </cfRule>
    <cfRule type="cellIs" dxfId="1615" priority="1613" stopIfTrue="1" operator="equal">
      <formula>H$18+1</formula>
    </cfRule>
    <cfRule type="cellIs" dxfId="1614" priority="1614" stopIfTrue="1" operator="greaterThanOrEqual">
      <formula>H$18+2</formula>
    </cfRule>
  </conditionalFormatting>
  <conditionalFormatting sqref="J32">
    <cfRule type="cellIs" dxfId="1613" priority="1605" stopIfTrue="1" operator="equal">
      <formula>1</formula>
    </cfRule>
    <cfRule type="cellIs" dxfId="1612" priority="1606" stopIfTrue="1" operator="equal">
      <formula>J$18-2</formula>
    </cfRule>
    <cfRule type="cellIs" dxfId="1611" priority="1607" stopIfTrue="1" operator="equal">
      <formula>J$18-1</formula>
    </cfRule>
    <cfRule type="cellIs" dxfId="1610" priority="1608" stopIfTrue="1" operator="equal">
      <formula>J$18+1</formula>
    </cfRule>
    <cfRule type="cellIs" dxfId="1609" priority="1609" stopIfTrue="1" operator="greaterThanOrEqual">
      <formula>J$18+2</formula>
    </cfRule>
  </conditionalFormatting>
  <conditionalFormatting sqref="K32">
    <cfRule type="cellIs" dxfId="1608" priority="1600" stopIfTrue="1" operator="equal">
      <formula>1</formula>
    </cfRule>
    <cfRule type="cellIs" dxfId="1607" priority="1601" stopIfTrue="1" operator="equal">
      <formula>K$18-2</formula>
    </cfRule>
    <cfRule type="cellIs" dxfId="1606" priority="1602" stopIfTrue="1" operator="equal">
      <formula>K$18-1</formula>
    </cfRule>
    <cfRule type="cellIs" dxfId="1605" priority="1603" stopIfTrue="1" operator="equal">
      <formula>K$18+1</formula>
    </cfRule>
    <cfRule type="cellIs" dxfId="1604" priority="1604" stopIfTrue="1" operator="greaterThanOrEqual">
      <formula>K$18+2</formula>
    </cfRule>
  </conditionalFormatting>
  <conditionalFormatting sqref="M32">
    <cfRule type="cellIs" dxfId="1603" priority="1595" stopIfTrue="1" operator="equal">
      <formula>1</formula>
    </cfRule>
    <cfRule type="cellIs" dxfId="1602" priority="1596" stopIfTrue="1" operator="equal">
      <formula>M$18-2</formula>
    </cfRule>
    <cfRule type="cellIs" dxfId="1601" priority="1597" stopIfTrue="1" operator="equal">
      <formula>M$18-1</formula>
    </cfRule>
    <cfRule type="cellIs" dxfId="1600" priority="1598" stopIfTrue="1" operator="equal">
      <formula>M$18+1</formula>
    </cfRule>
    <cfRule type="cellIs" dxfId="1599" priority="1599" stopIfTrue="1" operator="greaterThanOrEqual">
      <formula>M$18+2</formula>
    </cfRule>
  </conditionalFormatting>
  <conditionalFormatting sqref="O32">
    <cfRule type="cellIs" dxfId="1598" priority="1590" stopIfTrue="1" operator="equal">
      <formula>1</formula>
    </cfRule>
    <cfRule type="cellIs" dxfId="1597" priority="1591" stopIfTrue="1" operator="equal">
      <formula>O$18-2</formula>
    </cfRule>
    <cfRule type="cellIs" dxfId="1596" priority="1592" stopIfTrue="1" operator="equal">
      <formula>O$18-1</formula>
    </cfRule>
    <cfRule type="cellIs" dxfId="1595" priority="1593" stopIfTrue="1" operator="equal">
      <formula>O$18+1</formula>
    </cfRule>
    <cfRule type="cellIs" dxfId="1594" priority="1594" stopIfTrue="1" operator="greaterThanOrEqual">
      <formula>O$18+2</formula>
    </cfRule>
  </conditionalFormatting>
  <conditionalFormatting sqref="S32">
    <cfRule type="cellIs" dxfId="1593" priority="1585" stopIfTrue="1" operator="equal">
      <formula>1</formula>
    </cfRule>
    <cfRule type="cellIs" dxfId="1592" priority="1586" stopIfTrue="1" operator="equal">
      <formula>S$18-2</formula>
    </cfRule>
    <cfRule type="cellIs" dxfId="1591" priority="1587" stopIfTrue="1" operator="equal">
      <formula>S$18-1</formula>
    </cfRule>
    <cfRule type="cellIs" dxfId="1590" priority="1588" stopIfTrue="1" operator="equal">
      <formula>S$18+1</formula>
    </cfRule>
    <cfRule type="cellIs" dxfId="1589" priority="1589" stopIfTrue="1" operator="greaterThanOrEqual">
      <formula>S$18+2</formula>
    </cfRule>
  </conditionalFormatting>
  <conditionalFormatting sqref="T32">
    <cfRule type="cellIs" dxfId="1588" priority="1580" stopIfTrue="1" operator="equal">
      <formula>1</formula>
    </cfRule>
    <cfRule type="cellIs" dxfId="1587" priority="1581" stopIfTrue="1" operator="equal">
      <formula>T$18-2</formula>
    </cfRule>
    <cfRule type="cellIs" dxfId="1586" priority="1582" stopIfTrue="1" operator="equal">
      <formula>T$18-1</formula>
    </cfRule>
    <cfRule type="cellIs" dxfId="1585" priority="1583" stopIfTrue="1" operator="equal">
      <formula>T$18+1</formula>
    </cfRule>
    <cfRule type="cellIs" dxfId="1584" priority="1584" stopIfTrue="1" operator="greaterThanOrEqual">
      <formula>T$18+2</formula>
    </cfRule>
  </conditionalFormatting>
  <conditionalFormatting sqref="E32">
    <cfRule type="cellIs" dxfId="1583" priority="1625" stopIfTrue="1" operator="equal">
      <formula>1</formula>
    </cfRule>
    <cfRule type="cellIs" dxfId="1582" priority="1626" stopIfTrue="1" operator="equal">
      <formula>E$18-1</formula>
    </cfRule>
    <cfRule type="cellIs" dxfId="1581" priority="1627" stopIfTrue="1" operator="equal">
      <formula>E$18+1</formula>
    </cfRule>
    <cfRule type="cellIs" dxfId="1580" priority="1628" stopIfTrue="1" operator="greaterThanOrEqual">
      <formula>E$18+2</formula>
    </cfRule>
  </conditionalFormatting>
  <conditionalFormatting sqref="F32">
    <cfRule type="cellIs" dxfId="1579" priority="1576" stopIfTrue="1" operator="equal">
      <formula>1</formula>
    </cfRule>
    <cfRule type="cellIs" dxfId="1578" priority="1577" stopIfTrue="1" operator="equal">
      <formula>F$18-1</formula>
    </cfRule>
    <cfRule type="cellIs" dxfId="1577" priority="1578" stopIfTrue="1" operator="equal">
      <formula>F$18+1</formula>
    </cfRule>
    <cfRule type="cellIs" dxfId="1576" priority="1579" stopIfTrue="1" operator="greaterThanOrEqual">
      <formula>F$18+2</formula>
    </cfRule>
  </conditionalFormatting>
  <conditionalFormatting sqref="L32">
    <cfRule type="cellIs" dxfId="1575" priority="1572" stopIfTrue="1" operator="equal">
      <formula>1</formula>
    </cfRule>
    <cfRule type="cellIs" dxfId="1574" priority="1573" stopIfTrue="1" operator="equal">
      <formula>L$18-1</formula>
    </cfRule>
    <cfRule type="cellIs" dxfId="1573" priority="1574" stopIfTrue="1" operator="equal">
      <formula>L$18+1</formula>
    </cfRule>
    <cfRule type="cellIs" dxfId="1572" priority="1575" stopIfTrue="1" operator="greaterThanOrEqual">
      <formula>L$18+2</formula>
    </cfRule>
  </conditionalFormatting>
  <conditionalFormatting sqref="Q32">
    <cfRule type="cellIs" dxfId="1571" priority="1568" stopIfTrue="1" operator="equal">
      <formula>1</formula>
    </cfRule>
    <cfRule type="cellIs" dxfId="1570" priority="1569" stopIfTrue="1" operator="equal">
      <formula>Q$18-1</formula>
    </cfRule>
    <cfRule type="cellIs" dxfId="1569" priority="1570" stopIfTrue="1" operator="equal">
      <formula>Q$18+1</formula>
    </cfRule>
    <cfRule type="cellIs" dxfId="1568" priority="1571" stopIfTrue="1" operator="greaterThanOrEqual">
      <formula>Q$18+2</formula>
    </cfRule>
  </conditionalFormatting>
  <conditionalFormatting sqref="R32">
    <cfRule type="cellIs" dxfId="1567" priority="1564" stopIfTrue="1" operator="equal">
      <formula>1</formula>
    </cfRule>
    <cfRule type="cellIs" dxfId="1566" priority="1565" stopIfTrue="1" operator="equal">
      <formula>R$18-1</formula>
    </cfRule>
    <cfRule type="cellIs" dxfId="1565" priority="1566" stopIfTrue="1" operator="equal">
      <formula>R$18+1</formula>
    </cfRule>
    <cfRule type="cellIs" dxfId="1564" priority="1567" stopIfTrue="1" operator="greaterThanOrEqual">
      <formula>R$18+2</formula>
    </cfRule>
  </conditionalFormatting>
  <conditionalFormatting sqref="I32">
    <cfRule type="cellIs" dxfId="1563" priority="1559" stopIfTrue="1" operator="equal">
      <formula>$I$18-3</formula>
    </cfRule>
    <cfRule type="cellIs" dxfId="1562" priority="1560" stopIfTrue="1" operator="equal">
      <formula>I$18-2</formula>
    </cfRule>
    <cfRule type="cellIs" dxfId="1561" priority="1561" stopIfTrue="1" operator="equal">
      <formula>I$18-1</formula>
    </cfRule>
    <cfRule type="cellIs" dxfId="1560" priority="1562" stopIfTrue="1" operator="equal">
      <formula>I$18+1</formula>
    </cfRule>
    <cfRule type="cellIs" dxfId="1559" priority="1563" stopIfTrue="1" operator="greaterThanOrEqual">
      <formula>I$18+2</formula>
    </cfRule>
  </conditionalFormatting>
  <conditionalFormatting sqref="N32">
    <cfRule type="cellIs" dxfId="1558" priority="1554" stopIfTrue="1" operator="equal">
      <formula>$I$18-3</formula>
    </cfRule>
    <cfRule type="cellIs" dxfId="1557" priority="1555" stopIfTrue="1" operator="equal">
      <formula>N$18-2</formula>
    </cfRule>
    <cfRule type="cellIs" dxfId="1556" priority="1556" stopIfTrue="1" operator="equal">
      <formula>N$18-1</formula>
    </cfRule>
    <cfRule type="cellIs" dxfId="1555" priority="1557" stopIfTrue="1" operator="equal">
      <formula>N$18+1</formula>
    </cfRule>
    <cfRule type="cellIs" dxfId="1554" priority="1558" stopIfTrue="1" operator="greaterThanOrEqual">
      <formula>N$18+2</formula>
    </cfRule>
  </conditionalFormatting>
  <conditionalFormatting sqref="P32">
    <cfRule type="cellIs" dxfId="1553" priority="1549" stopIfTrue="1" operator="equal">
      <formula>$I$18-3</formula>
    </cfRule>
    <cfRule type="cellIs" dxfId="1552" priority="1550" stopIfTrue="1" operator="equal">
      <formula>P$18-2</formula>
    </cfRule>
    <cfRule type="cellIs" dxfId="1551" priority="1551" stopIfTrue="1" operator="equal">
      <formula>P$18-1</formula>
    </cfRule>
    <cfRule type="cellIs" dxfId="1550" priority="1552" stopIfTrue="1" operator="equal">
      <formula>P$18+1</formula>
    </cfRule>
    <cfRule type="cellIs" dxfId="1549" priority="1553" stopIfTrue="1" operator="greaterThanOrEqual">
      <formula>P$18+2</formula>
    </cfRule>
  </conditionalFormatting>
  <conditionalFormatting sqref="C48:T48">
    <cfRule type="cellIs" dxfId="1548" priority="1543" operator="equal">
      <formula>0</formula>
    </cfRule>
  </conditionalFormatting>
  <conditionalFormatting sqref="C48:T48">
    <cfRule type="cellIs" dxfId="1547" priority="1544" stopIfTrue="1" operator="equal">
      <formula>1</formula>
    </cfRule>
    <cfRule type="cellIs" dxfId="1546" priority="1545" stopIfTrue="1" operator="equal">
      <formula>C$18-2</formula>
    </cfRule>
    <cfRule type="cellIs" dxfId="1545" priority="1546" stopIfTrue="1" operator="equal">
      <formula>C$18-1</formula>
    </cfRule>
    <cfRule type="cellIs" dxfId="1544" priority="1547" stopIfTrue="1" operator="equal">
      <formula>C$18+1</formula>
    </cfRule>
    <cfRule type="cellIs" dxfId="1543" priority="1548" stopIfTrue="1" operator="greaterThanOrEqual">
      <formula>C$18+2</formula>
    </cfRule>
  </conditionalFormatting>
  <conditionalFormatting sqref="D48:T48">
    <cfRule type="cellIs" dxfId="1542" priority="1534" stopIfTrue="1" operator="equal">
      <formula>1</formula>
    </cfRule>
    <cfRule type="cellIs" dxfId="1541" priority="1535" stopIfTrue="1" operator="equal">
      <formula>D$18-2</formula>
    </cfRule>
    <cfRule type="cellIs" dxfId="1540" priority="1536" stopIfTrue="1" operator="equal">
      <formula>D$18-1</formula>
    </cfRule>
    <cfRule type="cellIs" dxfId="1539" priority="1537" stopIfTrue="1" operator="equal">
      <formula>D$18+1</formula>
    </cfRule>
    <cfRule type="cellIs" dxfId="1538" priority="1538" stopIfTrue="1" operator="greaterThanOrEqual">
      <formula>D$18+2</formula>
    </cfRule>
  </conditionalFormatting>
  <conditionalFormatting sqref="G48">
    <cfRule type="cellIs" dxfId="1537" priority="1529" stopIfTrue="1" operator="equal">
      <formula>1</formula>
    </cfRule>
    <cfRule type="cellIs" dxfId="1536" priority="1530" stopIfTrue="1" operator="equal">
      <formula>G$18-2</formula>
    </cfRule>
    <cfRule type="cellIs" dxfId="1535" priority="1531" stopIfTrue="1" operator="equal">
      <formula>G$18-1</formula>
    </cfRule>
    <cfRule type="cellIs" dxfId="1534" priority="1532" stopIfTrue="1" operator="equal">
      <formula>G$18+1</formula>
    </cfRule>
    <cfRule type="cellIs" dxfId="1533" priority="1533" stopIfTrue="1" operator="greaterThanOrEqual">
      <formula>G$18+2</formula>
    </cfRule>
  </conditionalFormatting>
  <conditionalFormatting sqref="H48">
    <cfRule type="cellIs" dxfId="1532" priority="1524" stopIfTrue="1" operator="equal">
      <formula>1</formula>
    </cfRule>
    <cfRule type="cellIs" dxfId="1531" priority="1525" stopIfTrue="1" operator="equal">
      <formula>H$18-2</formula>
    </cfRule>
    <cfRule type="cellIs" dxfId="1530" priority="1526" stopIfTrue="1" operator="equal">
      <formula>H$18-1</formula>
    </cfRule>
    <cfRule type="cellIs" dxfId="1529" priority="1527" stopIfTrue="1" operator="equal">
      <formula>H$18+1</formula>
    </cfRule>
    <cfRule type="cellIs" dxfId="1528" priority="1528" stopIfTrue="1" operator="greaterThanOrEqual">
      <formula>H$18+2</formula>
    </cfRule>
  </conditionalFormatting>
  <conditionalFormatting sqref="J48">
    <cfRule type="cellIs" dxfId="1527" priority="1519" stopIfTrue="1" operator="equal">
      <formula>1</formula>
    </cfRule>
    <cfRule type="cellIs" dxfId="1526" priority="1520" stopIfTrue="1" operator="equal">
      <formula>J$18-2</formula>
    </cfRule>
    <cfRule type="cellIs" dxfId="1525" priority="1521" stopIfTrue="1" operator="equal">
      <formula>J$18-1</formula>
    </cfRule>
    <cfRule type="cellIs" dxfId="1524" priority="1522" stopIfTrue="1" operator="equal">
      <formula>J$18+1</formula>
    </cfRule>
    <cfRule type="cellIs" dxfId="1523" priority="1523" stopIfTrue="1" operator="greaterThanOrEqual">
      <formula>J$18+2</formula>
    </cfRule>
  </conditionalFormatting>
  <conditionalFormatting sqref="K48">
    <cfRule type="cellIs" dxfId="1522" priority="1514" stopIfTrue="1" operator="equal">
      <formula>1</formula>
    </cfRule>
    <cfRule type="cellIs" dxfId="1521" priority="1515" stopIfTrue="1" operator="equal">
      <formula>K$18-2</formula>
    </cfRule>
    <cfRule type="cellIs" dxfId="1520" priority="1516" stopIfTrue="1" operator="equal">
      <formula>K$18-1</formula>
    </cfRule>
    <cfRule type="cellIs" dxfId="1519" priority="1517" stopIfTrue="1" operator="equal">
      <formula>K$18+1</formula>
    </cfRule>
    <cfRule type="cellIs" dxfId="1518" priority="1518" stopIfTrue="1" operator="greaterThanOrEqual">
      <formula>K$18+2</formula>
    </cfRule>
  </conditionalFormatting>
  <conditionalFormatting sqref="M48">
    <cfRule type="cellIs" dxfId="1517" priority="1509" stopIfTrue="1" operator="equal">
      <formula>1</formula>
    </cfRule>
    <cfRule type="cellIs" dxfId="1516" priority="1510" stopIfTrue="1" operator="equal">
      <formula>M$18-2</formula>
    </cfRule>
    <cfRule type="cellIs" dxfId="1515" priority="1511" stopIfTrue="1" operator="equal">
      <formula>M$18-1</formula>
    </cfRule>
    <cfRule type="cellIs" dxfId="1514" priority="1512" stopIfTrue="1" operator="equal">
      <formula>M$18+1</formula>
    </cfRule>
    <cfRule type="cellIs" dxfId="1513" priority="1513" stopIfTrue="1" operator="greaterThanOrEqual">
      <formula>M$18+2</formula>
    </cfRule>
  </conditionalFormatting>
  <conditionalFormatting sqref="O48">
    <cfRule type="cellIs" dxfId="1512" priority="1504" stopIfTrue="1" operator="equal">
      <formula>1</formula>
    </cfRule>
    <cfRule type="cellIs" dxfId="1511" priority="1505" stopIfTrue="1" operator="equal">
      <formula>O$18-2</formula>
    </cfRule>
    <cfRule type="cellIs" dxfId="1510" priority="1506" stopIfTrue="1" operator="equal">
      <formula>O$18-1</formula>
    </cfRule>
    <cfRule type="cellIs" dxfId="1509" priority="1507" stopIfTrue="1" operator="equal">
      <formula>O$18+1</formula>
    </cfRule>
    <cfRule type="cellIs" dxfId="1508" priority="1508" stopIfTrue="1" operator="greaterThanOrEqual">
      <formula>O$18+2</formula>
    </cfRule>
  </conditionalFormatting>
  <conditionalFormatting sqref="S48">
    <cfRule type="cellIs" dxfId="1507" priority="1499" stopIfTrue="1" operator="equal">
      <formula>1</formula>
    </cfRule>
    <cfRule type="cellIs" dxfId="1506" priority="1500" stopIfTrue="1" operator="equal">
      <formula>S$18-2</formula>
    </cfRule>
    <cfRule type="cellIs" dxfId="1505" priority="1501" stopIfTrue="1" operator="equal">
      <formula>S$18-1</formula>
    </cfRule>
    <cfRule type="cellIs" dxfId="1504" priority="1502" stopIfTrue="1" operator="equal">
      <formula>S$18+1</formula>
    </cfRule>
    <cfRule type="cellIs" dxfId="1503" priority="1503" stopIfTrue="1" operator="greaterThanOrEqual">
      <formula>S$18+2</formula>
    </cfRule>
  </conditionalFormatting>
  <conditionalFormatting sqref="T48">
    <cfRule type="cellIs" dxfId="1502" priority="1494" stopIfTrue="1" operator="equal">
      <formula>1</formula>
    </cfRule>
    <cfRule type="cellIs" dxfId="1501" priority="1495" stopIfTrue="1" operator="equal">
      <formula>T$18-2</formula>
    </cfRule>
    <cfRule type="cellIs" dxfId="1500" priority="1496" stopIfTrue="1" operator="equal">
      <formula>T$18-1</formula>
    </cfRule>
    <cfRule type="cellIs" dxfId="1499" priority="1497" stopIfTrue="1" operator="equal">
      <formula>T$18+1</formula>
    </cfRule>
    <cfRule type="cellIs" dxfId="1498" priority="1498" stopIfTrue="1" operator="greaterThanOrEqual">
      <formula>T$18+2</formula>
    </cfRule>
  </conditionalFormatting>
  <conditionalFormatting sqref="E48">
    <cfRule type="cellIs" dxfId="1497" priority="1539" stopIfTrue="1" operator="equal">
      <formula>1</formula>
    </cfRule>
    <cfRule type="cellIs" dxfId="1496" priority="1540" stopIfTrue="1" operator="equal">
      <formula>E$18-1</formula>
    </cfRule>
    <cfRule type="cellIs" dxfId="1495" priority="1541" stopIfTrue="1" operator="equal">
      <formula>E$18+1</formula>
    </cfRule>
    <cfRule type="cellIs" dxfId="1494" priority="1542" stopIfTrue="1" operator="greaterThanOrEqual">
      <formula>E$18+2</formula>
    </cfRule>
  </conditionalFormatting>
  <conditionalFormatting sqref="F48">
    <cfRule type="cellIs" dxfId="1493" priority="1490" stopIfTrue="1" operator="equal">
      <formula>1</formula>
    </cfRule>
    <cfRule type="cellIs" dxfId="1492" priority="1491" stopIfTrue="1" operator="equal">
      <formula>F$18-1</formula>
    </cfRule>
    <cfRule type="cellIs" dxfId="1491" priority="1492" stopIfTrue="1" operator="equal">
      <formula>F$18+1</formula>
    </cfRule>
    <cfRule type="cellIs" dxfId="1490" priority="1493" stopIfTrue="1" operator="greaterThanOrEqual">
      <formula>F$18+2</formula>
    </cfRule>
  </conditionalFormatting>
  <conditionalFormatting sqref="L48">
    <cfRule type="cellIs" dxfId="1489" priority="1486" stopIfTrue="1" operator="equal">
      <formula>1</formula>
    </cfRule>
    <cfRule type="cellIs" dxfId="1488" priority="1487" stopIfTrue="1" operator="equal">
      <formula>L$18-1</formula>
    </cfRule>
    <cfRule type="cellIs" dxfId="1487" priority="1488" stopIfTrue="1" operator="equal">
      <formula>L$18+1</formula>
    </cfRule>
    <cfRule type="cellIs" dxfId="1486" priority="1489" stopIfTrue="1" operator="greaterThanOrEqual">
      <formula>L$18+2</formula>
    </cfRule>
  </conditionalFormatting>
  <conditionalFormatting sqref="Q48">
    <cfRule type="cellIs" dxfId="1485" priority="1482" stopIfTrue="1" operator="equal">
      <formula>1</formula>
    </cfRule>
    <cfRule type="cellIs" dxfId="1484" priority="1483" stopIfTrue="1" operator="equal">
      <formula>Q$18-1</formula>
    </cfRule>
    <cfRule type="cellIs" dxfId="1483" priority="1484" stopIfTrue="1" operator="equal">
      <formula>Q$18+1</formula>
    </cfRule>
    <cfRule type="cellIs" dxfId="1482" priority="1485" stopIfTrue="1" operator="greaterThanOrEqual">
      <formula>Q$18+2</formula>
    </cfRule>
  </conditionalFormatting>
  <conditionalFormatting sqref="R48">
    <cfRule type="cellIs" dxfId="1481" priority="1478" stopIfTrue="1" operator="equal">
      <formula>1</formula>
    </cfRule>
    <cfRule type="cellIs" dxfId="1480" priority="1479" stopIfTrue="1" operator="equal">
      <formula>R$18-1</formula>
    </cfRule>
    <cfRule type="cellIs" dxfId="1479" priority="1480" stopIfTrue="1" operator="equal">
      <formula>R$18+1</formula>
    </cfRule>
    <cfRule type="cellIs" dxfId="1478" priority="1481" stopIfTrue="1" operator="greaterThanOrEqual">
      <formula>R$18+2</formula>
    </cfRule>
  </conditionalFormatting>
  <conditionalFormatting sqref="I48">
    <cfRule type="cellIs" dxfId="1477" priority="1473" stopIfTrue="1" operator="equal">
      <formula>$I$18-3</formula>
    </cfRule>
    <cfRule type="cellIs" dxfId="1476" priority="1474" stopIfTrue="1" operator="equal">
      <formula>I$18-2</formula>
    </cfRule>
    <cfRule type="cellIs" dxfId="1475" priority="1475" stopIfTrue="1" operator="equal">
      <formula>I$18-1</formula>
    </cfRule>
    <cfRule type="cellIs" dxfId="1474" priority="1476" stopIfTrue="1" operator="equal">
      <formula>I$18+1</formula>
    </cfRule>
    <cfRule type="cellIs" dxfId="1473" priority="1477" stopIfTrue="1" operator="greaterThanOrEqual">
      <formula>I$18+2</formula>
    </cfRule>
  </conditionalFormatting>
  <conditionalFormatting sqref="N48">
    <cfRule type="cellIs" dxfId="1472" priority="1468" stopIfTrue="1" operator="equal">
      <formula>$I$18-3</formula>
    </cfRule>
    <cfRule type="cellIs" dxfId="1471" priority="1469" stopIfTrue="1" operator="equal">
      <formula>N$18-2</formula>
    </cfRule>
    <cfRule type="cellIs" dxfId="1470" priority="1470" stopIfTrue="1" operator="equal">
      <formula>N$18-1</formula>
    </cfRule>
    <cfRule type="cellIs" dxfId="1469" priority="1471" stopIfTrue="1" operator="equal">
      <formula>N$18+1</formula>
    </cfRule>
    <cfRule type="cellIs" dxfId="1468" priority="1472" stopIfTrue="1" operator="greaterThanOrEqual">
      <formula>N$18+2</formula>
    </cfRule>
  </conditionalFormatting>
  <conditionalFormatting sqref="P48">
    <cfRule type="cellIs" dxfId="1467" priority="1463" stopIfTrue="1" operator="equal">
      <formula>$I$18-3</formula>
    </cfRule>
    <cfRule type="cellIs" dxfId="1466" priority="1464" stopIfTrue="1" operator="equal">
      <formula>P$18-2</formula>
    </cfRule>
    <cfRule type="cellIs" dxfId="1465" priority="1465" stopIfTrue="1" operator="equal">
      <formula>P$18-1</formula>
    </cfRule>
    <cfRule type="cellIs" dxfId="1464" priority="1466" stopIfTrue="1" operator="equal">
      <formula>P$18+1</formula>
    </cfRule>
    <cfRule type="cellIs" dxfId="1463" priority="1467" stopIfTrue="1" operator="greaterThanOrEqual">
      <formula>P$18+2</formula>
    </cfRule>
  </conditionalFormatting>
  <conditionalFormatting sqref="C64:T64">
    <cfRule type="cellIs" dxfId="1462" priority="1457" operator="equal">
      <formula>0</formula>
    </cfRule>
  </conditionalFormatting>
  <conditionalFormatting sqref="C64:T64">
    <cfRule type="cellIs" dxfId="1461" priority="1458" stopIfTrue="1" operator="equal">
      <formula>1</formula>
    </cfRule>
    <cfRule type="cellIs" dxfId="1460" priority="1459" stopIfTrue="1" operator="equal">
      <formula>C$18-2</formula>
    </cfRule>
    <cfRule type="cellIs" dxfId="1459" priority="1460" stopIfTrue="1" operator="equal">
      <formula>C$18-1</formula>
    </cfRule>
    <cfRule type="cellIs" dxfId="1458" priority="1461" stopIfTrue="1" operator="equal">
      <formula>C$18+1</formula>
    </cfRule>
    <cfRule type="cellIs" dxfId="1457" priority="1462" stopIfTrue="1" operator="greaterThanOrEqual">
      <formula>C$18+2</formula>
    </cfRule>
  </conditionalFormatting>
  <conditionalFormatting sqref="D64:T64">
    <cfRule type="cellIs" dxfId="1456" priority="1448" stopIfTrue="1" operator="equal">
      <formula>1</formula>
    </cfRule>
    <cfRule type="cellIs" dxfId="1455" priority="1449" stopIfTrue="1" operator="equal">
      <formula>D$18-2</formula>
    </cfRule>
    <cfRule type="cellIs" dxfId="1454" priority="1450" stopIfTrue="1" operator="equal">
      <formula>D$18-1</formula>
    </cfRule>
    <cfRule type="cellIs" dxfId="1453" priority="1451" stopIfTrue="1" operator="equal">
      <formula>D$18+1</formula>
    </cfRule>
    <cfRule type="cellIs" dxfId="1452" priority="1452" stopIfTrue="1" operator="greaterThanOrEqual">
      <formula>D$18+2</formula>
    </cfRule>
  </conditionalFormatting>
  <conditionalFormatting sqref="G64">
    <cfRule type="cellIs" dxfId="1451" priority="1443" stopIfTrue="1" operator="equal">
      <formula>1</formula>
    </cfRule>
    <cfRule type="cellIs" dxfId="1450" priority="1444" stopIfTrue="1" operator="equal">
      <formula>G$18-2</formula>
    </cfRule>
    <cfRule type="cellIs" dxfId="1449" priority="1445" stopIfTrue="1" operator="equal">
      <formula>G$18-1</formula>
    </cfRule>
    <cfRule type="cellIs" dxfId="1448" priority="1446" stopIfTrue="1" operator="equal">
      <formula>G$18+1</formula>
    </cfRule>
    <cfRule type="cellIs" dxfId="1447" priority="1447" stopIfTrue="1" operator="greaterThanOrEqual">
      <formula>G$18+2</formula>
    </cfRule>
  </conditionalFormatting>
  <conditionalFormatting sqref="H64">
    <cfRule type="cellIs" dxfId="1446" priority="1438" stopIfTrue="1" operator="equal">
      <formula>1</formula>
    </cfRule>
    <cfRule type="cellIs" dxfId="1445" priority="1439" stopIfTrue="1" operator="equal">
      <formula>H$18-2</formula>
    </cfRule>
    <cfRule type="cellIs" dxfId="1444" priority="1440" stopIfTrue="1" operator="equal">
      <formula>H$18-1</formula>
    </cfRule>
    <cfRule type="cellIs" dxfId="1443" priority="1441" stopIfTrue="1" operator="equal">
      <formula>H$18+1</formula>
    </cfRule>
    <cfRule type="cellIs" dxfId="1442" priority="1442" stopIfTrue="1" operator="greaterThanOrEqual">
      <formula>H$18+2</formula>
    </cfRule>
  </conditionalFormatting>
  <conditionalFormatting sqref="J64">
    <cfRule type="cellIs" dxfId="1441" priority="1433" stopIfTrue="1" operator="equal">
      <formula>1</formula>
    </cfRule>
    <cfRule type="cellIs" dxfId="1440" priority="1434" stopIfTrue="1" operator="equal">
      <formula>J$18-2</formula>
    </cfRule>
    <cfRule type="cellIs" dxfId="1439" priority="1435" stopIfTrue="1" operator="equal">
      <formula>J$18-1</formula>
    </cfRule>
    <cfRule type="cellIs" dxfId="1438" priority="1436" stopIfTrue="1" operator="equal">
      <formula>J$18+1</formula>
    </cfRule>
    <cfRule type="cellIs" dxfId="1437" priority="1437" stopIfTrue="1" operator="greaterThanOrEqual">
      <formula>J$18+2</formula>
    </cfRule>
  </conditionalFormatting>
  <conditionalFormatting sqref="K64">
    <cfRule type="cellIs" dxfId="1436" priority="1428" stopIfTrue="1" operator="equal">
      <formula>1</formula>
    </cfRule>
    <cfRule type="cellIs" dxfId="1435" priority="1429" stopIfTrue="1" operator="equal">
      <formula>K$18-2</formula>
    </cfRule>
    <cfRule type="cellIs" dxfId="1434" priority="1430" stopIfTrue="1" operator="equal">
      <formula>K$18-1</formula>
    </cfRule>
    <cfRule type="cellIs" dxfId="1433" priority="1431" stopIfTrue="1" operator="equal">
      <formula>K$18+1</formula>
    </cfRule>
    <cfRule type="cellIs" dxfId="1432" priority="1432" stopIfTrue="1" operator="greaterThanOrEqual">
      <formula>K$18+2</formula>
    </cfRule>
  </conditionalFormatting>
  <conditionalFormatting sqref="M64">
    <cfRule type="cellIs" dxfId="1431" priority="1423" stopIfTrue="1" operator="equal">
      <formula>1</formula>
    </cfRule>
    <cfRule type="cellIs" dxfId="1430" priority="1424" stopIfTrue="1" operator="equal">
      <formula>M$18-2</formula>
    </cfRule>
    <cfRule type="cellIs" dxfId="1429" priority="1425" stopIfTrue="1" operator="equal">
      <formula>M$18-1</formula>
    </cfRule>
    <cfRule type="cellIs" dxfId="1428" priority="1426" stopIfTrue="1" operator="equal">
      <formula>M$18+1</formula>
    </cfRule>
    <cfRule type="cellIs" dxfId="1427" priority="1427" stopIfTrue="1" operator="greaterThanOrEqual">
      <formula>M$18+2</formula>
    </cfRule>
  </conditionalFormatting>
  <conditionalFormatting sqref="O64">
    <cfRule type="cellIs" dxfId="1426" priority="1418" stopIfTrue="1" operator="equal">
      <formula>1</formula>
    </cfRule>
    <cfRule type="cellIs" dxfId="1425" priority="1419" stopIfTrue="1" operator="equal">
      <formula>O$18-2</formula>
    </cfRule>
    <cfRule type="cellIs" dxfId="1424" priority="1420" stopIfTrue="1" operator="equal">
      <formula>O$18-1</formula>
    </cfRule>
    <cfRule type="cellIs" dxfId="1423" priority="1421" stopIfTrue="1" operator="equal">
      <formula>O$18+1</formula>
    </cfRule>
    <cfRule type="cellIs" dxfId="1422" priority="1422" stopIfTrue="1" operator="greaterThanOrEqual">
      <formula>O$18+2</formula>
    </cfRule>
  </conditionalFormatting>
  <conditionalFormatting sqref="S64">
    <cfRule type="cellIs" dxfId="1421" priority="1413" stopIfTrue="1" operator="equal">
      <formula>1</formula>
    </cfRule>
    <cfRule type="cellIs" dxfId="1420" priority="1414" stopIfTrue="1" operator="equal">
      <formula>S$18-2</formula>
    </cfRule>
    <cfRule type="cellIs" dxfId="1419" priority="1415" stopIfTrue="1" operator="equal">
      <formula>S$18-1</formula>
    </cfRule>
    <cfRule type="cellIs" dxfId="1418" priority="1416" stopIfTrue="1" operator="equal">
      <formula>S$18+1</formula>
    </cfRule>
    <cfRule type="cellIs" dxfId="1417" priority="1417" stopIfTrue="1" operator="greaterThanOrEqual">
      <formula>S$18+2</formula>
    </cfRule>
  </conditionalFormatting>
  <conditionalFormatting sqref="T64">
    <cfRule type="cellIs" dxfId="1416" priority="1408" stopIfTrue="1" operator="equal">
      <formula>1</formula>
    </cfRule>
    <cfRule type="cellIs" dxfId="1415" priority="1409" stopIfTrue="1" operator="equal">
      <formula>T$18-2</formula>
    </cfRule>
    <cfRule type="cellIs" dxfId="1414" priority="1410" stopIfTrue="1" operator="equal">
      <formula>T$18-1</formula>
    </cfRule>
    <cfRule type="cellIs" dxfId="1413" priority="1411" stopIfTrue="1" operator="equal">
      <formula>T$18+1</formula>
    </cfRule>
    <cfRule type="cellIs" dxfId="1412" priority="1412" stopIfTrue="1" operator="greaterThanOrEqual">
      <formula>T$18+2</formula>
    </cfRule>
  </conditionalFormatting>
  <conditionalFormatting sqref="E64">
    <cfRule type="cellIs" dxfId="1411" priority="1453" stopIfTrue="1" operator="equal">
      <formula>1</formula>
    </cfRule>
    <cfRule type="cellIs" dxfId="1410" priority="1454" stopIfTrue="1" operator="equal">
      <formula>E$18-1</formula>
    </cfRule>
    <cfRule type="cellIs" dxfId="1409" priority="1455" stopIfTrue="1" operator="equal">
      <formula>E$18+1</formula>
    </cfRule>
    <cfRule type="cellIs" dxfId="1408" priority="1456" stopIfTrue="1" operator="greaterThanOrEqual">
      <formula>E$18+2</formula>
    </cfRule>
  </conditionalFormatting>
  <conditionalFormatting sqref="F64">
    <cfRule type="cellIs" dxfId="1407" priority="1404" stopIfTrue="1" operator="equal">
      <formula>1</formula>
    </cfRule>
    <cfRule type="cellIs" dxfId="1406" priority="1405" stopIfTrue="1" operator="equal">
      <formula>F$18-1</formula>
    </cfRule>
    <cfRule type="cellIs" dxfId="1405" priority="1406" stopIfTrue="1" operator="equal">
      <formula>F$18+1</formula>
    </cfRule>
    <cfRule type="cellIs" dxfId="1404" priority="1407" stopIfTrue="1" operator="greaterThanOrEqual">
      <formula>F$18+2</formula>
    </cfRule>
  </conditionalFormatting>
  <conditionalFormatting sqref="L64">
    <cfRule type="cellIs" dxfId="1403" priority="1400" stopIfTrue="1" operator="equal">
      <formula>1</formula>
    </cfRule>
    <cfRule type="cellIs" dxfId="1402" priority="1401" stopIfTrue="1" operator="equal">
      <formula>L$18-1</formula>
    </cfRule>
    <cfRule type="cellIs" dxfId="1401" priority="1402" stopIfTrue="1" operator="equal">
      <formula>L$18+1</formula>
    </cfRule>
    <cfRule type="cellIs" dxfId="1400" priority="1403" stopIfTrue="1" operator="greaterThanOrEqual">
      <formula>L$18+2</formula>
    </cfRule>
  </conditionalFormatting>
  <conditionalFormatting sqref="Q64">
    <cfRule type="cellIs" dxfId="1399" priority="1396" stopIfTrue="1" operator="equal">
      <formula>1</formula>
    </cfRule>
    <cfRule type="cellIs" dxfId="1398" priority="1397" stopIfTrue="1" operator="equal">
      <formula>Q$18-1</formula>
    </cfRule>
    <cfRule type="cellIs" dxfId="1397" priority="1398" stopIfTrue="1" operator="equal">
      <formula>Q$18+1</formula>
    </cfRule>
    <cfRule type="cellIs" dxfId="1396" priority="1399" stopIfTrue="1" operator="greaterThanOrEqual">
      <formula>Q$18+2</formula>
    </cfRule>
  </conditionalFormatting>
  <conditionalFormatting sqref="R64">
    <cfRule type="cellIs" dxfId="1395" priority="1392" stopIfTrue="1" operator="equal">
      <formula>1</formula>
    </cfRule>
    <cfRule type="cellIs" dxfId="1394" priority="1393" stopIfTrue="1" operator="equal">
      <formula>R$18-1</formula>
    </cfRule>
    <cfRule type="cellIs" dxfId="1393" priority="1394" stopIfTrue="1" operator="equal">
      <formula>R$18+1</formula>
    </cfRule>
    <cfRule type="cellIs" dxfId="1392" priority="1395" stopIfTrue="1" operator="greaterThanOrEqual">
      <formula>R$18+2</formula>
    </cfRule>
  </conditionalFormatting>
  <conditionalFormatting sqref="I64">
    <cfRule type="cellIs" dxfId="1391" priority="1387" stopIfTrue="1" operator="equal">
      <formula>$I$18-3</formula>
    </cfRule>
    <cfRule type="cellIs" dxfId="1390" priority="1388" stopIfTrue="1" operator="equal">
      <formula>I$18-2</formula>
    </cfRule>
    <cfRule type="cellIs" dxfId="1389" priority="1389" stopIfTrue="1" operator="equal">
      <formula>I$18-1</formula>
    </cfRule>
    <cfRule type="cellIs" dxfId="1388" priority="1390" stopIfTrue="1" operator="equal">
      <formula>I$18+1</formula>
    </cfRule>
    <cfRule type="cellIs" dxfId="1387" priority="1391" stopIfTrue="1" operator="greaterThanOrEqual">
      <formula>I$18+2</formula>
    </cfRule>
  </conditionalFormatting>
  <conditionalFormatting sqref="N64">
    <cfRule type="cellIs" dxfId="1386" priority="1382" stopIfTrue="1" operator="equal">
      <formula>$I$18-3</formula>
    </cfRule>
    <cfRule type="cellIs" dxfId="1385" priority="1383" stopIfTrue="1" operator="equal">
      <formula>N$18-2</formula>
    </cfRule>
    <cfRule type="cellIs" dxfId="1384" priority="1384" stopIfTrue="1" operator="equal">
      <formula>N$18-1</formula>
    </cfRule>
    <cfRule type="cellIs" dxfId="1383" priority="1385" stopIfTrue="1" operator="equal">
      <formula>N$18+1</formula>
    </cfRule>
    <cfRule type="cellIs" dxfId="1382" priority="1386" stopIfTrue="1" operator="greaterThanOrEqual">
      <formula>N$18+2</formula>
    </cfRule>
  </conditionalFormatting>
  <conditionalFormatting sqref="P64">
    <cfRule type="cellIs" dxfId="1381" priority="1377" stopIfTrue="1" operator="equal">
      <formula>$I$18-3</formula>
    </cfRule>
    <cfRule type="cellIs" dxfId="1380" priority="1378" stopIfTrue="1" operator="equal">
      <formula>P$18-2</formula>
    </cfRule>
    <cfRule type="cellIs" dxfId="1379" priority="1379" stopIfTrue="1" operator="equal">
      <formula>P$18-1</formula>
    </cfRule>
    <cfRule type="cellIs" dxfId="1378" priority="1380" stopIfTrue="1" operator="equal">
      <formula>P$18+1</formula>
    </cfRule>
    <cfRule type="cellIs" dxfId="1377" priority="1381" stopIfTrue="1" operator="greaterThanOrEqual">
      <formula>P$18+2</formula>
    </cfRule>
  </conditionalFormatting>
  <conditionalFormatting sqref="C80:T80">
    <cfRule type="cellIs" dxfId="1376" priority="1371" operator="equal">
      <formula>0</formula>
    </cfRule>
  </conditionalFormatting>
  <conditionalFormatting sqref="C80:T80">
    <cfRule type="cellIs" dxfId="1375" priority="1372" stopIfTrue="1" operator="equal">
      <formula>1</formula>
    </cfRule>
    <cfRule type="cellIs" dxfId="1374" priority="1373" stopIfTrue="1" operator="equal">
      <formula>C$18-2</formula>
    </cfRule>
    <cfRule type="cellIs" dxfId="1373" priority="1374" stopIfTrue="1" operator="equal">
      <formula>C$18-1</formula>
    </cfRule>
    <cfRule type="cellIs" dxfId="1372" priority="1375" stopIfTrue="1" operator="equal">
      <formula>C$18+1</formula>
    </cfRule>
    <cfRule type="cellIs" dxfId="1371" priority="1376" stopIfTrue="1" operator="greaterThanOrEqual">
      <formula>C$18+2</formula>
    </cfRule>
  </conditionalFormatting>
  <conditionalFormatting sqref="D80:T80">
    <cfRule type="cellIs" dxfId="1370" priority="1362" stopIfTrue="1" operator="equal">
      <formula>1</formula>
    </cfRule>
    <cfRule type="cellIs" dxfId="1369" priority="1363" stopIfTrue="1" operator="equal">
      <formula>D$18-2</formula>
    </cfRule>
    <cfRule type="cellIs" dxfId="1368" priority="1364" stopIfTrue="1" operator="equal">
      <formula>D$18-1</formula>
    </cfRule>
    <cfRule type="cellIs" dxfId="1367" priority="1365" stopIfTrue="1" operator="equal">
      <formula>D$18+1</formula>
    </cfRule>
    <cfRule type="cellIs" dxfId="1366" priority="1366" stopIfTrue="1" operator="greaterThanOrEqual">
      <formula>D$18+2</formula>
    </cfRule>
  </conditionalFormatting>
  <conditionalFormatting sqref="G80">
    <cfRule type="cellIs" dxfId="1365" priority="1357" stopIfTrue="1" operator="equal">
      <formula>1</formula>
    </cfRule>
    <cfRule type="cellIs" dxfId="1364" priority="1358" stopIfTrue="1" operator="equal">
      <formula>G$18-2</formula>
    </cfRule>
    <cfRule type="cellIs" dxfId="1363" priority="1359" stopIfTrue="1" operator="equal">
      <formula>G$18-1</formula>
    </cfRule>
    <cfRule type="cellIs" dxfId="1362" priority="1360" stopIfTrue="1" operator="equal">
      <formula>G$18+1</formula>
    </cfRule>
    <cfRule type="cellIs" dxfId="1361" priority="1361" stopIfTrue="1" operator="greaterThanOrEqual">
      <formula>G$18+2</formula>
    </cfRule>
  </conditionalFormatting>
  <conditionalFormatting sqref="H80">
    <cfRule type="cellIs" dxfId="1360" priority="1352" stopIfTrue="1" operator="equal">
      <formula>1</formula>
    </cfRule>
    <cfRule type="cellIs" dxfId="1359" priority="1353" stopIfTrue="1" operator="equal">
      <formula>H$18-2</formula>
    </cfRule>
    <cfRule type="cellIs" dxfId="1358" priority="1354" stopIfTrue="1" operator="equal">
      <formula>H$18-1</formula>
    </cfRule>
    <cfRule type="cellIs" dxfId="1357" priority="1355" stopIfTrue="1" operator="equal">
      <formula>H$18+1</formula>
    </cfRule>
    <cfRule type="cellIs" dxfId="1356" priority="1356" stopIfTrue="1" operator="greaterThanOrEqual">
      <formula>H$18+2</formula>
    </cfRule>
  </conditionalFormatting>
  <conditionalFormatting sqref="J80">
    <cfRule type="cellIs" dxfId="1355" priority="1347" stopIfTrue="1" operator="equal">
      <formula>1</formula>
    </cfRule>
    <cfRule type="cellIs" dxfId="1354" priority="1348" stopIfTrue="1" operator="equal">
      <formula>J$18-2</formula>
    </cfRule>
    <cfRule type="cellIs" dxfId="1353" priority="1349" stopIfTrue="1" operator="equal">
      <formula>J$18-1</formula>
    </cfRule>
    <cfRule type="cellIs" dxfId="1352" priority="1350" stopIfTrue="1" operator="equal">
      <formula>J$18+1</formula>
    </cfRule>
    <cfRule type="cellIs" dxfId="1351" priority="1351" stopIfTrue="1" operator="greaterThanOrEqual">
      <formula>J$18+2</formula>
    </cfRule>
  </conditionalFormatting>
  <conditionalFormatting sqref="K80">
    <cfRule type="cellIs" dxfId="1350" priority="1342" stopIfTrue="1" operator="equal">
      <formula>1</formula>
    </cfRule>
    <cfRule type="cellIs" dxfId="1349" priority="1343" stopIfTrue="1" operator="equal">
      <formula>K$18-2</formula>
    </cfRule>
    <cfRule type="cellIs" dxfId="1348" priority="1344" stopIfTrue="1" operator="equal">
      <formula>K$18-1</formula>
    </cfRule>
    <cfRule type="cellIs" dxfId="1347" priority="1345" stopIfTrue="1" operator="equal">
      <formula>K$18+1</formula>
    </cfRule>
    <cfRule type="cellIs" dxfId="1346" priority="1346" stopIfTrue="1" operator="greaterThanOrEqual">
      <formula>K$18+2</formula>
    </cfRule>
  </conditionalFormatting>
  <conditionalFormatting sqref="M80">
    <cfRule type="cellIs" dxfId="1345" priority="1337" stopIfTrue="1" operator="equal">
      <formula>1</formula>
    </cfRule>
    <cfRule type="cellIs" dxfId="1344" priority="1338" stopIfTrue="1" operator="equal">
      <formula>M$18-2</formula>
    </cfRule>
    <cfRule type="cellIs" dxfId="1343" priority="1339" stopIfTrue="1" operator="equal">
      <formula>M$18-1</formula>
    </cfRule>
    <cfRule type="cellIs" dxfId="1342" priority="1340" stopIfTrue="1" operator="equal">
      <formula>M$18+1</formula>
    </cfRule>
    <cfRule type="cellIs" dxfId="1341" priority="1341" stopIfTrue="1" operator="greaterThanOrEqual">
      <formula>M$18+2</formula>
    </cfRule>
  </conditionalFormatting>
  <conditionalFormatting sqref="O80">
    <cfRule type="cellIs" dxfId="1340" priority="1332" stopIfTrue="1" operator="equal">
      <formula>1</formula>
    </cfRule>
    <cfRule type="cellIs" dxfId="1339" priority="1333" stopIfTrue="1" operator="equal">
      <formula>O$18-2</formula>
    </cfRule>
    <cfRule type="cellIs" dxfId="1338" priority="1334" stopIfTrue="1" operator="equal">
      <formula>O$18-1</formula>
    </cfRule>
    <cfRule type="cellIs" dxfId="1337" priority="1335" stopIfTrue="1" operator="equal">
      <formula>O$18+1</formula>
    </cfRule>
    <cfRule type="cellIs" dxfId="1336" priority="1336" stopIfTrue="1" operator="greaterThanOrEqual">
      <formula>O$18+2</formula>
    </cfRule>
  </conditionalFormatting>
  <conditionalFormatting sqref="S80">
    <cfRule type="cellIs" dxfId="1335" priority="1327" stopIfTrue="1" operator="equal">
      <formula>1</formula>
    </cfRule>
    <cfRule type="cellIs" dxfId="1334" priority="1328" stopIfTrue="1" operator="equal">
      <formula>S$18-2</formula>
    </cfRule>
    <cfRule type="cellIs" dxfId="1333" priority="1329" stopIfTrue="1" operator="equal">
      <formula>S$18-1</formula>
    </cfRule>
    <cfRule type="cellIs" dxfId="1332" priority="1330" stopIfTrue="1" operator="equal">
      <formula>S$18+1</formula>
    </cfRule>
    <cfRule type="cellIs" dxfId="1331" priority="1331" stopIfTrue="1" operator="greaterThanOrEqual">
      <formula>S$18+2</formula>
    </cfRule>
  </conditionalFormatting>
  <conditionalFormatting sqref="T80">
    <cfRule type="cellIs" dxfId="1330" priority="1322" stopIfTrue="1" operator="equal">
      <formula>1</formula>
    </cfRule>
    <cfRule type="cellIs" dxfId="1329" priority="1323" stopIfTrue="1" operator="equal">
      <formula>T$18-2</formula>
    </cfRule>
    <cfRule type="cellIs" dxfId="1328" priority="1324" stopIfTrue="1" operator="equal">
      <formula>T$18-1</formula>
    </cfRule>
    <cfRule type="cellIs" dxfId="1327" priority="1325" stopIfTrue="1" operator="equal">
      <formula>T$18+1</formula>
    </cfRule>
    <cfRule type="cellIs" dxfId="1326" priority="1326" stopIfTrue="1" operator="greaterThanOrEqual">
      <formula>T$18+2</formula>
    </cfRule>
  </conditionalFormatting>
  <conditionalFormatting sqref="E80">
    <cfRule type="cellIs" dxfId="1325" priority="1367" stopIfTrue="1" operator="equal">
      <formula>1</formula>
    </cfRule>
    <cfRule type="cellIs" dxfId="1324" priority="1368" stopIfTrue="1" operator="equal">
      <formula>E$18-1</formula>
    </cfRule>
    <cfRule type="cellIs" dxfId="1323" priority="1369" stopIfTrue="1" operator="equal">
      <formula>E$18+1</formula>
    </cfRule>
    <cfRule type="cellIs" dxfId="1322" priority="1370" stopIfTrue="1" operator="greaterThanOrEqual">
      <formula>E$18+2</formula>
    </cfRule>
  </conditionalFormatting>
  <conditionalFormatting sqref="F80">
    <cfRule type="cellIs" dxfId="1321" priority="1318" stopIfTrue="1" operator="equal">
      <formula>1</formula>
    </cfRule>
    <cfRule type="cellIs" dxfId="1320" priority="1319" stopIfTrue="1" operator="equal">
      <formula>F$18-1</formula>
    </cfRule>
    <cfRule type="cellIs" dxfId="1319" priority="1320" stopIfTrue="1" operator="equal">
      <formula>F$18+1</formula>
    </cfRule>
    <cfRule type="cellIs" dxfId="1318" priority="1321" stopIfTrue="1" operator="greaterThanOrEqual">
      <formula>F$18+2</formula>
    </cfRule>
  </conditionalFormatting>
  <conditionalFormatting sqref="L80">
    <cfRule type="cellIs" dxfId="1317" priority="1314" stopIfTrue="1" operator="equal">
      <formula>1</formula>
    </cfRule>
    <cfRule type="cellIs" dxfId="1316" priority="1315" stopIfTrue="1" operator="equal">
      <formula>L$18-1</formula>
    </cfRule>
    <cfRule type="cellIs" dxfId="1315" priority="1316" stopIfTrue="1" operator="equal">
      <formula>L$18+1</formula>
    </cfRule>
    <cfRule type="cellIs" dxfId="1314" priority="1317" stopIfTrue="1" operator="greaterThanOrEqual">
      <formula>L$18+2</formula>
    </cfRule>
  </conditionalFormatting>
  <conditionalFormatting sqref="Q80">
    <cfRule type="cellIs" dxfId="1313" priority="1310" stopIfTrue="1" operator="equal">
      <formula>1</formula>
    </cfRule>
    <cfRule type="cellIs" dxfId="1312" priority="1311" stopIfTrue="1" operator="equal">
      <formula>Q$18-1</formula>
    </cfRule>
    <cfRule type="cellIs" dxfId="1311" priority="1312" stopIfTrue="1" operator="equal">
      <formula>Q$18+1</formula>
    </cfRule>
    <cfRule type="cellIs" dxfId="1310" priority="1313" stopIfTrue="1" operator="greaterThanOrEqual">
      <formula>Q$18+2</formula>
    </cfRule>
  </conditionalFormatting>
  <conditionalFormatting sqref="R80">
    <cfRule type="cellIs" dxfId="1309" priority="1306" stopIfTrue="1" operator="equal">
      <formula>1</formula>
    </cfRule>
    <cfRule type="cellIs" dxfId="1308" priority="1307" stopIfTrue="1" operator="equal">
      <formula>R$18-1</formula>
    </cfRule>
    <cfRule type="cellIs" dxfId="1307" priority="1308" stopIfTrue="1" operator="equal">
      <formula>R$18+1</formula>
    </cfRule>
    <cfRule type="cellIs" dxfId="1306" priority="1309" stopIfTrue="1" operator="greaterThanOrEqual">
      <formula>R$18+2</formula>
    </cfRule>
  </conditionalFormatting>
  <conditionalFormatting sqref="I80">
    <cfRule type="cellIs" dxfId="1305" priority="1301" stopIfTrue="1" operator="equal">
      <formula>$I$18-3</formula>
    </cfRule>
    <cfRule type="cellIs" dxfId="1304" priority="1302" stopIfTrue="1" operator="equal">
      <formula>I$18-2</formula>
    </cfRule>
    <cfRule type="cellIs" dxfId="1303" priority="1303" stopIfTrue="1" operator="equal">
      <formula>I$18-1</formula>
    </cfRule>
    <cfRule type="cellIs" dxfId="1302" priority="1304" stopIfTrue="1" operator="equal">
      <formula>I$18+1</formula>
    </cfRule>
    <cfRule type="cellIs" dxfId="1301" priority="1305" stopIfTrue="1" operator="greaterThanOrEqual">
      <formula>I$18+2</formula>
    </cfRule>
  </conditionalFormatting>
  <conditionalFormatting sqref="N80">
    <cfRule type="cellIs" dxfId="1300" priority="1296" stopIfTrue="1" operator="equal">
      <formula>$I$18-3</formula>
    </cfRule>
    <cfRule type="cellIs" dxfId="1299" priority="1297" stopIfTrue="1" operator="equal">
      <formula>N$18-2</formula>
    </cfRule>
    <cfRule type="cellIs" dxfId="1298" priority="1298" stopIfTrue="1" operator="equal">
      <formula>N$18-1</formula>
    </cfRule>
    <cfRule type="cellIs" dxfId="1297" priority="1299" stopIfTrue="1" operator="equal">
      <formula>N$18+1</formula>
    </cfRule>
    <cfRule type="cellIs" dxfId="1296" priority="1300" stopIfTrue="1" operator="greaterThanOrEqual">
      <formula>N$18+2</formula>
    </cfRule>
  </conditionalFormatting>
  <conditionalFormatting sqref="P80">
    <cfRule type="cellIs" dxfId="1295" priority="1291" stopIfTrue="1" operator="equal">
      <formula>$I$18-3</formula>
    </cfRule>
    <cfRule type="cellIs" dxfId="1294" priority="1292" stopIfTrue="1" operator="equal">
      <formula>P$18-2</formula>
    </cfRule>
    <cfRule type="cellIs" dxfId="1293" priority="1293" stopIfTrue="1" operator="equal">
      <formula>P$18-1</formula>
    </cfRule>
    <cfRule type="cellIs" dxfId="1292" priority="1294" stopIfTrue="1" operator="equal">
      <formula>P$18+1</formula>
    </cfRule>
    <cfRule type="cellIs" dxfId="1291" priority="1295" stopIfTrue="1" operator="greaterThanOrEqual">
      <formula>P$18+2</formula>
    </cfRule>
  </conditionalFormatting>
  <conditionalFormatting sqref="C96:T96">
    <cfRule type="cellIs" dxfId="1290" priority="1285" operator="equal">
      <formula>0</formula>
    </cfRule>
  </conditionalFormatting>
  <conditionalFormatting sqref="C96:T96">
    <cfRule type="cellIs" dxfId="1289" priority="1286" stopIfTrue="1" operator="equal">
      <formula>1</formula>
    </cfRule>
    <cfRule type="cellIs" dxfId="1288" priority="1287" stopIfTrue="1" operator="equal">
      <formula>C$18-2</formula>
    </cfRule>
    <cfRule type="cellIs" dxfId="1287" priority="1288" stopIfTrue="1" operator="equal">
      <formula>C$18-1</formula>
    </cfRule>
    <cfRule type="cellIs" dxfId="1286" priority="1289" stopIfTrue="1" operator="equal">
      <formula>C$18+1</formula>
    </cfRule>
    <cfRule type="cellIs" dxfId="1285" priority="1290" stopIfTrue="1" operator="greaterThanOrEqual">
      <formula>C$18+2</formula>
    </cfRule>
  </conditionalFormatting>
  <conditionalFormatting sqref="D96:T96">
    <cfRule type="cellIs" dxfId="1284" priority="1276" stopIfTrue="1" operator="equal">
      <formula>1</formula>
    </cfRule>
    <cfRule type="cellIs" dxfId="1283" priority="1277" stopIfTrue="1" operator="equal">
      <formula>D$18-2</formula>
    </cfRule>
    <cfRule type="cellIs" dxfId="1282" priority="1278" stopIfTrue="1" operator="equal">
      <formula>D$18-1</formula>
    </cfRule>
    <cfRule type="cellIs" dxfId="1281" priority="1279" stopIfTrue="1" operator="equal">
      <formula>D$18+1</formula>
    </cfRule>
    <cfRule type="cellIs" dxfId="1280" priority="1280" stopIfTrue="1" operator="greaterThanOrEqual">
      <formula>D$18+2</formula>
    </cfRule>
  </conditionalFormatting>
  <conditionalFormatting sqref="G96">
    <cfRule type="cellIs" dxfId="1279" priority="1271" stopIfTrue="1" operator="equal">
      <formula>1</formula>
    </cfRule>
    <cfRule type="cellIs" dxfId="1278" priority="1272" stopIfTrue="1" operator="equal">
      <formula>G$18-2</formula>
    </cfRule>
    <cfRule type="cellIs" dxfId="1277" priority="1273" stopIfTrue="1" operator="equal">
      <formula>G$18-1</formula>
    </cfRule>
    <cfRule type="cellIs" dxfId="1276" priority="1274" stopIfTrue="1" operator="equal">
      <formula>G$18+1</formula>
    </cfRule>
    <cfRule type="cellIs" dxfId="1275" priority="1275" stopIfTrue="1" operator="greaterThanOrEqual">
      <formula>G$18+2</formula>
    </cfRule>
  </conditionalFormatting>
  <conditionalFormatting sqref="H96">
    <cfRule type="cellIs" dxfId="1274" priority="1266" stopIfTrue="1" operator="equal">
      <formula>1</formula>
    </cfRule>
    <cfRule type="cellIs" dxfId="1273" priority="1267" stopIfTrue="1" operator="equal">
      <formula>H$18-2</formula>
    </cfRule>
    <cfRule type="cellIs" dxfId="1272" priority="1268" stopIfTrue="1" operator="equal">
      <formula>H$18-1</formula>
    </cfRule>
    <cfRule type="cellIs" dxfId="1271" priority="1269" stopIfTrue="1" operator="equal">
      <formula>H$18+1</formula>
    </cfRule>
    <cfRule type="cellIs" dxfId="1270" priority="1270" stopIfTrue="1" operator="greaterThanOrEqual">
      <formula>H$18+2</formula>
    </cfRule>
  </conditionalFormatting>
  <conditionalFormatting sqref="J96">
    <cfRule type="cellIs" dxfId="1269" priority="1261" stopIfTrue="1" operator="equal">
      <formula>1</formula>
    </cfRule>
    <cfRule type="cellIs" dxfId="1268" priority="1262" stopIfTrue="1" operator="equal">
      <formula>J$18-2</formula>
    </cfRule>
    <cfRule type="cellIs" dxfId="1267" priority="1263" stopIfTrue="1" operator="equal">
      <formula>J$18-1</formula>
    </cfRule>
    <cfRule type="cellIs" dxfId="1266" priority="1264" stopIfTrue="1" operator="equal">
      <formula>J$18+1</formula>
    </cfRule>
    <cfRule type="cellIs" dxfId="1265" priority="1265" stopIfTrue="1" operator="greaterThanOrEqual">
      <formula>J$18+2</formula>
    </cfRule>
  </conditionalFormatting>
  <conditionalFormatting sqref="K96">
    <cfRule type="cellIs" dxfId="1264" priority="1256" stopIfTrue="1" operator="equal">
      <formula>1</formula>
    </cfRule>
    <cfRule type="cellIs" dxfId="1263" priority="1257" stopIfTrue="1" operator="equal">
      <formula>K$18-2</formula>
    </cfRule>
    <cfRule type="cellIs" dxfId="1262" priority="1258" stopIfTrue="1" operator="equal">
      <formula>K$18-1</formula>
    </cfRule>
    <cfRule type="cellIs" dxfId="1261" priority="1259" stopIfTrue="1" operator="equal">
      <formula>K$18+1</formula>
    </cfRule>
    <cfRule type="cellIs" dxfId="1260" priority="1260" stopIfTrue="1" operator="greaterThanOrEqual">
      <formula>K$18+2</formula>
    </cfRule>
  </conditionalFormatting>
  <conditionalFormatting sqref="M96">
    <cfRule type="cellIs" dxfId="1259" priority="1251" stopIfTrue="1" operator="equal">
      <formula>1</formula>
    </cfRule>
    <cfRule type="cellIs" dxfId="1258" priority="1252" stopIfTrue="1" operator="equal">
      <formula>M$18-2</formula>
    </cfRule>
    <cfRule type="cellIs" dxfId="1257" priority="1253" stopIfTrue="1" operator="equal">
      <formula>M$18-1</formula>
    </cfRule>
    <cfRule type="cellIs" dxfId="1256" priority="1254" stopIfTrue="1" operator="equal">
      <formula>M$18+1</formula>
    </cfRule>
    <cfRule type="cellIs" dxfId="1255" priority="1255" stopIfTrue="1" operator="greaterThanOrEqual">
      <formula>M$18+2</formula>
    </cfRule>
  </conditionalFormatting>
  <conditionalFormatting sqref="O96">
    <cfRule type="cellIs" dxfId="1254" priority="1246" stopIfTrue="1" operator="equal">
      <formula>1</formula>
    </cfRule>
    <cfRule type="cellIs" dxfId="1253" priority="1247" stopIfTrue="1" operator="equal">
      <formula>O$18-2</formula>
    </cfRule>
    <cfRule type="cellIs" dxfId="1252" priority="1248" stopIfTrue="1" operator="equal">
      <formula>O$18-1</formula>
    </cfRule>
    <cfRule type="cellIs" dxfId="1251" priority="1249" stopIfTrue="1" operator="equal">
      <formula>O$18+1</formula>
    </cfRule>
    <cfRule type="cellIs" dxfId="1250" priority="1250" stopIfTrue="1" operator="greaterThanOrEqual">
      <formula>O$18+2</formula>
    </cfRule>
  </conditionalFormatting>
  <conditionalFormatting sqref="S96">
    <cfRule type="cellIs" dxfId="1249" priority="1241" stopIfTrue="1" operator="equal">
      <formula>1</formula>
    </cfRule>
    <cfRule type="cellIs" dxfId="1248" priority="1242" stopIfTrue="1" operator="equal">
      <formula>S$18-2</formula>
    </cfRule>
    <cfRule type="cellIs" dxfId="1247" priority="1243" stopIfTrue="1" operator="equal">
      <formula>S$18-1</formula>
    </cfRule>
    <cfRule type="cellIs" dxfId="1246" priority="1244" stopIfTrue="1" operator="equal">
      <formula>S$18+1</formula>
    </cfRule>
    <cfRule type="cellIs" dxfId="1245" priority="1245" stopIfTrue="1" operator="greaterThanOrEqual">
      <formula>S$18+2</formula>
    </cfRule>
  </conditionalFormatting>
  <conditionalFormatting sqref="T96">
    <cfRule type="cellIs" dxfId="1244" priority="1236" stopIfTrue="1" operator="equal">
      <formula>1</formula>
    </cfRule>
    <cfRule type="cellIs" dxfId="1243" priority="1237" stopIfTrue="1" operator="equal">
      <formula>T$18-2</formula>
    </cfRule>
    <cfRule type="cellIs" dxfId="1242" priority="1238" stopIfTrue="1" operator="equal">
      <formula>T$18-1</formula>
    </cfRule>
    <cfRule type="cellIs" dxfId="1241" priority="1239" stopIfTrue="1" operator="equal">
      <formula>T$18+1</formula>
    </cfRule>
    <cfRule type="cellIs" dxfId="1240" priority="1240" stopIfTrue="1" operator="greaterThanOrEqual">
      <formula>T$18+2</formula>
    </cfRule>
  </conditionalFormatting>
  <conditionalFormatting sqref="E96">
    <cfRule type="cellIs" dxfId="1239" priority="1281" stopIfTrue="1" operator="equal">
      <formula>1</formula>
    </cfRule>
    <cfRule type="cellIs" dxfId="1238" priority="1282" stopIfTrue="1" operator="equal">
      <formula>E$18-1</formula>
    </cfRule>
    <cfRule type="cellIs" dxfId="1237" priority="1283" stopIfTrue="1" operator="equal">
      <formula>E$18+1</formula>
    </cfRule>
    <cfRule type="cellIs" dxfId="1236" priority="1284" stopIfTrue="1" operator="greaterThanOrEqual">
      <formula>E$18+2</formula>
    </cfRule>
  </conditionalFormatting>
  <conditionalFormatting sqref="F96">
    <cfRule type="cellIs" dxfId="1235" priority="1232" stopIfTrue="1" operator="equal">
      <formula>1</formula>
    </cfRule>
    <cfRule type="cellIs" dxfId="1234" priority="1233" stopIfTrue="1" operator="equal">
      <formula>F$18-1</formula>
    </cfRule>
    <cfRule type="cellIs" dxfId="1233" priority="1234" stopIfTrue="1" operator="equal">
      <formula>F$18+1</formula>
    </cfRule>
    <cfRule type="cellIs" dxfId="1232" priority="1235" stopIfTrue="1" operator="greaterThanOrEqual">
      <formula>F$18+2</formula>
    </cfRule>
  </conditionalFormatting>
  <conditionalFormatting sqref="L96">
    <cfRule type="cellIs" dxfId="1231" priority="1228" stopIfTrue="1" operator="equal">
      <formula>1</formula>
    </cfRule>
    <cfRule type="cellIs" dxfId="1230" priority="1229" stopIfTrue="1" operator="equal">
      <formula>L$18-1</formula>
    </cfRule>
    <cfRule type="cellIs" dxfId="1229" priority="1230" stopIfTrue="1" operator="equal">
      <formula>L$18+1</formula>
    </cfRule>
    <cfRule type="cellIs" dxfId="1228" priority="1231" stopIfTrue="1" operator="greaterThanOrEqual">
      <formula>L$18+2</formula>
    </cfRule>
  </conditionalFormatting>
  <conditionalFormatting sqref="Q96">
    <cfRule type="cellIs" dxfId="1227" priority="1224" stopIfTrue="1" operator="equal">
      <formula>1</formula>
    </cfRule>
    <cfRule type="cellIs" dxfId="1226" priority="1225" stopIfTrue="1" operator="equal">
      <formula>Q$18-1</formula>
    </cfRule>
    <cfRule type="cellIs" dxfId="1225" priority="1226" stopIfTrue="1" operator="equal">
      <formula>Q$18+1</formula>
    </cfRule>
    <cfRule type="cellIs" dxfId="1224" priority="1227" stopIfTrue="1" operator="greaterThanOrEqual">
      <formula>Q$18+2</formula>
    </cfRule>
  </conditionalFormatting>
  <conditionalFormatting sqref="R96">
    <cfRule type="cellIs" dxfId="1223" priority="1220" stopIfTrue="1" operator="equal">
      <formula>1</formula>
    </cfRule>
    <cfRule type="cellIs" dxfId="1222" priority="1221" stopIfTrue="1" operator="equal">
      <formula>R$18-1</formula>
    </cfRule>
    <cfRule type="cellIs" dxfId="1221" priority="1222" stopIfTrue="1" operator="equal">
      <formula>R$18+1</formula>
    </cfRule>
    <cfRule type="cellIs" dxfId="1220" priority="1223" stopIfTrue="1" operator="greaterThanOrEqual">
      <formula>R$18+2</formula>
    </cfRule>
  </conditionalFormatting>
  <conditionalFormatting sqref="I96">
    <cfRule type="cellIs" dxfId="1219" priority="1215" stopIfTrue="1" operator="equal">
      <formula>$I$18-3</formula>
    </cfRule>
    <cfRule type="cellIs" dxfId="1218" priority="1216" stopIfTrue="1" operator="equal">
      <formula>I$18-2</formula>
    </cfRule>
    <cfRule type="cellIs" dxfId="1217" priority="1217" stopIfTrue="1" operator="equal">
      <formula>I$18-1</formula>
    </cfRule>
    <cfRule type="cellIs" dxfId="1216" priority="1218" stopIfTrue="1" operator="equal">
      <formula>I$18+1</formula>
    </cfRule>
    <cfRule type="cellIs" dxfId="1215" priority="1219" stopIfTrue="1" operator="greaterThanOrEqual">
      <formula>I$18+2</formula>
    </cfRule>
  </conditionalFormatting>
  <conditionalFormatting sqref="N96">
    <cfRule type="cellIs" dxfId="1214" priority="1210" stopIfTrue="1" operator="equal">
      <formula>$I$18-3</formula>
    </cfRule>
    <cfRule type="cellIs" dxfId="1213" priority="1211" stopIfTrue="1" operator="equal">
      <formula>N$18-2</formula>
    </cfRule>
    <cfRule type="cellIs" dxfId="1212" priority="1212" stopIfTrue="1" operator="equal">
      <formula>N$18-1</formula>
    </cfRule>
    <cfRule type="cellIs" dxfId="1211" priority="1213" stopIfTrue="1" operator="equal">
      <formula>N$18+1</formula>
    </cfRule>
    <cfRule type="cellIs" dxfId="1210" priority="1214" stopIfTrue="1" operator="greaterThanOrEqual">
      <formula>N$18+2</formula>
    </cfRule>
  </conditionalFormatting>
  <conditionalFormatting sqref="P96">
    <cfRule type="cellIs" dxfId="1209" priority="1205" stopIfTrue="1" operator="equal">
      <formula>$I$18-3</formula>
    </cfRule>
    <cfRule type="cellIs" dxfId="1208" priority="1206" stopIfTrue="1" operator="equal">
      <formula>P$18-2</formula>
    </cfRule>
    <cfRule type="cellIs" dxfId="1207" priority="1207" stopIfTrue="1" operator="equal">
      <formula>P$18-1</formula>
    </cfRule>
    <cfRule type="cellIs" dxfId="1206" priority="1208" stopIfTrue="1" operator="equal">
      <formula>P$18+1</formula>
    </cfRule>
    <cfRule type="cellIs" dxfId="1205" priority="1209" stopIfTrue="1" operator="greaterThanOrEqual">
      <formula>P$18+2</formula>
    </cfRule>
  </conditionalFormatting>
  <conditionalFormatting sqref="C112:T112">
    <cfRule type="cellIs" dxfId="1204" priority="1199" operator="equal">
      <formula>0</formula>
    </cfRule>
  </conditionalFormatting>
  <conditionalFormatting sqref="C112:T112">
    <cfRule type="cellIs" dxfId="1203" priority="1200" stopIfTrue="1" operator="equal">
      <formula>1</formula>
    </cfRule>
    <cfRule type="cellIs" dxfId="1202" priority="1201" stopIfTrue="1" operator="equal">
      <formula>C$18-2</formula>
    </cfRule>
    <cfRule type="cellIs" dxfId="1201" priority="1202" stopIfTrue="1" operator="equal">
      <formula>C$18-1</formula>
    </cfRule>
    <cfRule type="cellIs" dxfId="1200" priority="1203" stopIfTrue="1" operator="equal">
      <formula>C$18+1</formula>
    </cfRule>
    <cfRule type="cellIs" dxfId="1199" priority="1204" stopIfTrue="1" operator="greaterThanOrEqual">
      <formula>C$18+2</formula>
    </cfRule>
  </conditionalFormatting>
  <conditionalFormatting sqref="D112:T112">
    <cfRule type="cellIs" dxfId="1198" priority="1190" stopIfTrue="1" operator="equal">
      <formula>1</formula>
    </cfRule>
    <cfRule type="cellIs" dxfId="1197" priority="1191" stopIfTrue="1" operator="equal">
      <formula>D$18-2</formula>
    </cfRule>
    <cfRule type="cellIs" dxfId="1196" priority="1192" stopIfTrue="1" operator="equal">
      <formula>D$18-1</formula>
    </cfRule>
    <cfRule type="cellIs" dxfId="1195" priority="1193" stopIfTrue="1" operator="equal">
      <formula>D$18+1</formula>
    </cfRule>
    <cfRule type="cellIs" dxfId="1194" priority="1194" stopIfTrue="1" operator="greaterThanOrEqual">
      <formula>D$18+2</formula>
    </cfRule>
  </conditionalFormatting>
  <conditionalFormatting sqref="G112">
    <cfRule type="cellIs" dxfId="1193" priority="1185" stopIfTrue="1" operator="equal">
      <formula>1</formula>
    </cfRule>
    <cfRule type="cellIs" dxfId="1192" priority="1186" stopIfTrue="1" operator="equal">
      <formula>G$18-2</formula>
    </cfRule>
    <cfRule type="cellIs" dxfId="1191" priority="1187" stopIfTrue="1" operator="equal">
      <formula>G$18-1</formula>
    </cfRule>
    <cfRule type="cellIs" dxfId="1190" priority="1188" stopIfTrue="1" operator="equal">
      <formula>G$18+1</formula>
    </cfRule>
    <cfRule type="cellIs" dxfId="1189" priority="1189" stopIfTrue="1" operator="greaterThanOrEqual">
      <formula>G$18+2</formula>
    </cfRule>
  </conditionalFormatting>
  <conditionalFormatting sqref="H112">
    <cfRule type="cellIs" dxfId="1188" priority="1180" stopIfTrue="1" operator="equal">
      <formula>1</formula>
    </cfRule>
    <cfRule type="cellIs" dxfId="1187" priority="1181" stopIfTrue="1" operator="equal">
      <formula>H$18-2</formula>
    </cfRule>
    <cfRule type="cellIs" dxfId="1186" priority="1182" stopIfTrue="1" operator="equal">
      <formula>H$18-1</formula>
    </cfRule>
    <cfRule type="cellIs" dxfId="1185" priority="1183" stopIfTrue="1" operator="equal">
      <formula>H$18+1</formula>
    </cfRule>
    <cfRule type="cellIs" dxfId="1184" priority="1184" stopIfTrue="1" operator="greaterThanOrEqual">
      <formula>H$18+2</formula>
    </cfRule>
  </conditionalFormatting>
  <conditionalFormatting sqref="J112">
    <cfRule type="cellIs" dxfId="1183" priority="1175" stopIfTrue="1" operator="equal">
      <formula>1</formula>
    </cfRule>
    <cfRule type="cellIs" dxfId="1182" priority="1176" stopIfTrue="1" operator="equal">
      <formula>J$18-2</formula>
    </cfRule>
    <cfRule type="cellIs" dxfId="1181" priority="1177" stopIfTrue="1" operator="equal">
      <formula>J$18-1</formula>
    </cfRule>
    <cfRule type="cellIs" dxfId="1180" priority="1178" stopIfTrue="1" operator="equal">
      <formula>J$18+1</formula>
    </cfRule>
    <cfRule type="cellIs" dxfId="1179" priority="1179" stopIfTrue="1" operator="greaterThanOrEqual">
      <formula>J$18+2</formula>
    </cfRule>
  </conditionalFormatting>
  <conditionalFormatting sqref="K112">
    <cfRule type="cellIs" dxfId="1178" priority="1170" stopIfTrue="1" operator="equal">
      <formula>1</formula>
    </cfRule>
    <cfRule type="cellIs" dxfId="1177" priority="1171" stopIfTrue="1" operator="equal">
      <formula>K$18-2</formula>
    </cfRule>
    <cfRule type="cellIs" dxfId="1176" priority="1172" stopIfTrue="1" operator="equal">
      <formula>K$18-1</formula>
    </cfRule>
    <cfRule type="cellIs" dxfId="1175" priority="1173" stopIfTrue="1" operator="equal">
      <formula>K$18+1</formula>
    </cfRule>
    <cfRule type="cellIs" dxfId="1174" priority="1174" stopIfTrue="1" operator="greaterThanOrEqual">
      <formula>K$18+2</formula>
    </cfRule>
  </conditionalFormatting>
  <conditionalFormatting sqref="M112">
    <cfRule type="cellIs" dxfId="1173" priority="1165" stopIfTrue="1" operator="equal">
      <formula>1</formula>
    </cfRule>
    <cfRule type="cellIs" dxfId="1172" priority="1166" stopIfTrue="1" operator="equal">
      <formula>M$18-2</formula>
    </cfRule>
    <cfRule type="cellIs" dxfId="1171" priority="1167" stopIfTrue="1" operator="equal">
      <formula>M$18-1</formula>
    </cfRule>
    <cfRule type="cellIs" dxfId="1170" priority="1168" stopIfTrue="1" operator="equal">
      <formula>M$18+1</formula>
    </cfRule>
    <cfRule type="cellIs" dxfId="1169" priority="1169" stopIfTrue="1" operator="greaterThanOrEqual">
      <formula>M$18+2</formula>
    </cfRule>
  </conditionalFormatting>
  <conditionalFormatting sqref="O112">
    <cfRule type="cellIs" dxfId="1168" priority="1160" stopIfTrue="1" operator="equal">
      <formula>1</formula>
    </cfRule>
    <cfRule type="cellIs" dxfId="1167" priority="1161" stopIfTrue="1" operator="equal">
      <formula>O$18-2</formula>
    </cfRule>
    <cfRule type="cellIs" dxfId="1166" priority="1162" stopIfTrue="1" operator="equal">
      <formula>O$18-1</formula>
    </cfRule>
    <cfRule type="cellIs" dxfId="1165" priority="1163" stopIfTrue="1" operator="equal">
      <formula>O$18+1</formula>
    </cfRule>
    <cfRule type="cellIs" dxfId="1164" priority="1164" stopIfTrue="1" operator="greaterThanOrEqual">
      <formula>O$18+2</formula>
    </cfRule>
  </conditionalFormatting>
  <conditionalFormatting sqref="S112">
    <cfRule type="cellIs" dxfId="1163" priority="1155" stopIfTrue="1" operator="equal">
      <formula>1</formula>
    </cfRule>
    <cfRule type="cellIs" dxfId="1162" priority="1156" stopIfTrue="1" operator="equal">
      <formula>S$18-2</formula>
    </cfRule>
    <cfRule type="cellIs" dxfId="1161" priority="1157" stopIfTrue="1" operator="equal">
      <formula>S$18-1</formula>
    </cfRule>
    <cfRule type="cellIs" dxfId="1160" priority="1158" stopIfTrue="1" operator="equal">
      <formula>S$18+1</formula>
    </cfRule>
    <cfRule type="cellIs" dxfId="1159" priority="1159" stopIfTrue="1" operator="greaterThanOrEqual">
      <formula>S$18+2</formula>
    </cfRule>
  </conditionalFormatting>
  <conditionalFormatting sqref="T112">
    <cfRule type="cellIs" dxfId="1158" priority="1150" stopIfTrue="1" operator="equal">
      <formula>1</formula>
    </cfRule>
    <cfRule type="cellIs" dxfId="1157" priority="1151" stopIfTrue="1" operator="equal">
      <formula>T$18-2</formula>
    </cfRule>
    <cfRule type="cellIs" dxfId="1156" priority="1152" stopIfTrue="1" operator="equal">
      <formula>T$18-1</formula>
    </cfRule>
    <cfRule type="cellIs" dxfId="1155" priority="1153" stopIfTrue="1" operator="equal">
      <formula>T$18+1</formula>
    </cfRule>
    <cfRule type="cellIs" dxfId="1154" priority="1154" stopIfTrue="1" operator="greaterThanOrEqual">
      <formula>T$18+2</formula>
    </cfRule>
  </conditionalFormatting>
  <conditionalFormatting sqref="E112">
    <cfRule type="cellIs" dxfId="1153" priority="1195" stopIfTrue="1" operator="equal">
      <formula>1</formula>
    </cfRule>
    <cfRule type="cellIs" dxfId="1152" priority="1196" stopIfTrue="1" operator="equal">
      <formula>E$18-1</formula>
    </cfRule>
    <cfRule type="cellIs" dxfId="1151" priority="1197" stopIfTrue="1" operator="equal">
      <formula>E$18+1</formula>
    </cfRule>
    <cfRule type="cellIs" dxfId="1150" priority="1198" stopIfTrue="1" operator="greaterThanOrEqual">
      <formula>E$18+2</formula>
    </cfRule>
  </conditionalFormatting>
  <conditionalFormatting sqref="F112">
    <cfRule type="cellIs" dxfId="1149" priority="1146" stopIfTrue="1" operator="equal">
      <formula>1</formula>
    </cfRule>
    <cfRule type="cellIs" dxfId="1148" priority="1147" stopIfTrue="1" operator="equal">
      <formula>F$18-1</formula>
    </cfRule>
    <cfRule type="cellIs" dxfId="1147" priority="1148" stopIfTrue="1" operator="equal">
      <formula>F$18+1</formula>
    </cfRule>
    <cfRule type="cellIs" dxfId="1146" priority="1149" stopIfTrue="1" operator="greaterThanOrEqual">
      <formula>F$18+2</formula>
    </cfRule>
  </conditionalFormatting>
  <conditionalFormatting sqref="L112">
    <cfRule type="cellIs" dxfId="1145" priority="1142" stopIfTrue="1" operator="equal">
      <formula>1</formula>
    </cfRule>
    <cfRule type="cellIs" dxfId="1144" priority="1143" stopIfTrue="1" operator="equal">
      <formula>L$18-1</formula>
    </cfRule>
    <cfRule type="cellIs" dxfId="1143" priority="1144" stopIfTrue="1" operator="equal">
      <formula>L$18+1</formula>
    </cfRule>
    <cfRule type="cellIs" dxfId="1142" priority="1145" stopIfTrue="1" operator="greaterThanOrEqual">
      <formula>L$18+2</formula>
    </cfRule>
  </conditionalFormatting>
  <conditionalFormatting sqref="Q112">
    <cfRule type="cellIs" dxfId="1141" priority="1138" stopIfTrue="1" operator="equal">
      <formula>1</formula>
    </cfRule>
    <cfRule type="cellIs" dxfId="1140" priority="1139" stopIfTrue="1" operator="equal">
      <formula>Q$18-1</formula>
    </cfRule>
    <cfRule type="cellIs" dxfId="1139" priority="1140" stopIfTrue="1" operator="equal">
      <formula>Q$18+1</formula>
    </cfRule>
    <cfRule type="cellIs" dxfId="1138" priority="1141" stopIfTrue="1" operator="greaterThanOrEqual">
      <formula>Q$18+2</formula>
    </cfRule>
  </conditionalFormatting>
  <conditionalFormatting sqref="R112">
    <cfRule type="cellIs" dxfId="1137" priority="1134" stopIfTrue="1" operator="equal">
      <formula>1</formula>
    </cfRule>
    <cfRule type="cellIs" dxfId="1136" priority="1135" stopIfTrue="1" operator="equal">
      <formula>R$18-1</formula>
    </cfRule>
    <cfRule type="cellIs" dxfId="1135" priority="1136" stopIfTrue="1" operator="equal">
      <formula>R$18+1</formula>
    </cfRule>
    <cfRule type="cellIs" dxfId="1134" priority="1137" stopIfTrue="1" operator="greaterThanOrEqual">
      <formula>R$18+2</formula>
    </cfRule>
  </conditionalFormatting>
  <conditionalFormatting sqref="I112">
    <cfRule type="cellIs" dxfId="1133" priority="1129" stopIfTrue="1" operator="equal">
      <formula>$I$18-3</formula>
    </cfRule>
    <cfRule type="cellIs" dxfId="1132" priority="1130" stopIfTrue="1" operator="equal">
      <formula>I$18-2</formula>
    </cfRule>
    <cfRule type="cellIs" dxfId="1131" priority="1131" stopIfTrue="1" operator="equal">
      <formula>I$18-1</formula>
    </cfRule>
    <cfRule type="cellIs" dxfId="1130" priority="1132" stopIfTrue="1" operator="equal">
      <formula>I$18+1</formula>
    </cfRule>
    <cfRule type="cellIs" dxfId="1129" priority="1133" stopIfTrue="1" operator="greaterThanOrEqual">
      <formula>I$18+2</formula>
    </cfRule>
  </conditionalFormatting>
  <conditionalFormatting sqref="N112">
    <cfRule type="cellIs" dxfId="1128" priority="1124" stopIfTrue="1" operator="equal">
      <formula>$I$18-3</formula>
    </cfRule>
    <cfRule type="cellIs" dxfId="1127" priority="1125" stopIfTrue="1" operator="equal">
      <formula>N$18-2</formula>
    </cfRule>
    <cfRule type="cellIs" dxfId="1126" priority="1126" stopIfTrue="1" operator="equal">
      <formula>N$18-1</formula>
    </cfRule>
    <cfRule type="cellIs" dxfId="1125" priority="1127" stopIfTrue="1" operator="equal">
      <formula>N$18+1</formula>
    </cfRule>
    <cfRule type="cellIs" dxfId="1124" priority="1128" stopIfTrue="1" operator="greaterThanOrEqual">
      <formula>N$18+2</formula>
    </cfRule>
  </conditionalFormatting>
  <conditionalFormatting sqref="P112">
    <cfRule type="cellIs" dxfId="1123" priority="1119" stopIfTrue="1" operator="equal">
      <formula>$I$18-3</formula>
    </cfRule>
    <cfRule type="cellIs" dxfId="1122" priority="1120" stopIfTrue="1" operator="equal">
      <formula>P$18-2</formula>
    </cfRule>
    <cfRule type="cellIs" dxfId="1121" priority="1121" stopIfTrue="1" operator="equal">
      <formula>P$18-1</formula>
    </cfRule>
    <cfRule type="cellIs" dxfId="1120" priority="1122" stopIfTrue="1" operator="equal">
      <formula>P$18+1</formula>
    </cfRule>
    <cfRule type="cellIs" dxfId="1119" priority="1123" stopIfTrue="1" operator="greaterThanOrEqual">
      <formula>P$18+2</formula>
    </cfRule>
  </conditionalFormatting>
  <conditionalFormatting sqref="C128:T128">
    <cfRule type="cellIs" dxfId="1118" priority="1113" operator="equal">
      <formula>0</formula>
    </cfRule>
  </conditionalFormatting>
  <conditionalFormatting sqref="C128:T128">
    <cfRule type="cellIs" dxfId="1117" priority="1114" stopIfTrue="1" operator="equal">
      <formula>1</formula>
    </cfRule>
    <cfRule type="cellIs" dxfId="1116" priority="1115" stopIfTrue="1" operator="equal">
      <formula>C$18-2</formula>
    </cfRule>
    <cfRule type="cellIs" dxfId="1115" priority="1116" stopIfTrue="1" operator="equal">
      <formula>C$18-1</formula>
    </cfRule>
    <cfRule type="cellIs" dxfId="1114" priority="1117" stopIfTrue="1" operator="equal">
      <formula>C$18+1</formula>
    </cfRule>
    <cfRule type="cellIs" dxfId="1113" priority="1118" stopIfTrue="1" operator="greaterThanOrEqual">
      <formula>C$18+2</formula>
    </cfRule>
  </conditionalFormatting>
  <conditionalFormatting sqref="D128:T128">
    <cfRule type="cellIs" dxfId="1112" priority="1104" stopIfTrue="1" operator="equal">
      <formula>1</formula>
    </cfRule>
    <cfRule type="cellIs" dxfId="1111" priority="1105" stopIfTrue="1" operator="equal">
      <formula>D$18-2</formula>
    </cfRule>
    <cfRule type="cellIs" dxfId="1110" priority="1106" stopIfTrue="1" operator="equal">
      <formula>D$18-1</formula>
    </cfRule>
    <cfRule type="cellIs" dxfId="1109" priority="1107" stopIfTrue="1" operator="equal">
      <formula>D$18+1</formula>
    </cfRule>
    <cfRule type="cellIs" dxfId="1108" priority="1108" stopIfTrue="1" operator="greaterThanOrEqual">
      <formula>D$18+2</formula>
    </cfRule>
  </conditionalFormatting>
  <conditionalFormatting sqref="G128">
    <cfRule type="cellIs" dxfId="1107" priority="1099" stopIfTrue="1" operator="equal">
      <formula>1</formula>
    </cfRule>
    <cfRule type="cellIs" dxfId="1106" priority="1100" stopIfTrue="1" operator="equal">
      <formula>G$18-2</formula>
    </cfRule>
    <cfRule type="cellIs" dxfId="1105" priority="1101" stopIfTrue="1" operator="equal">
      <formula>G$18-1</formula>
    </cfRule>
    <cfRule type="cellIs" dxfId="1104" priority="1102" stopIfTrue="1" operator="equal">
      <formula>G$18+1</formula>
    </cfRule>
    <cfRule type="cellIs" dxfId="1103" priority="1103" stopIfTrue="1" operator="greaterThanOrEqual">
      <formula>G$18+2</formula>
    </cfRule>
  </conditionalFormatting>
  <conditionalFormatting sqref="H128">
    <cfRule type="cellIs" dxfId="1102" priority="1094" stopIfTrue="1" operator="equal">
      <formula>1</formula>
    </cfRule>
    <cfRule type="cellIs" dxfId="1101" priority="1095" stopIfTrue="1" operator="equal">
      <formula>H$18-2</formula>
    </cfRule>
    <cfRule type="cellIs" dxfId="1100" priority="1096" stopIfTrue="1" operator="equal">
      <formula>H$18-1</formula>
    </cfRule>
    <cfRule type="cellIs" dxfId="1099" priority="1097" stopIfTrue="1" operator="equal">
      <formula>H$18+1</formula>
    </cfRule>
    <cfRule type="cellIs" dxfId="1098" priority="1098" stopIfTrue="1" operator="greaterThanOrEqual">
      <formula>H$18+2</formula>
    </cfRule>
  </conditionalFormatting>
  <conditionalFormatting sqref="J128">
    <cfRule type="cellIs" dxfId="1097" priority="1089" stopIfTrue="1" operator="equal">
      <formula>1</formula>
    </cfRule>
    <cfRule type="cellIs" dxfId="1096" priority="1090" stopIfTrue="1" operator="equal">
      <formula>J$18-2</formula>
    </cfRule>
    <cfRule type="cellIs" dxfId="1095" priority="1091" stopIfTrue="1" operator="equal">
      <formula>J$18-1</formula>
    </cfRule>
    <cfRule type="cellIs" dxfId="1094" priority="1092" stopIfTrue="1" operator="equal">
      <formula>J$18+1</formula>
    </cfRule>
    <cfRule type="cellIs" dxfId="1093" priority="1093" stopIfTrue="1" operator="greaterThanOrEqual">
      <formula>J$18+2</formula>
    </cfRule>
  </conditionalFormatting>
  <conditionalFormatting sqref="K128">
    <cfRule type="cellIs" dxfId="1092" priority="1084" stopIfTrue="1" operator="equal">
      <formula>1</formula>
    </cfRule>
    <cfRule type="cellIs" dxfId="1091" priority="1085" stopIfTrue="1" operator="equal">
      <formula>K$18-2</formula>
    </cfRule>
    <cfRule type="cellIs" dxfId="1090" priority="1086" stopIfTrue="1" operator="equal">
      <formula>K$18-1</formula>
    </cfRule>
    <cfRule type="cellIs" dxfId="1089" priority="1087" stopIfTrue="1" operator="equal">
      <formula>K$18+1</formula>
    </cfRule>
    <cfRule type="cellIs" dxfId="1088" priority="1088" stopIfTrue="1" operator="greaterThanOrEqual">
      <formula>K$18+2</formula>
    </cfRule>
  </conditionalFormatting>
  <conditionalFormatting sqref="M128">
    <cfRule type="cellIs" dxfId="1087" priority="1079" stopIfTrue="1" operator="equal">
      <formula>1</formula>
    </cfRule>
    <cfRule type="cellIs" dxfId="1086" priority="1080" stopIfTrue="1" operator="equal">
      <formula>M$18-2</formula>
    </cfRule>
    <cfRule type="cellIs" dxfId="1085" priority="1081" stopIfTrue="1" operator="equal">
      <formula>M$18-1</formula>
    </cfRule>
    <cfRule type="cellIs" dxfId="1084" priority="1082" stopIfTrue="1" operator="equal">
      <formula>M$18+1</formula>
    </cfRule>
    <cfRule type="cellIs" dxfId="1083" priority="1083" stopIfTrue="1" operator="greaterThanOrEqual">
      <formula>M$18+2</formula>
    </cfRule>
  </conditionalFormatting>
  <conditionalFormatting sqref="O128">
    <cfRule type="cellIs" dxfId="1082" priority="1074" stopIfTrue="1" operator="equal">
      <formula>1</formula>
    </cfRule>
    <cfRule type="cellIs" dxfId="1081" priority="1075" stopIfTrue="1" operator="equal">
      <formula>O$18-2</formula>
    </cfRule>
    <cfRule type="cellIs" dxfId="1080" priority="1076" stopIfTrue="1" operator="equal">
      <formula>O$18-1</formula>
    </cfRule>
    <cfRule type="cellIs" dxfId="1079" priority="1077" stopIfTrue="1" operator="equal">
      <formula>O$18+1</formula>
    </cfRule>
    <cfRule type="cellIs" dxfId="1078" priority="1078" stopIfTrue="1" operator="greaterThanOrEqual">
      <formula>O$18+2</formula>
    </cfRule>
  </conditionalFormatting>
  <conditionalFormatting sqref="S128">
    <cfRule type="cellIs" dxfId="1077" priority="1069" stopIfTrue="1" operator="equal">
      <formula>1</formula>
    </cfRule>
    <cfRule type="cellIs" dxfId="1076" priority="1070" stopIfTrue="1" operator="equal">
      <formula>S$18-2</formula>
    </cfRule>
    <cfRule type="cellIs" dxfId="1075" priority="1071" stopIfTrue="1" operator="equal">
      <formula>S$18-1</formula>
    </cfRule>
    <cfRule type="cellIs" dxfId="1074" priority="1072" stopIfTrue="1" operator="equal">
      <formula>S$18+1</formula>
    </cfRule>
    <cfRule type="cellIs" dxfId="1073" priority="1073" stopIfTrue="1" operator="greaterThanOrEqual">
      <formula>S$18+2</formula>
    </cfRule>
  </conditionalFormatting>
  <conditionalFormatting sqref="T128">
    <cfRule type="cellIs" dxfId="1072" priority="1064" stopIfTrue="1" operator="equal">
      <formula>1</formula>
    </cfRule>
    <cfRule type="cellIs" dxfId="1071" priority="1065" stopIfTrue="1" operator="equal">
      <formula>T$18-2</formula>
    </cfRule>
    <cfRule type="cellIs" dxfId="1070" priority="1066" stopIfTrue="1" operator="equal">
      <formula>T$18-1</formula>
    </cfRule>
    <cfRule type="cellIs" dxfId="1069" priority="1067" stopIfTrue="1" operator="equal">
      <formula>T$18+1</formula>
    </cfRule>
    <cfRule type="cellIs" dxfId="1068" priority="1068" stopIfTrue="1" operator="greaterThanOrEqual">
      <formula>T$18+2</formula>
    </cfRule>
  </conditionalFormatting>
  <conditionalFormatting sqref="E128">
    <cfRule type="cellIs" dxfId="1067" priority="1109" stopIfTrue="1" operator="equal">
      <formula>1</formula>
    </cfRule>
    <cfRule type="cellIs" dxfId="1066" priority="1110" stopIfTrue="1" operator="equal">
      <formula>E$18-1</formula>
    </cfRule>
    <cfRule type="cellIs" dxfId="1065" priority="1111" stopIfTrue="1" operator="equal">
      <formula>E$18+1</formula>
    </cfRule>
    <cfRule type="cellIs" dxfId="1064" priority="1112" stopIfTrue="1" operator="greaterThanOrEqual">
      <formula>E$18+2</formula>
    </cfRule>
  </conditionalFormatting>
  <conditionalFormatting sqref="F128">
    <cfRule type="cellIs" dxfId="1063" priority="1060" stopIfTrue="1" operator="equal">
      <formula>1</formula>
    </cfRule>
    <cfRule type="cellIs" dxfId="1062" priority="1061" stopIfTrue="1" operator="equal">
      <formula>F$18-1</formula>
    </cfRule>
    <cfRule type="cellIs" dxfId="1061" priority="1062" stopIfTrue="1" operator="equal">
      <formula>F$18+1</formula>
    </cfRule>
    <cfRule type="cellIs" dxfId="1060" priority="1063" stopIfTrue="1" operator="greaterThanOrEqual">
      <formula>F$18+2</formula>
    </cfRule>
  </conditionalFormatting>
  <conditionalFormatting sqref="L128">
    <cfRule type="cellIs" dxfId="1059" priority="1056" stopIfTrue="1" operator="equal">
      <formula>1</formula>
    </cfRule>
    <cfRule type="cellIs" dxfId="1058" priority="1057" stopIfTrue="1" operator="equal">
      <formula>L$18-1</formula>
    </cfRule>
    <cfRule type="cellIs" dxfId="1057" priority="1058" stopIfTrue="1" operator="equal">
      <formula>L$18+1</formula>
    </cfRule>
    <cfRule type="cellIs" dxfId="1056" priority="1059" stopIfTrue="1" operator="greaterThanOrEqual">
      <formula>L$18+2</formula>
    </cfRule>
  </conditionalFormatting>
  <conditionalFormatting sqref="Q128">
    <cfRule type="cellIs" dxfId="1055" priority="1052" stopIfTrue="1" operator="equal">
      <formula>1</formula>
    </cfRule>
    <cfRule type="cellIs" dxfId="1054" priority="1053" stopIfTrue="1" operator="equal">
      <formula>Q$18-1</formula>
    </cfRule>
    <cfRule type="cellIs" dxfId="1053" priority="1054" stopIfTrue="1" operator="equal">
      <formula>Q$18+1</formula>
    </cfRule>
    <cfRule type="cellIs" dxfId="1052" priority="1055" stopIfTrue="1" operator="greaterThanOrEqual">
      <formula>Q$18+2</formula>
    </cfRule>
  </conditionalFormatting>
  <conditionalFormatting sqref="R128">
    <cfRule type="cellIs" dxfId="1051" priority="1048" stopIfTrue="1" operator="equal">
      <formula>1</formula>
    </cfRule>
    <cfRule type="cellIs" dxfId="1050" priority="1049" stopIfTrue="1" operator="equal">
      <formula>R$18-1</formula>
    </cfRule>
    <cfRule type="cellIs" dxfId="1049" priority="1050" stopIfTrue="1" operator="equal">
      <formula>R$18+1</formula>
    </cfRule>
    <cfRule type="cellIs" dxfId="1048" priority="1051" stopIfTrue="1" operator="greaterThanOrEqual">
      <formula>R$18+2</formula>
    </cfRule>
  </conditionalFormatting>
  <conditionalFormatting sqref="I128">
    <cfRule type="cellIs" dxfId="1047" priority="1043" stopIfTrue="1" operator="equal">
      <formula>$I$18-3</formula>
    </cfRule>
    <cfRule type="cellIs" dxfId="1046" priority="1044" stopIfTrue="1" operator="equal">
      <formula>I$18-2</formula>
    </cfRule>
    <cfRule type="cellIs" dxfId="1045" priority="1045" stopIfTrue="1" operator="equal">
      <formula>I$18-1</formula>
    </cfRule>
    <cfRule type="cellIs" dxfId="1044" priority="1046" stopIfTrue="1" operator="equal">
      <formula>I$18+1</formula>
    </cfRule>
    <cfRule type="cellIs" dxfId="1043" priority="1047" stopIfTrue="1" operator="greaterThanOrEqual">
      <formula>I$18+2</formula>
    </cfRule>
  </conditionalFormatting>
  <conditionalFormatting sqref="N128">
    <cfRule type="cellIs" dxfId="1042" priority="1038" stopIfTrue="1" operator="equal">
      <formula>$I$18-3</formula>
    </cfRule>
    <cfRule type="cellIs" dxfId="1041" priority="1039" stopIfTrue="1" operator="equal">
      <formula>N$18-2</formula>
    </cfRule>
    <cfRule type="cellIs" dxfId="1040" priority="1040" stopIfTrue="1" operator="equal">
      <formula>N$18-1</formula>
    </cfRule>
    <cfRule type="cellIs" dxfId="1039" priority="1041" stopIfTrue="1" operator="equal">
      <formula>N$18+1</formula>
    </cfRule>
    <cfRule type="cellIs" dxfId="1038" priority="1042" stopIfTrue="1" operator="greaterThanOrEqual">
      <formula>N$18+2</formula>
    </cfRule>
  </conditionalFormatting>
  <conditionalFormatting sqref="P128">
    <cfRule type="cellIs" dxfId="1037" priority="1033" stopIfTrue="1" operator="equal">
      <formula>$I$18-3</formula>
    </cfRule>
    <cfRule type="cellIs" dxfId="1036" priority="1034" stopIfTrue="1" operator="equal">
      <formula>P$18-2</formula>
    </cfRule>
    <cfRule type="cellIs" dxfId="1035" priority="1035" stopIfTrue="1" operator="equal">
      <formula>P$18-1</formula>
    </cfRule>
    <cfRule type="cellIs" dxfId="1034" priority="1036" stopIfTrue="1" operator="equal">
      <formula>P$18+1</formula>
    </cfRule>
    <cfRule type="cellIs" dxfId="1033" priority="1037" stopIfTrue="1" operator="greaterThanOrEqual">
      <formula>P$18+2</formula>
    </cfRule>
  </conditionalFormatting>
  <conditionalFormatting sqref="C144:T144">
    <cfRule type="cellIs" dxfId="1032" priority="1027" operator="equal">
      <formula>0</formula>
    </cfRule>
  </conditionalFormatting>
  <conditionalFormatting sqref="C144:T144">
    <cfRule type="cellIs" dxfId="1031" priority="1028" stopIfTrue="1" operator="equal">
      <formula>1</formula>
    </cfRule>
    <cfRule type="cellIs" dxfId="1030" priority="1029" stopIfTrue="1" operator="equal">
      <formula>C$18-2</formula>
    </cfRule>
    <cfRule type="cellIs" dxfId="1029" priority="1030" stopIfTrue="1" operator="equal">
      <formula>C$18-1</formula>
    </cfRule>
    <cfRule type="cellIs" dxfId="1028" priority="1031" stopIfTrue="1" operator="equal">
      <formula>C$18+1</formula>
    </cfRule>
    <cfRule type="cellIs" dxfId="1027" priority="1032" stopIfTrue="1" operator="greaterThanOrEqual">
      <formula>C$18+2</formula>
    </cfRule>
  </conditionalFormatting>
  <conditionalFormatting sqref="D144:T144">
    <cfRule type="cellIs" dxfId="1026" priority="1018" stopIfTrue="1" operator="equal">
      <formula>1</formula>
    </cfRule>
    <cfRule type="cellIs" dxfId="1025" priority="1019" stopIfTrue="1" operator="equal">
      <formula>D$18-2</formula>
    </cfRule>
    <cfRule type="cellIs" dxfId="1024" priority="1020" stopIfTrue="1" operator="equal">
      <formula>D$18-1</formula>
    </cfRule>
    <cfRule type="cellIs" dxfId="1023" priority="1021" stopIfTrue="1" operator="equal">
      <formula>D$18+1</formula>
    </cfRule>
    <cfRule type="cellIs" dxfId="1022" priority="1022" stopIfTrue="1" operator="greaterThanOrEqual">
      <formula>D$18+2</formula>
    </cfRule>
  </conditionalFormatting>
  <conditionalFormatting sqref="G144">
    <cfRule type="cellIs" dxfId="1021" priority="1013" stopIfTrue="1" operator="equal">
      <formula>1</formula>
    </cfRule>
    <cfRule type="cellIs" dxfId="1020" priority="1014" stopIfTrue="1" operator="equal">
      <formula>G$18-2</formula>
    </cfRule>
    <cfRule type="cellIs" dxfId="1019" priority="1015" stopIfTrue="1" operator="equal">
      <formula>G$18-1</formula>
    </cfRule>
    <cfRule type="cellIs" dxfId="1018" priority="1016" stopIfTrue="1" operator="equal">
      <formula>G$18+1</formula>
    </cfRule>
    <cfRule type="cellIs" dxfId="1017" priority="1017" stopIfTrue="1" operator="greaterThanOrEqual">
      <formula>G$18+2</formula>
    </cfRule>
  </conditionalFormatting>
  <conditionalFormatting sqref="H144">
    <cfRule type="cellIs" dxfId="1016" priority="1008" stopIfTrue="1" operator="equal">
      <formula>1</formula>
    </cfRule>
    <cfRule type="cellIs" dxfId="1015" priority="1009" stopIfTrue="1" operator="equal">
      <formula>H$18-2</formula>
    </cfRule>
    <cfRule type="cellIs" dxfId="1014" priority="1010" stopIfTrue="1" operator="equal">
      <formula>H$18-1</formula>
    </cfRule>
    <cfRule type="cellIs" dxfId="1013" priority="1011" stopIfTrue="1" operator="equal">
      <formula>H$18+1</formula>
    </cfRule>
    <cfRule type="cellIs" dxfId="1012" priority="1012" stopIfTrue="1" operator="greaterThanOrEqual">
      <formula>H$18+2</formula>
    </cfRule>
  </conditionalFormatting>
  <conditionalFormatting sqref="J144">
    <cfRule type="cellIs" dxfId="1011" priority="1003" stopIfTrue="1" operator="equal">
      <formula>1</formula>
    </cfRule>
    <cfRule type="cellIs" dxfId="1010" priority="1004" stopIfTrue="1" operator="equal">
      <formula>J$18-2</formula>
    </cfRule>
    <cfRule type="cellIs" dxfId="1009" priority="1005" stopIfTrue="1" operator="equal">
      <formula>J$18-1</formula>
    </cfRule>
    <cfRule type="cellIs" dxfId="1008" priority="1006" stopIfTrue="1" operator="equal">
      <formula>J$18+1</formula>
    </cfRule>
    <cfRule type="cellIs" dxfId="1007" priority="1007" stopIfTrue="1" operator="greaterThanOrEqual">
      <formula>J$18+2</formula>
    </cfRule>
  </conditionalFormatting>
  <conditionalFormatting sqref="K144">
    <cfRule type="cellIs" dxfId="1006" priority="998" stopIfTrue="1" operator="equal">
      <formula>1</formula>
    </cfRule>
    <cfRule type="cellIs" dxfId="1005" priority="999" stopIfTrue="1" operator="equal">
      <formula>K$18-2</formula>
    </cfRule>
    <cfRule type="cellIs" dxfId="1004" priority="1000" stopIfTrue="1" operator="equal">
      <formula>K$18-1</formula>
    </cfRule>
    <cfRule type="cellIs" dxfId="1003" priority="1001" stopIfTrue="1" operator="equal">
      <formula>K$18+1</formula>
    </cfRule>
    <cfRule type="cellIs" dxfId="1002" priority="1002" stopIfTrue="1" operator="greaterThanOrEqual">
      <formula>K$18+2</formula>
    </cfRule>
  </conditionalFormatting>
  <conditionalFormatting sqref="M144">
    <cfRule type="cellIs" dxfId="1001" priority="993" stopIfTrue="1" operator="equal">
      <formula>1</formula>
    </cfRule>
    <cfRule type="cellIs" dxfId="1000" priority="994" stopIfTrue="1" operator="equal">
      <formula>M$18-2</formula>
    </cfRule>
    <cfRule type="cellIs" dxfId="999" priority="995" stopIfTrue="1" operator="equal">
      <formula>M$18-1</formula>
    </cfRule>
    <cfRule type="cellIs" dxfId="998" priority="996" stopIfTrue="1" operator="equal">
      <formula>M$18+1</formula>
    </cfRule>
    <cfRule type="cellIs" dxfId="997" priority="997" stopIfTrue="1" operator="greaterThanOrEqual">
      <formula>M$18+2</formula>
    </cfRule>
  </conditionalFormatting>
  <conditionalFormatting sqref="O144">
    <cfRule type="cellIs" dxfId="996" priority="988" stopIfTrue="1" operator="equal">
      <formula>1</formula>
    </cfRule>
    <cfRule type="cellIs" dxfId="995" priority="989" stopIfTrue="1" operator="equal">
      <formula>O$18-2</formula>
    </cfRule>
    <cfRule type="cellIs" dxfId="994" priority="990" stopIfTrue="1" operator="equal">
      <formula>O$18-1</formula>
    </cfRule>
    <cfRule type="cellIs" dxfId="993" priority="991" stopIfTrue="1" operator="equal">
      <formula>O$18+1</formula>
    </cfRule>
    <cfRule type="cellIs" dxfId="992" priority="992" stopIfTrue="1" operator="greaterThanOrEqual">
      <formula>O$18+2</formula>
    </cfRule>
  </conditionalFormatting>
  <conditionalFormatting sqref="S144">
    <cfRule type="cellIs" dxfId="991" priority="983" stopIfTrue="1" operator="equal">
      <formula>1</formula>
    </cfRule>
    <cfRule type="cellIs" dxfId="990" priority="984" stopIfTrue="1" operator="equal">
      <formula>S$18-2</formula>
    </cfRule>
    <cfRule type="cellIs" dxfId="989" priority="985" stopIfTrue="1" operator="equal">
      <formula>S$18-1</formula>
    </cfRule>
    <cfRule type="cellIs" dxfId="988" priority="986" stopIfTrue="1" operator="equal">
      <formula>S$18+1</formula>
    </cfRule>
    <cfRule type="cellIs" dxfId="987" priority="987" stopIfTrue="1" operator="greaterThanOrEqual">
      <formula>S$18+2</formula>
    </cfRule>
  </conditionalFormatting>
  <conditionalFormatting sqref="T144">
    <cfRule type="cellIs" dxfId="986" priority="978" stopIfTrue="1" operator="equal">
      <formula>1</formula>
    </cfRule>
    <cfRule type="cellIs" dxfId="985" priority="979" stopIfTrue="1" operator="equal">
      <formula>T$18-2</formula>
    </cfRule>
    <cfRule type="cellIs" dxfId="984" priority="980" stopIfTrue="1" operator="equal">
      <formula>T$18-1</formula>
    </cfRule>
    <cfRule type="cellIs" dxfId="983" priority="981" stopIfTrue="1" operator="equal">
      <formula>T$18+1</formula>
    </cfRule>
    <cfRule type="cellIs" dxfId="982" priority="982" stopIfTrue="1" operator="greaterThanOrEqual">
      <formula>T$18+2</formula>
    </cfRule>
  </conditionalFormatting>
  <conditionalFormatting sqref="E144">
    <cfRule type="cellIs" dxfId="981" priority="1023" stopIfTrue="1" operator="equal">
      <formula>1</formula>
    </cfRule>
    <cfRule type="cellIs" dxfId="980" priority="1024" stopIfTrue="1" operator="equal">
      <formula>E$18-1</formula>
    </cfRule>
    <cfRule type="cellIs" dxfId="979" priority="1025" stopIfTrue="1" operator="equal">
      <formula>E$18+1</formula>
    </cfRule>
    <cfRule type="cellIs" dxfId="978" priority="1026" stopIfTrue="1" operator="greaterThanOrEqual">
      <formula>E$18+2</formula>
    </cfRule>
  </conditionalFormatting>
  <conditionalFormatting sqref="F144">
    <cfRule type="cellIs" dxfId="977" priority="974" stopIfTrue="1" operator="equal">
      <formula>1</formula>
    </cfRule>
    <cfRule type="cellIs" dxfId="976" priority="975" stopIfTrue="1" operator="equal">
      <formula>F$18-1</formula>
    </cfRule>
    <cfRule type="cellIs" dxfId="975" priority="976" stopIfTrue="1" operator="equal">
      <formula>F$18+1</formula>
    </cfRule>
    <cfRule type="cellIs" dxfId="974" priority="977" stopIfTrue="1" operator="greaterThanOrEqual">
      <formula>F$18+2</formula>
    </cfRule>
  </conditionalFormatting>
  <conditionalFormatting sqref="L144">
    <cfRule type="cellIs" dxfId="973" priority="970" stopIfTrue="1" operator="equal">
      <formula>1</formula>
    </cfRule>
    <cfRule type="cellIs" dxfId="972" priority="971" stopIfTrue="1" operator="equal">
      <formula>L$18-1</formula>
    </cfRule>
    <cfRule type="cellIs" dxfId="971" priority="972" stopIfTrue="1" operator="equal">
      <formula>L$18+1</formula>
    </cfRule>
    <cfRule type="cellIs" dxfId="970" priority="973" stopIfTrue="1" operator="greaterThanOrEqual">
      <formula>L$18+2</formula>
    </cfRule>
  </conditionalFormatting>
  <conditionalFormatting sqref="Q144">
    <cfRule type="cellIs" dxfId="969" priority="966" stopIfTrue="1" operator="equal">
      <formula>1</formula>
    </cfRule>
    <cfRule type="cellIs" dxfId="968" priority="967" stopIfTrue="1" operator="equal">
      <formula>Q$18-1</formula>
    </cfRule>
    <cfRule type="cellIs" dxfId="967" priority="968" stopIfTrue="1" operator="equal">
      <formula>Q$18+1</formula>
    </cfRule>
    <cfRule type="cellIs" dxfId="966" priority="969" stopIfTrue="1" operator="greaterThanOrEqual">
      <formula>Q$18+2</formula>
    </cfRule>
  </conditionalFormatting>
  <conditionalFormatting sqref="R144">
    <cfRule type="cellIs" dxfId="965" priority="962" stopIfTrue="1" operator="equal">
      <formula>1</formula>
    </cfRule>
    <cfRule type="cellIs" dxfId="964" priority="963" stopIfTrue="1" operator="equal">
      <formula>R$18-1</formula>
    </cfRule>
    <cfRule type="cellIs" dxfId="963" priority="964" stopIfTrue="1" operator="equal">
      <formula>R$18+1</formula>
    </cfRule>
    <cfRule type="cellIs" dxfId="962" priority="965" stopIfTrue="1" operator="greaterThanOrEqual">
      <formula>R$18+2</formula>
    </cfRule>
  </conditionalFormatting>
  <conditionalFormatting sqref="I144">
    <cfRule type="cellIs" dxfId="961" priority="957" stopIfTrue="1" operator="equal">
      <formula>$I$18-3</formula>
    </cfRule>
    <cfRule type="cellIs" dxfId="960" priority="958" stopIfTrue="1" operator="equal">
      <formula>I$18-2</formula>
    </cfRule>
    <cfRule type="cellIs" dxfId="959" priority="959" stopIfTrue="1" operator="equal">
      <formula>I$18-1</formula>
    </cfRule>
    <cfRule type="cellIs" dxfId="958" priority="960" stopIfTrue="1" operator="equal">
      <formula>I$18+1</formula>
    </cfRule>
    <cfRule type="cellIs" dxfId="957" priority="961" stopIfTrue="1" operator="greaterThanOrEqual">
      <formula>I$18+2</formula>
    </cfRule>
  </conditionalFormatting>
  <conditionalFormatting sqref="N144">
    <cfRule type="cellIs" dxfId="956" priority="952" stopIfTrue="1" operator="equal">
      <formula>$I$18-3</formula>
    </cfRule>
    <cfRule type="cellIs" dxfId="955" priority="953" stopIfTrue="1" operator="equal">
      <formula>N$18-2</formula>
    </cfRule>
    <cfRule type="cellIs" dxfId="954" priority="954" stopIfTrue="1" operator="equal">
      <formula>N$18-1</formula>
    </cfRule>
    <cfRule type="cellIs" dxfId="953" priority="955" stopIfTrue="1" operator="equal">
      <formula>N$18+1</formula>
    </cfRule>
    <cfRule type="cellIs" dxfId="952" priority="956" stopIfTrue="1" operator="greaterThanOrEqual">
      <formula>N$18+2</formula>
    </cfRule>
  </conditionalFormatting>
  <conditionalFormatting sqref="P144">
    <cfRule type="cellIs" dxfId="951" priority="947" stopIfTrue="1" operator="equal">
      <formula>$I$18-3</formula>
    </cfRule>
    <cfRule type="cellIs" dxfId="950" priority="948" stopIfTrue="1" operator="equal">
      <formula>P$18-2</formula>
    </cfRule>
    <cfRule type="cellIs" dxfId="949" priority="949" stopIfTrue="1" operator="equal">
      <formula>P$18-1</formula>
    </cfRule>
    <cfRule type="cellIs" dxfId="948" priority="950" stopIfTrue="1" operator="equal">
      <formula>P$18+1</formula>
    </cfRule>
    <cfRule type="cellIs" dxfId="947" priority="951" stopIfTrue="1" operator="greaterThanOrEqual">
      <formula>P$18+2</formula>
    </cfRule>
  </conditionalFormatting>
  <conditionalFormatting sqref="C160:T160">
    <cfRule type="cellIs" dxfId="946" priority="941" operator="equal">
      <formula>0</formula>
    </cfRule>
  </conditionalFormatting>
  <conditionalFormatting sqref="C160:T160">
    <cfRule type="cellIs" dxfId="945" priority="942" stopIfTrue="1" operator="equal">
      <formula>1</formula>
    </cfRule>
    <cfRule type="cellIs" dxfId="944" priority="943" stopIfTrue="1" operator="equal">
      <formula>C$18-2</formula>
    </cfRule>
    <cfRule type="cellIs" dxfId="943" priority="944" stopIfTrue="1" operator="equal">
      <formula>C$18-1</formula>
    </cfRule>
    <cfRule type="cellIs" dxfId="942" priority="945" stopIfTrue="1" operator="equal">
      <formula>C$18+1</formula>
    </cfRule>
    <cfRule type="cellIs" dxfId="941" priority="946" stopIfTrue="1" operator="greaterThanOrEqual">
      <formula>C$18+2</formula>
    </cfRule>
  </conditionalFormatting>
  <conditionalFormatting sqref="D160:T160">
    <cfRule type="cellIs" dxfId="940" priority="932" stopIfTrue="1" operator="equal">
      <formula>1</formula>
    </cfRule>
    <cfRule type="cellIs" dxfId="939" priority="933" stopIfTrue="1" operator="equal">
      <formula>D$18-2</formula>
    </cfRule>
    <cfRule type="cellIs" dxfId="938" priority="934" stopIfTrue="1" operator="equal">
      <formula>D$18-1</formula>
    </cfRule>
    <cfRule type="cellIs" dxfId="937" priority="935" stopIfTrue="1" operator="equal">
      <formula>D$18+1</formula>
    </cfRule>
    <cfRule type="cellIs" dxfId="936" priority="936" stopIfTrue="1" operator="greaterThanOrEqual">
      <formula>D$18+2</formula>
    </cfRule>
  </conditionalFormatting>
  <conditionalFormatting sqref="G160">
    <cfRule type="cellIs" dxfId="935" priority="927" stopIfTrue="1" operator="equal">
      <formula>1</formula>
    </cfRule>
    <cfRule type="cellIs" dxfId="934" priority="928" stopIfTrue="1" operator="equal">
      <formula>G$18-2</formula>
    </cfRule>
    <cfRule type="cellIs" dxfId="933" priority="929" stopIfTrue="1" operator="equal">
      <formula>G$18-1</formula>
    </cfRule>
    <cfRule type="cellIs" dxfId="932" priority="930" stopIfTrue="1" operator="equal">
      <formula>G$18+1</formula>
    </cfRule>
    <cfRule type="cellIs" dxfId="931" priority="931" stopIfTrue="1" operator="greaterThanOrEqual">
      <formula>G$18+2</formula>
    </cfRule>
  </conditionalFormatting>
  <conditionalFormatting sqref="H160">
    <cfRule type="cellIs" dxfId="930" priority="922" stopIfTrue="1" operator="equal">
      <formula>1</formula>
    </cfRule>
    <cfRule type="cellIs" dxfId="929" priority="923" stopIfTrue="1" operator="equal">
      <formula>H$18-2</formula>
    </cfRule>
    <cfRule type="cellIs" dxfId="928" priority="924" stopIfTrue="1" operator="equal">
      <formula>H$18-1</formula>
    </cfRule>
    <cfRule type="cellIs" dxfId="927" priority="925" stopIfTrue="1" operator="equal">
      <formula>H$18+1</formula>
    </cfRule>
    <cfRule type="cellIs" dxfId="926" priority="926" stopIfTrue="1" operator="greaterThanOrEqual">
      <formula>H$18+2</formula>
    </cfRule>
  </conditionalFormatting>
  <conditionalFormatting sqref="J160">
    <cfRule type="cellIs" dxfId="925" priority="917" stopIfTrue="1" operator="equal">
      <formula>1</formula>
    </cfRule>
    <cfRule type="cellIs" dxfId="924" priority="918" stopIfTrue="1" operator="equal">
      <formula>J$18-2</formula>
    </cfRule>
    <cfRule type="cellIs" dxfId="923" priority="919" stopIfTrue="1" operator="equal">
      <formula>J$18-1</formula>
    </cfRule>
    <cfRule type="cellIs" dxfId="922" priority="920" stopIfTrue="1" operator="equal">
      <formula>J$18+1</formula>
    </cfRule>
    <cfRule type="cellIs" dxfId="921" priority="921" stopIfTrue="1" operator="greaterThanOrEqual">
      <formula>J$18+2</formula>
    </cfRule>
  </conditionalFormatting>
  <conditionalFormatting sqref="K160">
    <cfRule type="cellIs" dxfId="920" priority="912" stopIfTrue="1" operator="equal">
      <formula>1</formula>
    </cfRule>
    <cfRule type="cellIs" dxfId="919" priority="913" stopIfTrue="1" operator="equal">
      <formula>K$18-2</formula>
    </cfRule>
    <cfRule type="cellIs" dxfId="918" priority="914" stopIfTrue="1" operator="equal">
      <formula>K$18-1</formula>
    </cfRule>
    <cfRule type="cellIs" dxfId="917" priority="915" stopIfTrue="1" operator="equal">
      <formula>K$18+1</formula>
    </cfRule>
    <cfRule type="cellIs" dxfId="916" priority="916" stopIfTrue="1" operator="greaterThanOrEqual">
      <formula>K$18+2</formula>
    </cfRule>
  </conditionalFormatting>
  <conditionalFormatting sqref="M160">
    <cfRule type="cellIs" dxfId="915" priority="907" stopIfTrue="1" operator="equal">
      <formula>1</formula>
    </cfRule>
    <cfRule type="cellIs" dxfId="914" priority="908" stopIfTrue="1" operator="equal">
      <formula>M$18-2</formula>
    </cfRule>
    <cfRule type="cellIs" dxfId="913" priority="909" stopIfTrue="1" operator="equal">
      <formula>M$18-1</formula>
    </cfRule>
    <cfRule type="cellIs" dxfId="912" priority="910" stopIfTrue="1" operator="equal">
      <formula>M$18+1</formula>
    </cfRule>
    <cfRule type="cellIs" dxfId="911" priority="911" stopIfTrue="1" operator="greaterThanOrEqual">
      <formula>M$18+2</formula>
    </cfRule>
  </conditionalFormatting>
  <conditionalFormatting sqref="O160">
    <cfRule type="cellIs" dxfId="910" priority="902" stopIfTrue="1" operator="equal">
      <formula>1</formula>
    </cfRule>
    <cfRule type="cellIs" dxfId="909" priority="903" stopIfTrue="1" operator="equal">
      <formula>O$18-2</formula>
    </cfRule>
    <cfRule type="cellIs" dxfId="908" priority="904" stopIfTrue="1" operator="equal">
      <formula>O$18-1</formula>
    </cfRule>
    <cfRule type="cellIs" dxfId="907" priority="905" stopIfTrue="1" operator="equal">
      <formula>O$18+1</formula>
    </cfRule>
    <cfRule type="cellIs" dxfId="906" priority="906" stopIfTrue="1" operator="greaterThanOrEqual">
      <formula>O$18+2</formula>
    </cfRule>
  </conditionalFormatting>
  <conditionalFormatting sqref="S160">
    <cfRule type="cellIs" dxfId="905" priority="897" stopIfTrue="1" operator="equal">
      <formula>1</formula>
    </cfRule>
    <cfRule type="cellIs" dxfId="904" priority="898" stopIfTrue="1" operator="equal">
      <formula>S$18-2</formula>
    </cfRule>
    <cfRule type="cellIs" dxfId="903" priority="899" stopIfTrue="1" operator="equal">
      <formula>S$18-1</formula>
    </cfRule>
    <cfRule type="cellIs" dxfId="902" priority="900" stopIfTrue="1" operator="equal">
      <formula>S$18+1</formula>
    </cfRule>
    <cfRule type="cellIs" dxfId="901" priority="901" stopIfTrue="1" operator="greaterThanOrEqual">
      <formula>S$18+2</formula>
    </cfRule>
  </conditionalFormatting>
  <conditionalFormatting sqref="T160">
    <cfRule type="cellIs" dxfId="900" priority="892" stopIfTrue="1" operator="equal">
      <formula>1</formula>
    </cfRule>
    <cfRule type="cellIs" dxfId="899" priority="893" stopIfTrue="1" operator="equal">
      <formula>T$18-2</formula>
    </cfRule>
    <cfRule type="cellIs" dxfId="898" priority="894" stopIfTrue="1" operator="equal">
      <formula>T$18-1</formula>
    </cfRule>
    <cfRule type="cellIs" dxfId="897" priority="895" stopIfTrue="1" operator="equal">
      <formula>T$18+1</formula>
    </cfRule>
    <cfRule type="cellIs" dxfId="896" priority="896" stopIfTrue="1" operator="greaterThanOrEqual">
      <formula>T$18+2</formula>
    </cfRule>
  </conditionalFormatting>
  <conditionalFormatting sqref="E160">
    <cfRule type="cellIs" dxfId="895" priority="937" stopIfTrue="1" operator="equal">
      <formula>1</formula>
    </cfRule>
    <cfRule type="cellIs" dxfId="894" priority="938" stopIfTrue="1" operator="equal">
      <formula>E$18-1</formula>
    </cfRule>
    <cfRule type="cellIs" dxfId="893" priority="939" stopIfTrue="1" operator="equal">
      <formula>E$18+1</formula>
    </cfRule>
    <cfRule type="cellIs" dxfId="892" priority="940" stopIfTrue="1" operator="greaterThanOrEqual">
      <formula>E$18+2</formula>
    </cfRule>
  </conditionalFormatting>
  <conditionalFormatting sqref="F160">
    <cfRule type="cellIs" dxfId="891" priority="888" stopIfTrue="1" operator="equal">
      <formula>1</formula>
    </cfRule>
    <cfRule type="cellIs" dxfId="890" priority="889" stopIfTrue="1" operator="equal">
      <formula>F$18-1</formula>
    </cfRule>
    <cfRule type="cellIs" dxfId="889" priority="890" stopIfTrue="1" operator="equal">
      <formula>F$18+1</formula>
    </cfRule>
    <cfRule type="cellIs" dxfId="888" priority="891" stopIfTrue="1" operator="greaterThanOrEqual">
      <formula>F$18+2</formula>
    </cfRule>
  </conditionalFormatting>
  <conditionalFormatting sqref="L160">
    <cfRule type="cellIs" dxfId="887" priority="884" stopIfTrue="1" operator="equal">
      <formula>1</formula>
    </cfRule>
    <cfRule type="cellIs" dxfId="886" priority="885" stopIfTrue="1" operator="equal">
      <formula>L$18-1</formula>
    </cfRule>
    <cfRule type="cellIs" dxfId="885" priority="886" stopIfTrue="1" operator="equal">
      <formula>L$18+1</formula>
    </cfRule>
    <cfRule type="cellIs" dxfId="884" priority="887" stopIfTrue="1" operator="greaterThanOrEqual">
      <formula>L$18+2</formula>
    </cfRule>
  </conditionalFormatting>
  <conditionalFormatting sqref="Q160">
    <cfRule type="cellIs" dxfId="883" priority="880" stopIfTrue="1" operator="equal">
      <formula>1</formula>
    </cfRule>
    <cfRule type="cellIs" dxfId="882" priority="881" stopIfTrue="1" operator="equal">
      <formula>Q$18-1</formula>
    </cfRule>
    <cfRule type="cellIs" dxfId="881" priority="882" stopIfTrue="1" operator="equal">
      <formula>Q$18+1</formula>
    </cfRule>
    <cfRule type="cellIs" dxfId="880" priority="883" stopIfTrue="1" operator="greaterThanOrEqual">
      <formula>Q$18+2</formula>
    </cfRule>
  </conditionalFormatting>
  <conditionalFormatting sqref="R160">
    <cfRule type="cellIs" dxfId="879" priority="876" stopIfTrue="1" operator="equal">
      <formula>1</formula>
    </cfRule>
    <cfRule type="cellIs" dxfId="878" priority="877" stopIfTrue="1" operator="equal">
      <formula>R$18-1</formula>
    </cfRule>
    <cfRule type="cellIs" dxfId="877" priority="878" stopIfTrue="1" operator="equal">
      <formula>R$18+1</formula>
    </cfRule>
    <cfRule type="cellIs" dxfId="876" priority="879" stopIfTrue="1" operator="greaterThanOrEqual">
      <formula>R$18+2</formula>
    </cfRule>
  </conditionalFormatting>
  <conditionalFormatting sqref="I160">
    <cfRule type="cellIs" dxfId="875" priority="871" stopIfTrue="1" operator="equal">
      <formula>$I$18-3</formula>
    </cfRule>
    <cfRule type="cellIs" dxfId="874" priority="872" stopIfTrue="1" operator="equal">
      <formula>I$18-2</formula>
    </cfRule>
    <cfRule type="cellIs" dxfId="873" priority="873" stopIfTrue="1" operator="equal">
      <formula>I$18-1</formula>
    </cfRule>
    <cfRule type="cellIs" dxfId="872" priority="874" stopIfTrue="1" operator="equal">
      <formula>I$18+1</formula>
    </cfRule>
    <cfRule type="cellIs" dxfId="871" priority="875" stopIfTrue="1" operator="greaterThanOrEqual">
      <formula>I$18+2</formula>
    </cfRule>
  </conditionalFormatting>
  <conditionalFormatting sqref="N160">
    <cfRule type="cellIs" dxfId="870" priority="866" stopIfTrue="1" operator="equal">
      <formula>$I$18-3</formula>
    </cfRule>
    <cfRule type="cellIs" dxfId="869" priority="867" stopIfTrue="1" operator="equal">
      <formula>N$18-2</formula>
    </cfRule>
    <cfRule type="cellIs" dxfId="868" priority="868" stopIfTrue="1" operator="equal">
      <formula>N$18-1</formula>
    </cfRule>
    <cfRule type="cellIs" dxfId="867" priority="869" stopIfTrue="1" operator="equal">
      <formula>N$18+1</formula>
    </cfRule>
    <cfRule type="cellIs" dxfId="866" priority="870" stopIfTrue="1" operator="greaterThanOrEqual">
      <formula>N$18+2</formula>
    </cfRule>
  </conditionalFormatting>
  <conditionalFormatting sqref="P160">
    <cfRule type="cellIs" dxfId="865" priority="861" stopIfTrue="1" operator="equal">
      <formula>$I$18-3</formula>
    </cfRule>
    <cfRule type="cellIs" dxfId="864" priority="862" stopIfTrue="1" operator="equal">
      <formula>P$18-2</formula>
    </cfRule>
    <cfRule type="cellIs" dxfId="863" priority="863" stopIfTrue="1" operator="equal">
      <formula>P$18-1</formula>
    </cfRule>
    <cfRule type="cellIs" dxfId="862" priority="864" stopIfTrue="1" operator="equal">
      <formula>P$18+1</formula>
    </cfRule>
    <cfRule type="cellIs" dxfId="861" priority="865" stopIfTrue="1" operator="greaterThanOrEqual">
      <formula>P$18+2</formula>
    </cfRule>
  </conditionalFormatting>
  <conditionalFormatting sqref="C176:T176">
    <cfRule type="cellIs" dxfId="860" priority="855" operator="equal">
      <formula>0</formula>
    </cfRule>
  </conditionalFormatting>
  <conditionalFormatting sqref="C176:T176">
    <cfRule type="cellIs" dxfId="859" priority="856" stopIfTrue="1" operator="equal">
      <formula>1</formula>
    </cfRule>
    <cfRule type="cellIs" dxfId="858" priority="857" stopIfTrue="1" operator="equal">
      <formula>C$18-2</formula>
    </cfRule>
    <cfRule type="cellIs" dxfId="857" priority="858" stopIfTrue="1" operator="equal">
      <formula>C$18-1</formula>
    </cfRule>
    <cfRule type="cellIs" dxfId="856" priority="859" stopIfTrue="1" operator="equal">
      <formula>C$18+1</formula>
    </cfRule>
    <cfRule type="cellIs" dxfId="855" priority="860" stopIfTrue="1" operator="greaterThanOrEqual">
      <formula>C$18+2</formula>
    </cfRule>
  </conditionalFormatting>
  <conditionalFormatting sqref="D176:T176">
    <cfRule type="cellIs" dxfId="854" priority="846" stopIfTrue="1" operator="equal">
      <formula>1</formula>
    </cfRule>
    <cfRule type="cellIs" dxfId="853" priority="847" stopIfTrue="1" operator="equal">
      <formula>D$18-2</formula>
    </cfRule>
    <cfRule type="cellIs" dxfId="852" priority="848" stopIfTrue="1" operator="equal">
      <formula>D$18-1</formula>
    </cfRule>
    <cfRule type="cellIs" dxfId="851" priority="849" stopIfTrue="1" operator="equal">
      <formula>D$18+1</formula>
    </cfRule>
    <cfRule type="cellIs" dxfId="850" priority="850" stopIfTrue="1" operator="greaterThanOrEqual">
      <formula>D$18+2</formula>
    </cfRule>
  </conditionalFormatting>
  <conditionalFormatting sqref="G176">
    <cfRule type="cellIs" dxfId="849" priority="841" stopIfTrue="1" operator="equal">
      <formula>1</formula>
    </cfRule>
    <cfRule type="cellIs" dxfId="848" priority="842" stopIfTrue="1" operator="equal">
      <formula>G$18-2</formula>
    </cfRule>
    <cfRule type="cellIs" dxfId="847" priority="843" stopIfTrue="1" operator="equal">
      <formula>G$18-1</formula>
    </cfRule>
    <cfRule type="cellIs" dxfId="846" priority="844" stopIfTrue="1" operator="equal">
      <formula>G$18+1</formula>
    </cfRule>
    <cfRule type="cellIs" dxfId="845" priority="845" stopIfTrue="1" operator="greaterThanOrEqual">
      <formula>G$18+2</formula>
    </cfRule>
  </conditionalFormatting>
  <conditionalFormatting sqref="H176">
    <cfRule type="cellIs" dxfId="844" priority="836" stopIfTrue="1" operator="equal">
      <formula>1</formula>
    </cfRule>
    <cfRule type="cellIs" dxfId="843" priority="837" stopIfTrue="1" operator="equal">
      <formula>H$18-2</formula>
    </cfRule>
    <cfRule type="cellIs" dxfId="842" priority="838" stopIfTrue="1" operator="equal">
      <formula>H$18-1</formula>
    </cfRule>
    <cfRule type="cellIs" dxfId="841" priority="839" stopIfTrue="1" operator="equal">
      <formula>H$18+1</formula>
    </cfRule>
    <cfRule type="cellIs" dxfId="840" priority="840" stopIfTrue="1" operator="greaterThanOrEqual">
      <formula>H$18+2</formula>
    </cfRule>
  </conditionalFormatting>
  <conditionalFormatting sqref="J176">
    <cfRule type="cellIs" dxfId="839" priority="831" stopIfTrue="1" operator="equal">
      <formula>1</formula>
    </cfRule>
    <cfRule type="cellIs" dxfId="838" priority="832" stopIfTrue="1" operator="equal">
      <formula>J$18-2</formula>
    </cfRule>
    <cfRule type="cellIs" dxfId="837" priority="833" stopIfTrue="1" operator="equal">
      <formula>J$18-1</formula>
    </cfRule>
    <cfRule type="cellIs" dxfId="836" priority="834" stopIfTrue="1" operator="equal">
      <formula>J$18+1</formula>
    </cfRule>
    <cfRule type="cellIs" dxfId="835" priority="835" stopIfTrue="1" operator="greaterThanOrEqual">
      <formula>J$18+2</formula>
    </cfRule>
  </conditionalFormatting>
  <conditionalFormatting sqref="K176">
    <cfRule type="cellIs" dxfId="834" priority="826" stopIfTrue="1" operator="equal">
      <formula>1</formula>
    </cfRule>
    <cfRule type="cellIs" dxfId="833" priority="827" stopIfTrue="1" operator="equal">
      <formula>K$18-2</formula>
    </cfRule>
    <cfRule type="cellIs" dxfId="832" priority="828" stopIfTrue="1" operator="equal">
      <formula>K$18-1</formula>
    </cfRule>
    <cfRule type="cellIs" dxfId="831" priority="829" stopIfTrue="1" operator="equal">
      <formula>K$18+1</formula>
    </cfRule>
    <cfRule type="cellIs" dxfId="830" priority="830" stopIfTrue="1" operator="greaterThanOrEqual">
      <formula>K$18+2</formula>
    </cfRule>
  </conditionalFormatting>
  <conditionalFormatting sqref="M176">
    <cfRule type="cellIs" dxfId="829" priority="821" stopIfTrue="1" operator="equal">
      <formula>1</formula>
    </cfRule>
    <cfRule type="cellIs" dxfId="828" priority="822" stopIfTrue="1" operator="equal">
      <formula>M$18-2</formula>
    </cfRule>
    <cfRule type="cellIs" dxfId="827" priority="823" stopIfTrue="1" operator="equal">
      <formula>M$18-1</formula>
    </cfRule>
    <cfRule type="cellIs" dxfId="826" priority="824" stopIfTrue="1" operator="equal">
      <formula>M$18+1</formula>
    </cfRule>
    <cfRule type="cellIs" dxfId="825" priority="825" stopIfTrue="1" operator="greaterThanOrEqual">
      <formula>M$18+2</formula>
    </cfRule>
  </conditionalFormatting>
  <conditionalFormatting sqref="O176">
    <cfRule type="cellIs" dxfId="824" priority="816" stopIfTrue="1" operator="equal">
      <formula>1</formula>
    </cfRule>
    <cfRule type="cellIs" dxfId="823" priority="817" stopIfTrue="1" operator="equal">
      <formula>O$18-2</formula>
    </cfRule>
    <cfRule type="cellIs" dxfId="822" priority="818" stopIfTrue="1" operator="equal">
      <formula>O$18-1</formula>
    </cfRule>
    <cfRule type="cellIs" dxfId="821" priority="819" stopIfTrue="1" operator="equal">
      <formula>O$18+1</formula>
    </cfRule>
    <cfRule type="cellIs" dxfId="820" priority="820" stopIfTrue="1" operator="greaterThanOrEqual">
      <formula>O$18+2</formula>
    </cfRule>
  </conditionalFormatting>
  <conditionalFormatting sqref="S176">
    <cfRule type="cellIs" dxfId="819" priority="811" stopIfTrue="1" operator="equal">
      <formula>1</formula>
    </cfRule>
    <cfRule type="cellIs" dxfId="818" priority="812" stopIfTrue="1" operator="equal">
      <formula>S$18-2</formula>
    </cfRule>
    <cfRule type="cellIs" dxfId="817" priority="813" stopIfTrue="1" operator="equal">
      <formula>S$18-1</formula>
    </cfRule>
    <cfRule type="cellIs" dxfId="816" priority="814" stopIfTrue="1" operator="equal">
      <formula>S$18+1</formula>
    </cfRule>
    <cfRule type="cellIs" dxfId="815" priority="815" stopIfTrue="1" operator="greaterThanOrEqual">
      <formula>S$18+2</formula>
    </cfRule>
  </conditionalFormatting>
  <conditionalFormatting sqref="T176">
    <cfRule type="cellIs" dxfId="814" priority="806" stopIfTrue="1" operator="equal">
      <formula>1</formula>
    </cfRule>
    <cfRule type="cellIs" dxfId="813" priority="807" stopIfTrue="1" operator="equal">
      <formula>T$18-2</formula>
    </cfRule>
    <cfRule type="cellIs" dxfId="812" priority="808" stopIfTrue="1" operator="equal">
      <formula>T$18-1</formula>
    </cfRule>
    <cfRule type="cellIs" dxfId="811" priority="809" stopIfTrue="1" operator="equal">
      <formula>T$18+1</formula>
    </cfRule>
    <cfRule type="cellIs" dxfId="810" priority="810" stopIfTrue="1" operator="greaterThanOrEqual">
      <formula>T$18+2</formula>
    </cfRule>
  </conditionalFormatting>
  <conditionalFormatting sqref="E176">
    <cfRule type="cellIs" dxfId="809" priority="851" stopIfTrue="1" operator="equal">
      <formula>1</formula>
    </cfRule>
    <cfRule type="cellIs" dxfId="808" priority="852" stopIfTrue="1" operator="equal">
      <formula>E$18-1</formula>
    </cfRule>
    <cfRule type="cellIs" dxfId="807" priority="853" stopIfTrue="1" operator="equal">
      <formula>E$18+1</formula>
    </cfRule>
    <cfRule type="cellIs" dxfId="806" priority="854" stopIfTrue="1" operator="greaterThanOrEqual">
      <formula>E$18+2</formula>
    </cfRule>
  </conditionalFormatting>
  <conditionalFormatting sqref="F176">
    <cfRule type="cellIs" dxfId="805" priority="802" stopIfTrue="1" operator="equal">
      <formula>1</formula>
    </cfRule>
    <cfRule type="cellIs" dxfId="804" priority="803" stopIfTrue="1" operator="equal">
      <formula>F$18-1</formula>
    </cfRule>
    <cfRule type="cellIs" dxfId="803" priority="804" stopIfTrue="1" operator="equal">
      <formula>F$18+1</formula>
    </cfRule>
    <cfRule type="cellIs" dxfId="802" priority="805" stopIfTrue="1" operator="greaterThanOrEqual">
      <formula>F$18+2</formula>
    </cfRule>
  </conditionalFormatting>
  <conditionalFormatting sqref="L176">
    <cfRule type="cellIs" dxfId="801" priority="798" stopIfTrue="1" operator="equal">
      <formula>1</formula>
    </cfRule>
    <cfRule type="cellIs" dxfId="800" priority="799" stopIfTrue="1" operator="equal">
      <formula>L$18-1</formula>
    </cfRule>
    <cfRule type="cellIs" dxfId="799" priority="800" stopIfTrue="1" operator="equal">
      <formula>L$18+1</formula>
    </cfRule>
    <cfRule type="cellIs" dxfId="798" priority="801" stopIfTrue="1" operator="greaterThanOrEqual">
      <formula>L$18+2</formula>
    </cfRule>
  </conditionalFormatting>
  <conditionalFormatting sqref="Q176">
    <cfRule type="cellIs" dxfId="797" priority="794" stopIfTrue="1" operator="equal">
      <formula>1</formula>
    </cfRule>
    <cfRule type="cellIs" dxfId="796" priority="795" stopIfTrue="1" operator="equal">
      <formula>Q$18-1</formula>
    </cfRule>
    <cfRule type="cellIs" dxfId="795" priority="796" stopIfTrue="1" operator="equal">
      <formula>Q$18+1</formula>
    </cfRule>
    <cfRule type="cellIs" dxfId="794" priority="797" stopIfTrue="1" operator="greaterThanOrEqual">
      <formula>Q$18+2</formula>
    </cfRule>
  </conditionalFormatting>
  <conditionalFormatting sqref="R176">
    <cfRule type="cellIs" dxfId="793" priority="790" stopIfTrue="1" operator="equal">
      <formula>1</formula>
    </cfRule>
    <cfRule type="cellIs" dxfId="792" priority="791" stopIfTrue="1" operator="equal">
      <formula>R$18-1</formula>
    </cfRule>
    <cfRule type="cellIs" dxfId="791" priority="792" stopIfTrue="1" operator="equal">
      <formula>R$18+1</formula>
    </cfRule>
    <cfRule type="cellIs" dxfId="790" priority="793" stopIfTrue="1" operator="greaterThanOrEqual">
      <formula>R$18+2</formula>
    </cfRule>
  </conditionalFormatting>
  <conditionalFormatting sqref="I176">
    <cfRule type="cellIs" dxfId="789" priority="785" stopIfTrue="1" operator="equal">
      <formula>$I$18-3</formula>
    </cfRule>
    <cfRule type="cellIs" dxfId="788" priority="786" stopIfTrue="1" operator="equal">
      <formula>I$18-2</formula>
    </cfRule>
    <cfRule type="cellIs" dxfId="787" priority="787" stopIfTrue="1" operator="equal">
      <formula>I$18-1</formula>
    </cfRule>
    <cfRule type="cellIs" dxfId="786" priority="788" stopIfTrue="1" operator="equal">
      <formula>I$18+1</formula>
    </cfRule>
    <cfRule type="cellIs" dxfId="785" priority="789" stopIfTrue="1" operator="greaterThanOrEqual">
      <formula>I$18+2</formula>
    </cfRule>
  </conditionalFormatting>
  <conditionalFormatting sqref="N176">
    <cfRule type="cellIs" dxfId="784" priority="780" stopIfTrue="1" operator="equal">
      <formula>$I$18-3</formula>
    </cfRule>
    <cfRule type="cellIs" dxfId="783" priority="781" stopIfTrue="1" operator="equal">
      <formula>N$18-2</formula>
    </cfRule>
    <cfRule type="cellIs" dxfId="782" priority="782" stopIfTrue="1" operator="equal">
      <formula>N$18-1</formula>
    </cfRule>
    <cfRule type="cellIs" dxfId="781" priority="783" stopIfTrue="1" operator="equal">
      <formula>N$18+1</formula>
    </cfRule>
    <cfRule type="cellIs" dxfId="780" priority="784" stopIfTrue="1" operator="greaterThanOrEqual">
      <formula>N$18+2</formula>
    </cfRule>
  </conditionalFormatting>
  <conditionalFormatting sqref="P176">
    <cfRule type="cellIs" dxfId="779" priority="775" stopIfTrue="1" operator="equal">
      <formula>$I$18-3</formula>
    </cfRule>
    <cfRule type="cellIs" dxfId="778" priority="776" stopIfTrue="1" operator="equal">
      <formula>P$18-2</formula>
    </cfRule>
    <cfRule type="cellIs" dxfId="777" priority="777" stopIfTrue="1" operator="equal">
      <formula>P$18-1</formula>
    </cfRule>
    <cfRule type="cellIs" dxfId="776" priority="778" stopIfTrue="1" operator="equal">
      <formula>P$18+1</formula>
    </cfRule>
    <cfRule type="cellIs" dxfId="775" priority="779" stopIfTrue="1" operator="greaterThanOrEqual">
      <formula>P$18+2</formula>
    </cfRule>
  </conditionalFormatting>
  <conditionalFormatting sqref="C192:T192">
    <cfRule type="cellIs" dxfId="774" priority="769" operator="equal">
      <formula>0</formula>
    </cfRule>
  </conditionalFormatting>
  <conditionalFormatting sqref="C192:T192">
    <cfRule type="cellIs" dxfId="773" priority="770" stopIfTrue="1" operator="equal">
      <formula>1</formula>
    </cfRule>
    <cfRule type="cellIs" dxfId="772" priority="771" stopIfTrue="1" operator="equal">
      <formula>C$18-2</formula>
    </cfRule>
    <cfRule type="cellIs" dxfId="771" priority="772" stopIfTrue="1" operator="equal">
      <formula>C$18-1</formula>
    </cfRule>
    <cfRule type="cellIs" dxfId="770" priority="773" stopIfTrue="1" operator="equal">
      <formula>C$18+1</formula>
    </cfRule>
    <cfRule type="cellIs" dxfId="769" priority="774" stopIfTrue="1" operator="greaterThanOrEqual">
      <formula>C$18+2</formula>
    </cfRule>
  </conditionalFormatting>
  <conditionalFormatting sqref="D192:T192">
    <cfRule type="cellIs" dxfId="768" priority="760" stopIfTrue="1" operator="equal">
      <formula>1</formula>
    </cfRule>
    <cfRule type="cellIs" dxfId="767" priority="761" stopIfTrue="1" operator="equal">
      <formula>D$18-2</formula>
    </cfRule>
    <cfRule type="cellIs" dxfId="766" priority="762" stopIfTrue="1" operator="equal">
      <formula>D$18-1</formula>
    </cfRule>
    <cfRule type="cellIs" dxfId="765" priority="763" stopIfTrue="1" operator="equal">
      <formula>D$18+1</formula>
    </cfRule>
    <cfRule type="cellIs" dxfId="764" priority="764" stopIfTrue="1" operator="greaterThanOrEqual">
      <formula>D$18+2</formula>
    </cfRule>
  </conditionalFormatting>
  <conditionalFormatting sqref="G192">
    <cfRule type="cellIs" dxfId="763" priority="755" stopIfTrue="1" operator="equal">
      <formula>1</formula>
    </cfRule>
    <cfRule type="cellIs" dxfId="762" priority="756" stopIfTrue="1" operator="equal">
      <formula>G$18-2</formula>
    </cfRule>
    <cfRule type="cellIs" dxfId="761" priority="757" stopIfTrue="1" operator="equal">
      <formula>G$18-1</formula>
    </cfRule>
    <cfRule type="cellIs" dxfId="760" priority="758" stopIfTrue="1" operator="equal">
      <formula>G$18+1</formula>
    </cfRule>
    <cfRule type="cellIs" dxfId="759" priority="759" stopIfTrue="1" operator="greaterThanOrEqual">
      <formula>G$18+2</formula>
    </cfRule>
  </conditionalFormatting>
  <conditionalFormatting sqref="H192">
    <cfRule type="cellIs" dxfId="758" priority="750" stopIfTrue="1" operator="equal">
      <formula>1</formula>
    </cfRule>
    <cfRule type="cellIs" dxfId="757" priority="751" stopIfTrue="1" operator="equal">
      <formula>H$18-2</formula>
    </cfRule>
    <cfRule type="cellIs" dxfId="756" priority="752" stopIfTrue="1" operator="equal">
      <formula>H$18-1</formula>
    </cfRule>
    <cfRule type="cellIs" dxfId="755" priority="753" stopIfTrue="1" operator="equal">
      <formula>H$18+1</formula>
    </cfRule>
    <cfRule type="cellIs" dxfId="754" priority="754" stopIfTrue="1" operator="greaterThanOrEqual">
      <formula>H$18+2</formula>
    </cfRule>
  </conditionalFormatting>
  <conditionalFormatting sqref="J192">
    <cfRule type="cellIs" dxfId="753" priority="745" stopIfTrue="1" operator="equal">
      <formula>1</formula>
    </cfRule>
    <cfRule type="cellIs" dxfId="752" priority="746" stopIfTrue="1" operator="equal">
      <formula>J$18-2</formula>
    </cfRule>
    <cfRule type="cellIs" dxfId="751" priority="747" stopIfTrue="1" operator="equal">
      <formula>J$18-1</formula>
    </cfRule>
    <cfRule type="cellIs" dxfId="750" priority="748" stopIfTrue="1" operator="equal">
      <formula>J$18+1</formula>
    </cfRule>
    <cfRule type="cellIs" dxfId="749" priority="749" stopIfTrue="1" operator="greaterThanOrEqual">
      <formula>J$18+2</formula>
    </cfRule>
  </conditionalFormatting>
  <conditionalFormatting sqref="K192">
    <cfRule type="cellIs" dxfId="748" priority="740" stopIfTrue="1" operator="equal">
      <formula>1</formula>
    </cfRule>
    <cfRule type="cellIs" dxfId="747" priority="741" stopIfTrue="1" operator="equal">
      <formula>K$18-2</formula>
    </cfRule>
    <cfRule type="cellIs" dxfId="746" priority="742" stopIfTrue="1" operator="equal">
      <formula>K$18-1</formula>
    </cfRule>
    <cfRule type="cellIs" dxfId="745" priority="743" stopIfTrue="1" operator="equal">
      <formula>K$18+1</formula>
    </cfRule>
    <cfRule type="cellIs" dxfId="744" priority="744" stopIfTrue="1" operator="greaterThanOrEqual">
      <formula>K$18+2</formula>
    </cfRule>
  </conditionalFormatting>
  <conditionalFormatting sqref="M192">
    <cfRule type="cellIs" dxfId="743" priority="735" stopIfTrue="1" operator="equal">
      <formula>1</formula>
    </cfRule>
    <cfRule type="cellIs" dxfId="742" priority="736" stopIfTrue="1" operator="equal">
      <formula>M$18-2</formula>
    </cfRule>
    <cfRule type="cellIs" dxfId="741" priority="737" stopIfTrue="1" operator="equal">
      <formula>M$18-1</formula>
    </cfRule>
    <cfRule type="cellIs" dxfId="740" priority="738" stopIfTrue="1" operator="equal">
      <formula>M$18+1</formula>
    </cfRule>
    <cfRule type="cellIs" dxfId="739" priority="739" stopIfTrue="1" operator="greaterThanOrEqual">
      <formula>M$18+2</formula>
    </cfRule>
  </conditionalFormatting>
  <conditionalFormatting sqref="O192">
    <cfRule type="cellIs" dxfId="738" priority="730" stopIfTrue="1" operator="equal">
      <formula>1</formula>
    </cfRule>
    <cfRule type="cellIs" dxfId="737" priority="731" stopIfTrue="1" operator="equal">
      <formula>O$18-2</formula>
    </cfRule>
    <cfRule type="cellIs" dxfId="736" priority="732" stopIfTrue="1" operator="equal">
      <formula>O$18-1</formula>
    </cfRule>
    <cfRule type="cellIs" dxfId="735" priority="733" stopIfTrue="1" operator="equal">
      <formula>O$18+1</formula>
    </cfRule>
    <cfRule type="cellIs" dxfId="734" priority="734" stopIfTrue="1" operator="greaterThanOrEqual">
      <formula>O$18+2</formula>
    </cfRule>
  </conditionalFormatting>
  <conditionalFormatting sqref="S192">
    <cfRule type="cellIs" dxfId="733" priority="725" stopIfTrue="1" operator="equal">
      <formula>1</formula>
    </cfRule>
    <cfRule type="cellIs" dxfId="732" priority="726" stopIfTrue="1" operator="equal">
      <formula>S$18-2</formula>
    </cfRule>
    <cfRule type="cellIs" dxfId="731" priority="727" stopIfTrue="1" operator="equal">
      <formula>S$18-1</formula>
    </cfRule>
    <cfRule type="cellIs" dxfId="730" priority="728" stopIfTrue="1" operator="equal">
      <formula>S$18+1</formula>
    </cfRule>
    <cfRule type="cellIs" dxfId="729" priority="729" stopIfTrue="1" operator="greaterThanOrEqual">
      <formula>S$18+2</formula>
    </cfRule>
  </conditionalFormatting>
  <conditionalFormatting sqref="T192">
    <cfRule type="cellIs" dxfId="728" priority="720" stopIfTrue="1" operator="equal">
      <formula>1</formula>
    </cfRule>
    <cfRule type="cellIs" dxfId="727" priority="721" stopIfTrue="1" operator="equal">
      <formula>T$18-2</formula>
    </cfRule>
    <cfRule type="cellIs" dxfId="726" priority="722" stopIfTrue="1" operator="equal">
      <formula>T$18-1</formula>
    </cfRule>
    <cfRule type="cellIs" dxfId="725" priority="723" stopIfTrue="1" operator="equal">
      <formula>T$18+1</formula>
    </cfRule>
    <cfRule type="cellIs" dxfId="724" priority="724" stopIfTrue="1" operator="greaterThanOrEqual">
      <formula>T$18+2</formula>
    </cfRule>
  </conditionalFormatting>
  <conditionalFormatting sqref="E192">
    <cfRule type="cellIs" dxfId="723" priority="765" stopIfTrue="1" operator="equal">
      <formula>1</formula>
    </cfRule>
    <cfRule type="cellIs" dxfId="722" priority="766" stopIfTrue="1" operator="equal">
      <formula>E$18-1</formula>
    </cfRule>
    <cfRule type="cellIs" dxfId="721" priority="767" stopIfTrue="1" operator="equal">
      <formula>E$18+1</formula>
    </cfRule>
    <cfRule type="cellIs" dxfId="720" priority="768" stopIfTrue="1" operator="greaterThanOrEqual">
      <formula>E$18+2</formula>
    </cfRule>
  </conditionalFormatting>
  <conditionalFormatting sqref="F192">
    <cfRule type="cellIs" dxfId="719" priority="716" stopIfTrue="1" operator="equal">
      <formula>1</formula>
    </cfRule>
    <cfRule type="cellIs" dxfId="718" priority="717" stopIfTrue="1" operator="equal">
      <formula>F$18-1</formula>
    </cfRule>
    <cfRule type="cellIs" dxfId="717" priority="718" stopIfTrue="1" operator="equal">
      <formula>F$18+1</formula>
    </cfRule>
    <cfRule type="cellIs" dxfId="716" priority="719" stopIfTrue="1" operator="greaterThanOrEqual">
      <formula>F$18+2</formula>
    </cfRule>
  </conditionalFormatting>
  <conditionalFormatting sqref="L192">
    <cfRule type="cellIs" dxfId="715" priority="712" stopIfTrue="1" operator="equal">
      <formula>1</formula>
    </cfRule>
    <cfRule type="cellIs" dxfId="714" priority="713" stopIfTrue="1" operator="equal">
      <formula>L$18-1</formula>
    </cfRule>
    <cfRule type="cellIs" dxfId="713" priority="714" stopIfTrue="1" operator="equal">
      <formula>L$18+1</formula>
    </cfRule>
    <cfRule type="cellIs" dxfId="712" priority="715" stopIfTrue="1" operator="greaterThanOrEqual">
      <formula>L$18+2</formula>
    </cfRule>
  </conditionalFormatting>
  <conditionalFormatting sqref="Q192">
    <cfRule type="cellIs" dxfId="711" priority="708" stopIfTrue="1" operator="equal">
      <formula>1</formula>
    </cfRule>
    <cfRule type="cellIs" dxfId="710" priority="709" stopIfTrue="1" operator="equal">
      <formula>Q$18-1</formula>
    </cfRule>
    <cfRule type="cellIs" dxfId="709" priority="710" stopIfTrue="1" operator="equal">
      <formula>Q$18+1</formula>
    </cfRule>
    <cfRule type="cellIs" dxfId="708" priority="711" stopIfTrue="1" operator="greaterThanOrEqual">
      <formula>Q$18+2</formula>
    </cfRule>
  </conditionalFormatting>
  <conditionalFormatting sqref="R192">
    <cfRule type="cellIs" dxfId="707" priority="704" stopIfTrue="1" operator="equal">
      <formula>1</formula>
    </cfRule>
    <cfRule type="cellIs" dxfId="706" priority="705" stopIfTrue="1" operator="equal">
      <formula>R$18-1</formula>
    </cfRule>
    <cfRule type="cellIs" dxfId="705" priority="706" stopIfTrue="1" operator="equal">
      <formula>R$18+1</formula>
    </cfRule>
    <cfRule type="cellIs" dxfId="704" priority="707" stopIfTrue="1" operator="greaterThanOrEqual">
      <formula>R$18+2</formula>
    </cfRule>
  </conditionalFormatting>
  <conditionalFormatting sqref="I192">
    <cfRule type="cellIs" dxfId="703" priority="699" stopIfTrue="1" operator="equal">
      <formula>$I$18-3</formula>
    </cfRule>
    <cfRule type="cellIs" dxfId="702" priority="700" stopIfTrue="1" operator="equal">
      <formula>I$18-2</formula>
    </cfRule>
    <cfRule type="cellIs" dxfId="701" priority="701" stopIfTrue="1" operator="equal">
      <formula>I$18-1</formula>
    </cfRule>
    <cfRule type="cellIs" dxfId="700" priority="702" stopIfTrue="1" operator="equal">
      <formula>I$18+1</formula>
    </cfRule>
    <cfRule type="cellIs" dxfId="699" priority="703" stopIfTrue="1" operator="greaterThanOrEqual">
      <formula>I$18+2</formula>
    </cfRule>
  </conditionalFormatting>
  <conditionalFormatting sqref="N192">
    <cfRule type="cellIs" dxfId="698" priority="694" stopIfTrue="1" operator="equal">
      <formula>$I$18-3</formula>
    </cfRule>
    <cfRule type="cellIs" dxfId="697" priority="695" stopIfTrue="1" operator="equal">
      <formula>N$18-2</formula>
    </cfRule>
    <cfRule type="cellIs" dxfId="696" priority="696" stopIfTrue="1" operator="equal">
      <formula>N$18-1</formula>
    </cfRule>
    <cfRule type="cellIs" dxfId="695" priority="697" stopIfTrue="1" operator="equal">
      <formula>N$18+1</formula>
    </cfRule>
    <cfRule type="cellIs" dxfId="694" priority="698" stopIfTrue="1" operator="greaterThanOrEqual">
      <formula>N$18+2</formula>
    </cfRule>
  </conditionalFormatting>
  <conditionalFormatting sqref="P192">
    <cfRule type="cellIs" dxfId="693" priority="689" stopIfTrue="1" operator="equal">
      <formula>$I$18-3</formula>
    </cfRule>
    <cfRule type="cellIs" dxfId="692" priority="690" stopIfTrue="1" operator="equal">
      <formula>P$18-2</formula>
    </cfRule>
    <cfRule type="cellIs" dxfId="691" priority="691" stopIfTrue="1" operator="equal">
      <formula>P$18-1</formula>
    </cfRule>
    <cfRule type="cellIs" dxfId="690" priority="692" stopIfTrue="1" operator="equal">
      <formula>P$18+1</formula>
    </cfRule>
    <cfRule type="cellIs" dxfId="689" priority="693" stopIfTrue="1" operator="greaterThanOrEqual">
      <formula>P$18+2</formula>
    </cfRule>
  </conditionalFormatting>
  <conditionalFormatting sqref="C208:T208">
    <cfRule type="cellIs" dxfId="688" priority="683" operator="equal">
      <formula>0</formula>
    </cfRule>
  </conditionalFormatting>
  <conditionalFormatting sqref="C208:T208">
    <cfRule type="cellIs" dxfId="687" priority="684" stopIfTrue="1" operator="equal">
      <formula>1</formula>
    </cfRule>
    <cfRule type="cellIs" dxfId="686" priority="685" stopIfTrue="1" operator="equal">
      <formula>C$18-2</formula>
    </cfRule>
    <cfRule type="cellIs" dxfId="685" priority="686" stopIfTrue="1" operator="equal">
      <formula>C$18-1</formula>
    </cfRule>
    <cfRule type="cellIs" dxfId="684" priority="687" stopIfTrue="1" operator="equal">
      <formula>C$18+1</formula>
    </cfRule>
    <cfRule type="cellIs" dxfId="683" priority="688" stopIfTrue="1" operator="greaterThanOrEqual">
      <formula>C$18+2</formula>
    </cfRule>
  </conditionalFormatting>
  <conditionalFormatting sqref="D208:T208">
    <cfRule type="cellIs" dxfId="682" priority="674" stopIfTrue="1" operator="equal">
      <formula>1</formula>
    </cfRule>
    <cfRule type="cellIs" dxfId="681" priority="675" stopIfTrue="1" operator="equal">
      <formula>D$18-2</formula>
    </cfRule>
    <cfRule type="cellIs" dxfId="680" priority="676" stopIfTrue="1" operator="equal">
      <formula>D$18-1</formula>
    </cfRule>
    <cfRule type="cellIs" dxfId="679" priority="677" stopIfTrue="1" operator="equal">
      <formula>D$18+1</formula>
    </cfRule>
    <cfRule type="cellIs" dxfId="678" priority="678" stopIfTrue="1" operator="greaterThanOrEqual">
      <formula>D$18+2</formula>
    </cfRule>
  </conditionalFormatting>
  <conditionalFormatting sqref="G208">
    <cfRule type="cellIs" dxfId="677" priority="669" stopIfTrue="1" operator="equal">
      <formula>1</formula>
    </cfRule>
    <cfRule type="cellIs" dxfId="676" priority="670" stopIfTrue="1" operator="equal">
      <formula>G$18-2</formula>
    </cfRule>
    <cfRule type="cellIs" dxfId="675" priority="671" stopIfTrue="1" operator="equal">
      <formula>G$18-1</formula>
    </cfRule>
    <cfRule type="cellIs" dxfId="674" priority="672" stopIfTrue="1" operator="equal">
      <formula>G$18+1</formula>
    </cfRule>
    <cfRule type="cellIs" dxfId="673" priority="673" stopIfTrue="1" operator="greaterThanOrEqual">
      <formula>G$18+2</formula>
    </cfRule>
  </conditionalFormatting>
  <conditionalFormatting sqref="H208">
    <cfRule type="cellIs" dxfId="672" priority="664" stopIfTrue="1" operator="equal">
      <formula>1</formula>
    </cfRule>
    <cfRule type="cellIs" dxfId="671" priority="665" stopIfTrue="1" operator="equal">
      <formula>H$18-2</formula>
    </cfRule>
    <cfRule type="cellIs" dxfId="670" priority="666" stopIfTrue="1" operator="equal">
      <formula>H$18-1</formula>
    </cfRule>
    <cfRule type="cellIs" dxfId="669" priority="667" stopIfTrue="1" operator="equal">
      <formula>H$18+1</formula>
    </cfRule>
    <cfRule type="cellIs" dxfId="668" priority="668" stopIfTrue="1" operator="greaterThanOrEqual">
      <formula>H$18+2</formula>
    </cfRule>
  </conditionalFormatting>
  <conditionalFormatting sqref="J208">
    <cfRule type="cellIs" dxfId="667" priority="659" stopIfTrue="1" operator="equal">
      <formula>1</formula>
    </cfRule>
    <cfRule type="cellIs" dxfId="666" priority="660" stopIfTrue="1" operator="equal">
      <formula>J$18-2</formula>
    </cfRule>
    <cfRule type="cellIs" dxfId="665" priority="661" stopIfTrue="1" operator="equal">
      <formula>J$18-1</formula>
    </cfRule>
    <cfRule type="cellIs" dxfId="664" priority="662" stopIfTrue="1" operator="equal">
      <formula>J$18+1</formula>
    </cfRule>
    <cfRule type="cellIs" dxfId="663" priority="663" stopIfTrue="1" operator="greaterThanOrEqual">
      <formula>J$18+2</formula>
    </cfRule>
  </conditionalFormatting>
  <conditionalFormatting sqref="K208">
    <cfRule type="cellIs" dxfId="662" priority="654" stopIfTrue="1" operator="equal">
      <formula>1</formula>
    </cfRule>
    <cfRule type="cellIs" dxfId="661" priority="655" stopIfTrue="1" operator="equal">
      <formula>K$18-2</formula>
    </cfRule>
    <cfRule type="cellIs" dxfId="660" priority="656" stopIfTrue="1" operator="equal">
      <formula>K$18-1</formula>
    </cfRule>
    <cfRule type="cellIs" dxfId="659" priority="657" stopIfTrue="1" operator="equal">
      <formula>K$18+1</formula>
    </cfRule>
    <cfRule type="cellIs" dxfId="658" priority="658" stopIfTrue="1" operator="greaterThanOrEqual">
      <formula>K$18+2</formula>
    </cfRule>
  </conditionalFormatting>
  <conditionalFormatting sqref="M208">
    <cfRule type="cellIs" dxfId="657" priority="649" stopIfTrue="1" operator="equal">
      <formula>1</formula>
    </cfRule>
    <cfRule type="cellIs" dxfId="656" priority="650" stopIfTrue="1" operator="equal">
      <formula>M$18-2</formula>
    </cfRule>
    <cfRule type="cellIs" dxfId="655" priority="651" stopIfTrue="1" operator="equal">
      <formula>M$18-1</formula>
    </cfRule>
    <cfRule type="cellIs" dxfId="654" priority="652" stopIfTrue="1" operator="equal">
      <formula>M$18+1</formula>
    </cfRule>
    <cfRule type="cellIs" dxfId="653" priority="653" stopIfTrue="1" operator="greaterThanOrEqual">
      <formula>M$18+2</formula>
    </cfRule>
  </conditionalFormatting>
  <conditionalFormatting sqref="O208">
    <cfRule type="cellIs" dxfId="652" priority="644" stopIfTrue="1" operator="equal">
      <formula>1</formula>
    </cfRule>
    <cfRule type="cellIs" dxfId="651" priority="645" stopIfTrue="1" operator="equal">
      <formula>O$18-2</formula>
    </cfRule>
    <cfRule type="cellIs" dxfId="650" priority="646" stopIfTrue="1" operator="equal">
      <formula>O$18-1</formula>
    </cfRule>
    <cfRule type="cellIs" dxfId="649" priority="647" stopIfTrue="1" operator="equal">
      <formula>O$18+1</formula>
    </cfRule>
    <cfRule type="cellIs" dxfId="648" priority="648" stopIfTrue="1" operator="greaterThanOrEqual">
      <formula>O$18+2</formula>
    </cfRule>
  </conditionalFormatting>
  <conditionalFormatting sqref="S208">
    <cfRule type="cellIs" dxfId="647" priority="639" stopIfTrue="1" operator="equal">
      <formula>1</formula>
    </cfRule>
    <cfRule type="cellIs" dxfId="646" priority="640" stopIfTrue="1" operator="equal">
      <formula>S$18-2</formula>
    </cfRule>
    <cfRule type="cellIs" dxfId="645" priority="641" stopIfTrue="1" operator="equal">
      <formula>S$18-1</formula>
    </cfRule>
    <cfRule type="cellIs" dxfId="644" priority="642" stopIfTrue="1" operator="equal">
      <formula>S$18+1</formula>
    </cfRule>
    <cfRule type="cellIs" dxfId="643" priority="643" stopIfTrue="1" operator="greaterThanOrEqual">
      <formula>S$18+2</formula>
    </cfRule>
  </conditionalFormatting>
  <conditionalFormatting sqref="T208">
    <cfRule type="cellIs" dxfId="642" priority="634" stopIfTrue="1" operator="equal">
      <formula>1</formula>
    </cfRule>
    <cfRule type="cellIs" dxfId="641" priority="635" stopIfTrue="1" operator="equal">
      <formula>T$18-2</formula>
    </cfRule>
    <cfRule type="cellIs" dxfId="640" priority="636" stopIfTrue="1" operator="equal">
      <formula>T$18-1</formula>
    </cfRule>
    <cfRule type="cellIs" dxfId="639" priority="637" stopIfTrue="1" operator="equal">
      <formula>T$18+1</formula>
    </cfRule>
    <cfRule type="cellIs" dxfId="638" priority="638" stopIfTrue="1" operator="greaterThanOrEqual">
      <formula>T$18+2</formula>
    </cfRule>
  </conditionalFormatting>
  <conditionalFormatting sqref="E208">
    <cfRule type="cellIs" dxfId="637" priority="679" stopIfTrue="1" operator="equal">
      <formula>1</formula>
    </cfRule>
    <cfRule type="cellIs" dxfId="636" priority="680" stopIfTrue="1" operator="equal">
      <formula>E$18-1</formula>
    </cfRule>
    <cfRule type="cellIs" dxfId="635" priority="681" stopIfTrue="1" operator="equal">
      <formula>E$18+1</formula>
    </cfRule>
    <cfRule type="cellIs" dxfId="634" priority="682" stopIfTrue="1" operator="greaterThanOrEqual">
      <formula>E$18+2</formula>
    </cfRule>
  </conditionalFormatting>
  <conditionalFormatting sqref="F208">
    <cfRule type="cellIs" dxfId="633" priority="630" stopIfTrue="1" operator="equal">
      <formula>1</formula>
    </cfRule>
    <cfRule type="cellIs" dxfId="632" priority="631" stopIfTrue="1" operator="equal">
      <formula>F$18-1</formula>
    </cfRule>
    <cfRule type="cellIs" dxfId="631" priority="632" stopIfTrue="1" operator="equal">
      <formula>F$18+1</formula>
    </cfRule>
    <cfRule type="cellIs" dxfId="630" priority="633" stopIfTrue="1" operator="greaterThanOrEqual">
      <formula>F$18+2</formula>
    </cfRule>
  </conditionalFormatting>
  <conditionalFormatting sqref="L208">
    <cfRule type="cellIs" dxfId="629" priority="626" stopIfTrue="1" operator="equal">
      <formula>1</formula>
    </cfRule>
    <cfRule type="cellIs" dxfId="628" priority="627" stopIfTrue="1" operator="equal">
      <formula>L$18-1</formula>
    </cfRule>
    <cfRule type="cellIs" dxfId="627" priority="628" stopIfTrue="1" operator="equal">
      <formula>L$18+1</formula>
    </cfRule>
    <cfRule type="cellIs" dxfId="626" priority="629" stopIfTrue="1" operator="greaterThanOrEqual">
      <formula>L$18+2</formula>
    </cfRule>
  </conditionalFormatting>
  <conditionalFormatting sqref="Q208">
    <cfRule type="cellIs" dxfId="625" priority="622" stopIfTrue="1" operator="equal">
      <formula>1</formula>
    </cfRule>
    <cfRule type="cellIs" dxfId="624" priority="623" stopIfTrue="1" operator="equal">
      <formula>Q$18-1</formula>
    </cfRule>
    <cfRule type="cellIs" dxfId="623" priority="624" stopIfTrue="1" operator="equal">
      <formula>Q$18+1</formula>
    </cfRule>
    <cfRule type="cellIs" dxfId="622" priority="625" stopIfTrue="1" operator="greaterThanOrEqual">
      <formula>Q$18+2</formula>
    </cfRule>
  </conditionalFormatting>
  <conditionalFormatting sqref="R208">
    <cfRule type="cellIs" dxfId="621" priority="618" stopIfTrue="1" operator="equal">
      <formula>1</formula>
    </cfRule>
    <cfRule type="cellIs" dxfId="620" priority="619" stopIfTrue="1" operator="equal">
      <formula>R$18-1</formula>
    </cfRule>
    <cfRule type="cellIs" dxfId="619" priority="620" stopIfTrue="1" operator="equal">
      <formula>R$18+1</formula>
    </cfRule>
    <cfRule type="cellIs" dxfId="618" priority="621" stopIfTrue="1" operator="greaterThanOrEqual">
      <formula>R$18+2</formula>
    </cfRule>
  </conditionalFormatting>
  <conditionalFormatting sqref="I208">
    <cfRule type="cellIs" dxfId="617" priority="613" stopIfTrue="1" operator="equal">
      <formula>$I$18-3</formula>
    </cfRule>
    <cfRule type="cellIs" dxfId="616" priority="614" stopIfTrue="1" operator="equal">
      <formula>I$18-2</formula>
    </cfRule>
    <cfRule type="cellIs" dxfId="615" priority="615" stopIfTrue="1" operator="equal">
      <formula>I$18-1</formula>
    </cfRule>
    <cfRule type="cellIs" dxfId="614" priority="616" stopIfTrue="1" operator="equal">
      <formula>I$18+1</formula>
    </cfRule>
    <cfRule type="cellIs" dxfId="613" priority="617" stopIfTrue="1" operator="greaterThanOrEqual">
      <formula>I$18+2</formula>
    </cfRule>
  </conditionalFormatting>
  <conditionalFormatting sqref="N208">
    <cfRule type="cellIs" dxfId="612" priority="608" stopIfTrue="1" operator="equal">
      <formula>$I$18-3</formula>
    </cfRule>
    <cfRule type="cellIs" dxfId="611" priority="609" stopIfTrue="1" operator="equal">
      <formula>N$18-2</formula>
    </cfRule>
    <cfRule type="cellIs" dxfId="610" priority="610" stopIfTrue="1" operator="equal">
      <formula>N$18-1</formula>
    </cfRule>
    <cfRule type="cellIs" dxfId="609" priority="611" stopIfTrue="1" operator="equal">
      <formula>N$18+1</formula>
    </cfRule>
    <cfRule type="cellIs" dxfId="608" priority="612" stopIfTrue="1" operator="greaterThanOrEqual">
      <formula>N$18+2</formula>
    </cfRule>
  </conditionalFormatting>
  <conditionalFormatting sqref="P208">
    <cfRule type="cellIs" dxfId="607" priority="603" stopIfTrue="1" operator="equal">
      <formula>$I$18-3</formula>
    </cfRule>
    <cfRule type="cellIs" dxfId="606" priority="604" stopIfTrue="1" operator="equal">
      <formula>P$18-2</formula>
    </cfRule>
    <cfRule type="cellIs" dxfId="605" priority="605" stopIfTrue="1" operator="equal">
      <formula>P$18-1</formula>
    </cfRule>
    <cfRule type="cellIs" dxfId="604" priority="606" stopIfTrue="1" operator="equal">
      <formula>P$18+1</formula>
    </cfRule>
    <cfRule type="cellIs" dxfId="603" priority="607" stopIfTrue="1" operator="greaterThanOrEqual">
      <formula>P$18+2</formula>
    </cfRule>
  </conditionalFormatting>
  <conditionalFormatting sqref="C224:T224">
    <cfRule type="cellIs" dxfId="602" priority="597" operator="equal">
      <formula>0</formula>
    </cfRule>
  </conditionalFormatting>
  <conditionalFormatting sqref="C224:T224">
    <cfRule type="cellIs" dxfId="601" priority="598" stopIfTrue="1" operator="equal">
      <formula>1</formula>
    </cfRule>
    <cfRule type="cellIs" dxfId="600" priority="599" stopIfTrue="1" operator="equal">
      <formula>C$18-2</formula>
    </cfRule>
    <cfRule type="cellIs" dxfId="599" priority="600" stopIfTrue="1" operator="equal">
      <formula>C$18-1</formula>
    </cfRule>
    <cfRule type="cellIs" dxfId="598" priority="601" stopIfTrue="1" operator="equal">
      <formula>C$18+1</formula>
    </cfRule>
    <cfRule type="cellIs" dxfId="597" priority="602" stopIfTrue="1" operator="greaterThanOrEqual">
      <formula>C$18+2</formula>
    </cfRule>
  </conditionalFormatting>
  <conditionalFormatting sqref="D224:T224">
    <cfRule type="cellIs" dxfId="596" priority="588" stopIfTrue="1" operator="equal">
      <formula>1</formula>
    </cfRule>
    <cfRule type="cellIs" dxfId="595" priority="589" stopIfTrue="1" operator="equal">
      <formula>D$18-2</formula>
    </cfRule>
    <cfRule type="cellIs" dxfId="594" priority="590" stopIfTrue="1" operator="equal">
      <formula>D$18-1</formula>
    </cfRule>
    <cfRule type="cellIs" dxfId="593" priority="591" stopIfTrue="1" operator="equal">
      <formula>D$18+1</formula>
    </cfRule>
    <cfRule type="cellIs" dxfId="592" priority="592" stopIfTrue="1" operator="greaterThanOrEqual">
      <formula>D$18+2</formula>
    </cfRule>
  </conditionalFormatting>
  <conditionalFormatting sqref="G224">
    <cfRule type="cellIs" dxfId="591" priority="583" stopIfTrue="1" operator="equal">
      <formula>1</formula>
    </cfRule>
    <cfRule type="cellIs" dxfId="590" priority="584" stopIfTrue="1" operator="equal">
      <formula>G$18-2</formula>
    </cfRule>
    <cfRule type="cellIs" dxfId="589" priority="585" stopIfTrue="1" operator="equal">
      <formula>G$18-1</formula>
    </cfRule>
    <cfRule type="cellIs" dxfId="588" priority="586" stopIfTrue="1" operator="equal">
      <formula>G$18+1</formula>
    </cfRule>
    <cfRule type="cellIs" dxfId="587" priority="587" stopIfTrue="1" operator="greaterThanOrEqual">
      <formula>G$18+2</formula>
    </cfRule>
  </conditionalFormatting>
  <conditionalFormatting sqref="H224">
    <cfRule type="cellIs" dxfId="586" priority="578" stopIfTrue="1" operator="equal">
      <formula>1</formula>
    </cfRule>
    <cfRule type="cellIs" dxfId="585" priority="579" stopIfTrue="1" operator="equal">
      <formula>H$18-2</formula>
    </cfRule>
    <cfRule type="cellIs" dxfId="584" priority="580" stopIfTrue="1" operator="equal">
      <formula>H$18-1</formula>
    </cfRule>
    <cfRule type="cellIs" dxfId="583" priority="581" stopIfTrue="1" operator="equal">
      <formula>H$18+1</formula>
    </cfRule>
    <cfRule type="cellIs" dxfId="582" priority="582" stopIfTrue="1" operator="greaterThanOrEqual">
      <formula>H$18+2</formula>
    </cfRule>
  </conditionalFormatting>
  <conditionalFormatting sqref="J224">
    <cfRule type="cellIs" dxfId="581" priority="573" stopIfTrue="1" operator="equal">
      <formula>1</formula>
    </cfRule>
    <cfRule type="cellIs" dxfId="580" priority="574" stopIfTrue="1" operator="equal">
      <formula>J$18-2</formula>
    </cfRule>
    <cfRule type="cellIs" dxfId="579" priority="575" stopIfTrue="1" operator="equal">
      <formula>J$18-1</formula>
    </cfRule>
    <cfRule type="cellIs" dxfId="578" priority="576" stopIfTrue="1" operator="equal">
      <formula>J$18+1</formula>
    </cfRule>
    <cfRule type="cellIs" dxfId="577" priority="577" stopIfTrue="1" operator="greaterThanOrEqual">
      <formula>J$18+2</formula>
    </cfRule>
  </conditionalFormatting>
  <conditionalFormatting sqref="K224">
    <cfRule type="cellIs" dxfId="576" priority="568" stopIfTrue="1" operator="equal">
      <formula>1</formula>
    </cfRule>
    <cfRule type="cellIs" dxfId="575" priority="569" stopIfTrue="1" operator="equal">
      <formula>K$18-2</formula>
    </cfRule>
    <cfRule type="cellIs" dxfId="574" priority="570" stopIfTrue="1" operator="equal">
      <formula>K$18-1</formula>
    </cfRule>
    <cfRule type="cellIs" dxfId="573" priority="571" stopIfTrue="1" operator="equal">
      <formula>K$18+1</formula>
    </cfRule>
    <cfRule type="cellIs" dxfId="572" priority="572" stopIfTrue="1" operator="greaterThanOrEqual">
      <formula>K$18+2</formula>
    </cfRule>
  </conditionalFormatting>
  <conditionalFormatting sqref="M224">
    <cfRule type="cellIs" dxfId="571" priority="563" stopIfTrue="1" operator="equal">
      <formula>1</formula>
    </cfRule>
    <cfRule type="cellIs" dxfId="570" priority="564" stopIfTrue="1" operator="equal">
      <formula>M$18-2</formula>
    </cfRule>
    <cfRule type="cellIs" dxfId="569" priority="565" stopIfTrue="1" operator="equal">
      <formula>M$18-1</formula>
    </cfRule>
    <cfRule type="cellIs" dxfId="568" priority="566" stopIfTrue="1" operator="equal">
      <formula>M$18+1</formula>
    </cfRule>
    <cfRule type="cellIs" dxfId="567" priority="567" stopIfTrue="1" operator="greaterThanOrEqual">
      <formula>M$18+2</formula>
    </cfRule>
  </conditionalFormatting>
  <conditionalFormatting sqref="O224">
    <cfRule type="cellIs" dxfId="566" priority="558" stopIfTrue="1" operator="equal">
      <formula>1</formula>
    </cfRule>
    <cfRule type="cellIs" dxfId="565" priority="559" stopIfTrue="1" operator="equal">
      <formula>O$18-2</formula>
    </cfRule>
    <cfRule type="cellIs" dxfId="564" priority="560" stopIfTrue="1" operator="equal">
      <formula>O$18-1</formula>
    </cfRule>
    <cfRule type="cellIs" dxfId="563" priority="561" stopIfTrue="1" operator="equal">
      <formula>O$18+1</formula>
    </cfRule>
    <cfRule type="cellIs" dxfId="562" priority="562" stopIfTrue="1" operator="greaterThanOrEqual">
      <formula>O$18+2</formula>
    </cfRule>
  </conditionalFormatting>
  <conditionalFormatting sqref="S224">
    <cfRule type="cellIs" dxfId="561" priority="553" stopIfTrue="1" operator="equal">
      <formula>1</formula>
    </cfRule>
    <cfRule type="cellIs" dxfId="560" priority="554" stopIfTrue="1" operator="equal">
      <formula>S$18-2</formula>
    </cfRule>
    <cfRule type="cellIs" dxfId="559" priority="555" stopIfTrue="1" operator="equal">
      <formula>S$18-1</formula>
    </cfRule>
    <cfRule type="cellIs" dxfId="558" priority="556" stopIfTrue="1" operator="equal">
      <formula>S$18+1</formula>
    </cfRule>
    <cfRule type="cellIs" dxfId="557" priority="557" stopIfTrue="1" operator="greaterThanOrEqual">
      <formula>S$18+2</formula>
    </cfRule>
  </conditionalFormatting>
  <conditionalFormatting sqref="T224">
    <cfRule type="cellIs" dxfId="556" priority="548" stopIfTrue="1" operator="equal">
      <formula>1</formula>
    </cfRule>
    <cfRule type="cellIs" dxfId="555" priority="549" stopIfTrue="1" operator="equal">
      <formula>T$18-2</formula>
    </cfRule>
    <cfRule type="cellIs" dxfId="554" priority="550" stopIfTrue="1" operator="equal">
      <formula>T$18-1</formula>
    </cfRule>
    <cfRule type="cellIs" dxfId="553" priority="551" stopIfTrue="1" operator="equal">
      <formula>T$18+1</formula>
    </cfRule>
    <cfRule type="cellIs" dxfId="552" priority="552" stopIfTrue="1" operator="greaterThanOrEqual">
      <formula>T$18+2</formula>
    </cfRule>
  </conditionalFormatting>
  <conditionalFormatting sqref="E224">
    <cfRule type="cellIs" dxfId="551" priority="593" stopIfTrue="1" operator="equal">
      <formula>1</formula>
    </cfRule>
    <cfRule type="cellIs" dxfId="550" priority="594" stopIfTrue="1" operator="equal">
      <formula>E$18-1</formula>
    </cfRule>
    <cfRule type="cellIs" dxfId="549" priority="595" stopIfTrue="1" operator="equal">
      <formula>E$18+1</formula>
    </cfRule>
    <cfRule type="cellIs" dxfId="548" priority="596" stopIfTrue="1" operator="greaterThanOrEqual">
      <formula>E$18+2</formula>
    </cfRule>
  </conditionalFormatting>
  <conditionalFormatting sqref="F224">
    <cfRule type="cellIs" dxfId="547" priority="544" stopIfTrue="1" operator="equal">
      <formula>1</formula>
    </cfRule>
    <cfRule type="cellIs" dxfId="546" priority="545" stopIfTrue="1" operator="equal">
      <formula>F$18-1</formula>
    </cfRule>
    <cfRule type="cellIs" dxfId="545" priority="546" stopIfTrue="1" operator="equal">
      <formula>F$18+1</formula>
    </cfRule>
    <cfRule type="cellIs" dxfId="544" priority="547" stopIfTrue="1" operator="greaterThanOrEqual">
      <formula>F$18+2</formula>
    </cfRule>
  </conditionalFormatting>
  <conditionalFormatting sqref="L224">
    <cfRule type="cellIs" dxfId="543" priority="540" stopIfTrue="1" operator="equal">
      <formula>1</formula>
    </cfRule>
    <cfRule type="cellIs" dxfId="542" priority="541" stopIfTrue="1" operator="equal">
      <formula>L$18-1</formula>
    </cfRule>
    <cfRule type="cellIs" dxfId="541" priority="542" stopIfTrue="1" operator="equal">
      <formula>L$18+1</formula>
    </cfRule>
    <cfRule type="cellIs" dxfId="540" priority="543" stopIfTrue="1" operator="greaterThanOrEqual">
      <formula>L$18+2</formula>
    </cfRule>
  </conditionalFormatting>
  <conditionalFormatting sqref="Q224">
    <cfRule type="cellIs" dxfId="539" priority="536" stopIfTrue="1" operator="equal">
      <formula>1</formula>
    </cfRule>
    <cfRule type="cellIs" dxfId="538" priority="537" stopIfTrue="1" operator="equal">
      <formula>Q$18-1</formula>
    </cfRule>
    <cfRule type="cellIs" dxfId="537" priority="538" stopIfTrue="1" operator="equal">
      <formula>Q$18+1</formula>
    </cfRule>
    <cfRule type="cellIs" dxfId="536" priority="539" stopIfTrue="1" operator="greaterThanOrEqual">
      <formula>Q$18+2</formula>
    </cfRule>
  </conditionalFormatting>
  <conditionalFormatting sqref="R224">
    <cfRule type="cellIs" dxfId="535" priority="532" stopIfTrue="1" operator="equal">
      <formula>1</formula>
    </cfRule>
    <cfRule type="cellIs" dxfId="534" priority="533" stopIfTrue="1" operator="equal">
      <formula>R$18-1</formula>
    </cfRule>
    <cfRule type="cellIs" dxfId="533" priority="534" stopIfTrue="1" operator="equal">
      <formula>R$18+1</formula>
    </cfRule>
    <cfRule type="cellIs" dxfId="532" priority="535" stopIfTrue="1" operator="greaterThanOrEqual">
      <formula>R$18+2</formula>
    </cfRule>
  </conditionalFormatting>
  <conditionalFormatting sqref="I224">
    <cfRule type="cellIs" dxfId="531" priority="527" stopIfTrue="1" operator="equal">
      <formula>$I$18-3</formula>
    </cfRule>
    <cfRule type="cellIs" dxfId="530" priority="528" stopIfTrue="1" operator="equal">
      <formula>I$18-2</formula>
    </cfRule>
    <cfRule type="cellIs" dxfId="529" priority="529" stopIfTrue="1" operator="equal">
      <formula>I$18-1</formula>
    </cfRule>
    <cfRule type="cellIs" dxfId="528" priority="530" stopIfTrue="1" operator="equal">
      <formula>I$18+1</formula>
    </cfRule>
    <cfRule type="cellIs" dxfId="527" priority="531" stopIfTrue="1" operator="greaterThanOrEqual">
      <formula>I$18+2</formula>
    </cfRule>
  </conditionalFormatting>
  <conditionalFormatting sqref="N224">
    <cfRule type="cellIs" dxfId="526" priority="522" stopIfTrue="1" operator="equal">
      <formula>$I$18-3</formula>
    </cfRule>
    <cfRule type="cellIs" dxfId="525" priority="523" stopIfTrue="1" operator="equal">
      <formula>N$18-2</formula>
    </cfRule>
    <cfRule type="cellIs" dxfId="524" priority="524" stopIfTrue="1" operator="equal">
      <formula>N$18-1</formula>
    </cfRule>
    <cfRule type="cellIs" dxfId="523" priority="525" stopIfTrue="1" operator="equal">
      <formula>N$18+1</formula>
    </cfRule>
    <cfRule type="cellIs" dxfId="522" priority="526" stopIfTrue="1" operator="greaterThanOrEqual">
      <formula>N$18+2</formula>
    </cfRule>
  </conditionalFormatting>
  <conditionalFormatting sqref="P224">
    <cfRule type="cellIs" dxfId="521" priority="517" stopIfTrue="1" operator="equal">
      <formula>$I$18-3</formula>
    </cfRule>
    <cfRule type="cellIs" dxfId="520" priority="518" stopIfTrue="1" operator="equal">
      <formula>P$18-2</formula>
    </cfRule>
    <cfRule type="cellIs" dxfId="519" priority="519" stopIfTrue="1" operator="equal">
      <formula>P$18-1</formula>
    </cfRule>
    <cfRule type="cellIs" dxfId="518" priority="520" stopIfTrue="1" operator="equal">
      <formula>P$18+1</formula>
    </cfRule>
    <cfRule type="cellIs" dxfId="517" priority="521" stopIfTrue="1" operator="greaterThanOrEqual">
      <formula>P$18+2</formula>
    </cfRule>
  </conditionalFormatting>
  <conditionalFormatting sqref="C240:T240">
    <cfRule type="cellIs" dxfId="516" priority="511" operator="equal">
      <formula>0</formula>
    </cfRule>
  </conditionalFormatting>
  <conditionalFormatting sqref="C240:T240">
    <cfRule type="cellIs" dxfId="515" priority="512" stopIfTrue="1" operator="equal">
      <formula>1</formula>
    </cfRule>
    <cfRule type="cellIs" dxfId="514" priority="513" stopIfTrue="1" operator="equal">
      <formula>C$18-2</formula>
    </cfRule>
    <cfRule type="cellIs" dxfId="513" priority="514" stopIfTrue="1" operator="equal">
      <formula>C$18-1</formula>
    </cfRule>
    <cfRule type="cellIs" dxfId="512" priority="515" stopIfTrue="1" operator="equal">
      <formula>C$18+1</formula>
    </cfRule>
    <cfRule type="cellIs" dxfId="511" priority="516" stopIfTrue="1" operator="greaterThanOrEqual">
      <formula>C$18+2</formula>
    </cfRule>
  </conditionalFormatting>
  <conditionalFormatting sqref="D240:T240">
    <cfRule type="cellIs" dxfId="510" priority="502" stopIfTrue="1" operator="equal">
      <formula>1</formula>
    </cfRule>
    <cfRule type="cellIs" dxfId="509" priority="503" stopIfTrue="1" operator="equal">
      <formula>D$18-2</formula>
    </cfRule>
    <cfRule type="cellIs" dxfId="508" priority="504" stopIfTrue="1" operator="equal">
      <formula>D$18-1</formula>
    </cfRule>
    <cfRule type="cellIs" dxfId="507" priority="505" stopIfTrue="1" operator="equal">
      <formula>D$18+1</formula>
    </cfRule>
    <cfRule type="cellIs" dxfId="506" priority="506" stopIfTrue="1" operator="greaterThanOrEqual">
      <formula>D$18+2</formula>
    </cfRule>
  </conditionalFormatting>
  <conditionalFormatting sqref="G240">
    <cfRule type="cellIs" dxfId="505" priority="497" stopIfTrue="1" operator="equal">
      <formula>1</formula>
    </cfRule>
    <cfRule type="cellIs" dxfId="504" priority="498" stopIfTrue="1" operator="equal">
      <formula>G$18-2</formula>
    </cfRule>
    <cfRule type="cellIs" dxfId="503" priority="499" stopIfTrue="1" operator="equal">
      <formula>G$18-1</formula>
    </cfRule>
    <cfRule type="cellIs" dxfId="502" priority="500" stopIfTrue="1" operator="equal">
      <formula>G$18+1</formula>
    </cfRule>
    <cfRule type="cellIs" dxfId="501" priority="501" stopIfTrue="1" operator="greaterThanOrEqual">
      <formula>G$18+2</formula>
    </cfRule>
  </conditionalFormatting>
  <conditionalFormatting sqref="H240">
    <cfRule type="cellIs" dxfId="500" priority="492" stopIfTrue="1" operator="equal">
      <formula>1</formula>
    </cfRule>
    <cfRule type="cellIs" dxfId="499" priority="493" stopIfTrue="1" operator="equal">
      <formula>H$18-2</formula>
    </cfRule>
    <cfRule type="cellIs" dxfId="498" priority="494" stopIfTrue="1" operator="equal">
      <formula>H$18-1</formula>
    </cfRule>
    <cfRule type="cellIs" dxfId="497" priority="495" stopIfTrue="1" operator="equal">
      <formula>H$18+1</formula>
    </cfRule>
    <cfRule type="cellIs" dxfId="496" priority="496" stopIfTrue="1" operator="greaterThanOrEqual">
      <formula>H$18+2</formula>
    </cfRule>
  </conditionalFormatting>
  <conditionalFormatting sqref="J240">
    <cfRule type="cellIs" dxfId="495" priority="487" stopIfTrue="1" operator="equal">
      <formula>1</formula>
    </cfRule>
    <cfRule type="cellIs" dxfId="494" priority="488" stopIfTrue="1" operator="equal">
      <formula>J$18-2</formula>
    </cfRule>
    <cfRule type="cellIs" dxfId="493" priority="489" stopIfTrue="1" operator="equal">
      <formula>J$18-1</formula>
    </cfRule>
    <cfRule type="cellIs" dxfId="492" priority="490" stopIfTrue="1" operator="equal">
      <formula>J$18+1</formula>
    </cfRule>
    <cfRule type="cellIs" dxfId="491" priority="491" stopIfTrue="1" operator="greaterThanOrEqual">
      <formula>J$18+2</formula>
    </cfRule>
  </conditionalFormatting>
  <conditionalFormatting sqref="K240">
    <cfRule type="cellIs" dxfId="490" priority="482" stopIfTrue="1" operator="equal">
      <formula>1</formula>
    </cfRule>
    <cfRule type="cellIs" dxfId="489" priority="483" stopIfTrue="1" operator="equal">
      <formula>K$18-2</formula>
    </cfRule>
    <cfRule type="cellIs" dxfId="488" priority="484" stopIfTrue="1" operator="equal">
      <formula>K$18-1</formula>
    </cfRule>
    <cfRule type="cellIs" dxfId="487" priority="485" stopIfTrue="1" operator="equal">
      <formula>K$18+1</formula>
    </cfRule>
    <cfRule type="cellIs" dxfId="486" priority="486" stopIfTrue="1" operator="greaterThanOrEqual">
      <formula>K$18+2</formula>
    </cfRule>
  </conditionalFormatting>
  <conditionalFormatting sqref="M240">
    <cfRule type="cellIs" dxfId="485" priority="477" stopIfTrue="1" operator="equal">
      <formula>1</formula>
    </cfRule>
    <cfRule type="cellIs" dxfId="484" priority="478" stopIfTrue="1" operator="equal">
      <formula>M$18-2</formula>
    </cfRule>
    <cfRule type="cellIs" dxfId="483" priority="479" stopIfTrue="1" operator="equal">
      <formula>M$18-1</formula>
    </cfRule>
    <cfRule type="cellIs" dxfId="482" priority="480" stopIfTrue="1" operator="equal">
      <formula>M$18+1</formula>
    </cfRule>
    <cfRule type="cellIs" dxfId="481" priority="481" stopIfTrue="1" operator="greaterThanOrEqual">
      <formula>M$18+2</formula>
    </cfRule>
  </conditionalFormatting>
  <conditionalFormatting sqref="O240">
    <cfRule type="cellIs" dxfId="480" priority="472" stopIfTrue="1" operator="equal">
      <formula>1</formula>
    </cfRule>
    <cfRule type="cellIs" dxfId="479" priority="473" stopIfTrue="1" operator="equal">
      <formula>O$18-2</formula>
    </cfRule>
    <cfRule type="cellIs" dxfId="478" priority="474" stopIfTrue="1" operator="equal">
      <formula>O$18-1</formula>
    </cfRule>
    <cfRule type="cellIs" dxfId="477" priority="475" stopIfTrue="1" operator="equal">
      <formula>O$18+1</formula>
    </cfRule>
    <cfRule type="cellIs" dxfId="476" priority="476" stopIfTrue="1" operator="greaterThanOrEqual">
      <formula>O$18+2</formula>
    </cfRule>
  </conditionalFormatting>
  <conditionalFormatting sqref="S240">
    <cfRule type="cellIs" dxfId="475" priority="467" stopIfTrue="1" operator="equal">
      <formula>1</formula>
    </cfRule>
    <cfRule type="cellIs" dxfId="474" priority="468" stopIfTrue="1" operator="equal">
      <formula>S$18-2</formula>
    </cfRule>
    <cfRule type="cellIs" dxfId="473" priority="469" stopIfTrue="1" operator="equal">
      <formula>S$18-1</formula>
    </cfRule>
    <cfRule type="cellIs" dxfId="472" priority="470" stopIfTrue="1" operator="equal">
      <formula>S$18+1</formula>
    </cfRule>
    <cfRule type="cellIs" dxfId="471" priority="471" stopIfTrue="1" operator="greaterThanOrEqual">
      <formula>S$18+2</formula>
    </cfRule>
  </conditionalFormatting>
  <conditionalFormatting sqref="T240">
    <cfRule type="cellIs" dxfId="470" priority="462" stopIfTrue="1" operator="equal">
      <formula>1</formula>
    </cfRule>
    <cfRule type="cellIs" dxfId="469" priority="463" stopIfTrue="1" operator="equal">
      <formula>T$18-2</formula>
    </cfRule>
    <cfRule type="cellIs" dxfId="468" priority="464" stopIfTrue="1" operator="equal">
      <formula>T$18-1</formula>
    </cfRule>
    <cfRule type="cellIs" dxfId="467" priority="465" stopIfTrue="1" operator="equal">
      <formula>T$18+1</formula>
    </cfRule>
    <cfRule type="cellIs" dxfId="466" priority="466" stopIfTrue="1" operator="greaterThanOrEqual">
      <formula>T$18+2</formula>
    </cfRule>
  </conditionalFormatting>
  <conditionalFormatting sqref="E240">
    <cfRule type="cellIs" dxfId="465" priority="507" stopIfTrue="1" operator="equal">
      <formula>1</formula>
    </cfRule>
    <cfRule type="cellIs" dxfId="464" priority="508" stopIfTrue="1" operator="equal">
      <formula>E$18-1</formula>
    </cfRule>
    <cfRule type="cellIs" dxfId="463" priority="509" stopIfTrue="1" operator="equal">
      <formula>E$18+1</formula>
    </cfRule>
    <cfRule type="cellIs" dxfId="462" priority="510" stopIfTrue="1" operator="greaterThanOrEqual">
      <formula>E$18+2</formula>
    </cfRule>
  </conditionalFormatting>
  <conditionalFormatting sqref="F240">
    <cfRule type="cellIs" dxfId="461" priority="458" stopIfTrue="1" operator="equal">
      <formula>1</formula>
    </cfRule>
    <cfRule type="cellIs" dxfId="460" priority="459" stopIfTrue="1" operator="equal">
      <formula>F$18-1</formula>
    </cfRule>
    <cfRule type="cellIs" dxfId="459" priority="460" stopIfTrue="1" operator="equal">
      <formula>F$18+1</formula>
    </cfRule>
    <cfRule type="cellIs" dxfId="458" priority="461" stopIfTrue="1" operator="greaterThanOrEqual">
      <formula>F$18+2</formula>
    </cfRule>
  </conditionalFormatting>
  <conditionalFormatting sqref="L240">
    <cfRule type="cellIs" dxfId="457" priority="454" stopIfTrue="1" operator="equal">
      <formula>1</formula>
    </cfRule>
    <cfRule type="cellIs" dxfId="456" priority="455" stopIfTrue="1" operator="equal">
      <formula>L$18-1</formula>
    </cfRule>
    <cfRule type="cellIs" dxfId="455" priority="456" stopIfTrue="1" operator="equal">
      <formula>L$18+1</formula>
    </cfRule>
    <cfRule type="cellIs" dxfId="454" priority="457" stopIfTrue="1" operator="greaterThanOrEqual">
      <formula>L$18+2</formula>
    </cfRule>
  </conditionalFormatting>
  <conditionalFormatting sqref="Q240">
    <cfRule type="cellIs" dxfId="453" priority="450" stopIfTrue="1" operator="equal">
      <formula>1</formula>
    </cfRule>
    <cfRule type="cellIs" dxfId="452" priority="451" stopIfTrue="1" operator="equal">
      <formula>Q$18-1</formula>
    </cfRule>
    <cfRule type="cellIs" dxfId="451" priority="452" stopIfTrue="1" operator="equal">
      <formula>Q$18+1</formula>
    </cfRule>
    <cfRule type="cellIs" dxfId="450" priority="453" stopIfTrue="1" operator="greaterThanOrEqual">
      <formula>Q$18+2</formula>
    </cfRule>
  </conditionalFormatting>
  <conditionalFormatting sqref="R240">
    <cfRule type="cellIs" dxfId="449" priority="446" stopIfTrue="1" operator="equal">
      <formula>1</formula>
    </cfRule>
    <cfRule type="cellIs" dxfId="448" priority="447" stopIfTrue="1" operator="equal">
      <formula>R$18-1</formula>
    </cfRule>
    <cfRule type="cellIs" dxfId="447" priority="448" stopIfTrue="1" operator="equal">
      <formula>R$18+1</formula>
    </cfRule>
    <cfRule type="cellIs" dxfId="446" priority="449" stopIfTrue="1" operator="greaterThanOrEqual">
      <formula>R$18+2</formula>
    </cfRule>
  </conditionalFormatting>
  <conditionalFormatting sqref="I240">
    <cfRule type="cellIs" dxfId="445" priority="441" stopIfTrue="1" operator="equal">
      <formula>$I$18-3</formula>
    </cfRule>
    <cfRule type="cellIs" dxfId="444" priority="442" stopIfTrue="1" operator="equal">
      <formula>I$18-2</formula>
    </cfRule>
    <cfRule type="cellIs" dxfId="443" priority="443" stopIfTrue="1" operator="equal">
      <formula>I$18-1</formula>
    </cfRule>
    <cfRule type="cellIs" dxfId="442" priority="444" stopIfTrue="1" operator="equal">
      <formula>I$18+1</formula>
    </cfRule>
    <cfRule type="cellIs" dxfId="441" priority="445" stopIfTrue="1" operator="greaterThanOrEqual">
      <formula>I$18+2</formula>
    </cfRule>
  </conditionalFormatting>
  <conditionalFormatting sqref="N240">
    <cfRule type="cellIs" dxfId="440" priority="436" stopIfTrue="1" operator="equal">
      <formula>$I$18-3</formula>
    </cfRule>
    <cfRule type="cellIs" dxfId="439" priority="437" stopIfTrue="1" operator="equal">
      <formula>N$18-2</formula>
    </cfRule>
    <cfRule type="cellIs" dxfId="438" priority="438" stopIfTrue="1" operator="equal">
      <formula>N$18-1</formula>
    </cfRule>
    <cfRule type="cellIs" dxfId="437" priority="439" stopIfTrue="1" operator="equal">
      <formula>N$18+1</formula>
    </cfRule>
    <cfRule type="cellIs" dxfId="436" priority="440" stopIfTrue="1" operator="greaterThanOrEqual">
      <formula>N$18+2</formula>
    </cfRule>
  </conditionalFormatting>
  <conditionalFormatting sqref="P240">
    <cfRule type="cellIs" dxfId="435" priority="431" stopIfTrue="1" operator="equal">
      <formula>$I$18-3</formula>
    </cfRule>
    <cfRule type="cellIs" dxfId="434" priority="432" stopIfTrue="1" operator="equal">
      <formula>P$18-2</formula>
    </cfRule>
    <cfRule type="cellIs" dxfId="433" priority="433" stopIfTrue="1" operator="equal">
      <formula>P$18-1</formula>
    </cfRule>
    <cfRule type="cellIs" dxfId="432" priority="434" stopIfTrue="1" operator="equal">
      <formula>P$18+1</formula>
    </cfRule>
    <cfRule type="cellIs" dxfId="431" priority="435" stopIfTrue="1" operator="greaterThanOrEqual">
      <formula>P$18+2</formula>
    </cfRule>
  </conditionalFormatting>
  <conditionalFormatting sqref="C256:T256">
    <cfRule type="cellIs" dxfId="430" priority="425" operator="equal">
      <formula>0</formula>
    </cfRule>
  </conditionalFormatting>
  <conditionalFormatting sqref="C256:T256">
    <cfRule type="cellIs" dxfId="429" priority="426" stopIfTrue="1" operator="equal">
      <formula>1</formula>
    </cfRule>
    <cfRule type="cellIs" dxfId="428" priority="427" stopIfTrue="1" operator="equal">
      <formula>C$18-2</formula>
    </cfRule>
    <cfRule type="cellIs" dxfId="427" priority="428" stopIfTrue="1" operator="equal">
      <formula>C$18-1</formula>
    </cfRule>
    <cfRule type="cellIs" dxfId="426" priority="429" stopIfTrue="1" operator="equal">
      <formula>C$18+1</formula>
    </cfRule>
    <cfRule type="cellIs" dxfId="425" priority="430" stopIfTrue="1" operator="greaterThanOrEqual">
      <formula>C$18+2</formula>
    </cfRule>
  </conditionalFormatting>
  <conditionalFormatting sqref="D256:T256">
    <cfRule type="cellIs" dxfId="424" priority="416" stopIfTrue="1" operator="equal">
      <formula>1</formula>
    </cfRule>
    <cfRule type="cellIs" dxfId="423" priority="417" stopIfTrue="1" operator="equal">
      <formula>D$18-2</formula>
    </cfRule>
    <cfRule type="cellIs" dxfId="422" priority="418" stopIfTrue="1" operator="equal">
      <formula>D$18-1</formula>
    </cfRule>
    <cfRule type="cellIs" dxfId="421" priority="419" stopIfTrue="1" operator="equal">
      <formula>D$18+1</formula>
    </cfRule>
    <cfRule type="cellIs" dxfId="420" priority="420" stopIfTrue="1" operator="greaterThanOrEqual">
      <formula>D$18+2</formula>
    </cfRule>
  </conditionalFormatting>
  <conditionalFormatting sqref="G256">
    <cfRule type="cellIs" dxfId="419" priority="411" stopIfTrue="1" operator="equal">
      <formula>1</formula>
    </cfRule>
    <cfRule type="cellIs" dxfId="418" priority="412" stopIfTrue="1" operator="equal">
      <formula>G$18-2</formula>
    </cfRule>
    <cfRule type="cellIs" dxfId="417" priority="413" stopIfTrue="1" operator="equal">
      <formula>G$18-1</formula>
    </cfRule>
    <cfRule type="cellIs" dxfId="416" priority="414" stopIfTrue="1" operator="equal">
      <formula>G$18+1</formula>
    </cfRule>
    <cfRule type="cellIs" dxfId="415" priority="415" stopIfTrue="1" operator="greaterThanOrEqual">
      <formula>G$18+2</formula>
    </cfRule>
  </conditionalFormatting>
  <conditionalFormatting sqref="H256">
    <cfRule type="cellIs" dxfId="414" priority="406" stopIfTrue="1" operator="equal">
      <formula>1</formula>
    </cfRule>
    <cfRule type="cellIs" dxfId="413" priority="407" stopIfTrue="1" operator="equal">
      <formula>H$18-2</formula>
    </cfRule>
    <cfRule type="cellIs" dxfId="412" priority="408" stopIfTrue="1" operator="equal">
      <formula>H$18-1</formula>
    </cfRule>
    <cfRule type="cellIs" dxfId="411" priority="409" stopIfTrue="1" operator="equal">
      <formula>H$18+1</formula>
    </cfRule>
    <cfRule type="cellIs" dxfId="410" priority="410" stopIfTrue="1" operator="greaterThanOrEqual">
      <formula>H$18+2</formula>
    </cfRule>
  </conditionalFormatting>
  <conditionalFormatting sqref="J256">
    <cfRule type="cellIs" dxfId="409" priority="401" stopIfTrue="1" operator="equal">
      <formula>1</formula>
    </cfRule>
    <cfRule type="cellIs" dxfId="408" priority="402" stopIfTrue="1" operator="equal">
      <formula>J$18-2</formula>
    </cfRule>
    <cfRule type="cellIs" dxfId="407" priority="403" stopIfTrue="1" operator="equal">
      <formula>J$18-1</formula>
    </cfRule>
    <cfRule type="cellIs" dxfId="406" priority="404" stopIfTrue="1" operator="equal">
      <formula>J$18+1</formula>
    </cfRule>
    <cfRule type="cellIs" dxfId="405" priority="405" stopIfTrue="1" operator="greaterThanOrEqual">
      <formula>J$18+2</formula>
    </cfRule>
  </conditionalFormatting>
  <conditionalFormatting sqref="K256">
    <cfRule type="cellIs" dxfId="404" priority="396" stopIfTrue="1" operator="equal">
      <formula>1</formula>
    </cfRule>
    <cfRule type="cellIs" dxfId="403" priority="397" stopIfTrue="1" operator="equal">
      <formula>K$18-2</formula>
    </cfRule>
    <cfRule type="cellIs" dxfId="402" priority="398" stopIfTrue="1" operator="equal">
      <formula>K$18-1</formula>
    </cfRule>
    <cfRule type="cellIs" dxfId="401" priority="399" stopIfTrue="1" operator="equal">
      <formula>K$18+1</formula>
    </cfRule>
    <cfRule type="cellIs" dxfId="400" priority="400" stopIfTrue="1" operator="greaterThanOrEqual">
      <formula>K$18+2</formula>
    </cfRule>
  </conditionalFormatting>
  <conditionalFormatting sqref="M256">
    <cfRule type="cellIs" dxfId="399" priority="391" stopIfTrue="1" operator="equal">
      <formula>1</formula>
    </cfRule>
    <cfRule type="cellIs" dxfId="398" priority="392" stopIfTrue="1" operator="equal">
      <formula>M$18-2</formula>
    </cfRule>
    <cfRule type="cellIs" dxfId="397" priority="393" stopIfTrue="1" operator="equal">
      <formula>M$18-1</formula>
    </cfRule>
    <cfRule type="cellIs" dxfId="396" priority="394" stopIfTrue="1" operator="equal">
      <formula>M$18+1</formula>
    </cfRule>
    <cfRule type="cellIs" dxfId="395" priority="395" stopIfTrue="1" operator="greaterThanOrEqual">
      <formula>M$18+2</formula>
    </cfRule>
  </conditionalFormatting>
  <conditionalFormatting sqref="O256">
    <cfRule type="cellIs" dxfId="394" priority="386" stopIfTrue="1" operator="equal">
      <formula>1</formula>
    </cfRule>
    <cfRule type="cellIs" dxfId="393" priority="387" stopIfTrue="1" operator="equal">
      <formula>O$18-2</formula>
    </cfRule>
    <cfRule type="cellIs" dxfId="392" priority="388" stopIfTrue="1" operator="equal">
      <formula>O$18-1</formula>
    </cfRule>
    <cfRule type="cellIs" dxfId="391" priority="389" stopIfTrue="1" operator="equal">
      <formula>O$18+1</formula>
    </cfRule>
    <cfRule type="cellIs" dxfId="390" priority="390" stopIfTrue="1" operator="greaterThanOrEqual">
      <formula>O$18+2</formula>
    </cfRule>
  </conditionalFormatting>
  <conditionalFormatting sqref="S256">
    <cfRule type="cellIs" dxfId="389" priority="381" stopIfTrue="1" operator="equal">
      <formula>1</formula>
    </cfRule>
    <cfRule type="cellIs" dxfId="388" priority="382" stopIfTrue="1" operator="equal">
      <formula>S$18-2</formula>
    </cfRule>
    <cfRule type="cellIs" dxfId="387" priority="383" stopIfTrue="1" operator="equal">
      <formula>S$18-1</formula>
    </cfRule>
    <cfRule type="cellIs" dxfId="386" priority="384" stopIfTrue="1" operator="equal">
      <formula>S$18+1</formula>
    </cfRule>
    <cfRule type="cellIs" dxfId="385" priority="385" stopIfTrue="1" operator="greaterThanOrEqual">
      <formula>S$18+2</formula>
    </cfRule>
  </conditionalFormatting>
  <conditionalFormatting sqref="T256">
    <cfRule type="cellIs" dxfId="384" priority="376" stopIfTrue="1" operator="equal">
      <formula>1</formula>
    </cfRule>
    <cfRule type="cellIs" dxfId="383" priority="377" stopIfTrue="1" operator="equal">
      <formula>T$18-2</formula>
    </cfRule>
    <cfRule type="cellIs" dxfId="382" priority="378" stopIfTrue="1" operator="equal">
      <formula>T$18-1</formula>
    </cfRule>
    <cfRule type="cellIs" dxfId="381" priority="379" stopIfTrue="1" operator="equal">
      <formula>T$18+1</formula>
    </cfRule>
    <cfRule type="cellIs" dxfId="380" priority="380" stopIfTrue="1" operator="greaterThanOrEqual">
      <formula>T$18+2</formula>
    </cfRule>
  </conditionalFormatting>
  <conditionalFormatting sqref="E256">
    <cfRule type="cellIs" dxfId="379" priority="421" stopIfTrue="1" operator="equal">
      <formula>1</formula>
    </cfRule>
    <cfRule type="cellIs" dxfId="378" priority="422" stopIfTrue="1" operator="equal">
      <formula>E$18-1</formula>
    </cfRule>
    <cfRule type="cellIs" dxfId="377" priority="423" stopIfTrue="1" operator="equal">
      <formula>E$18+1</formula>
    </cfRule>
    <cfRule type="cellIs" dxfId="376" priority="424" stopIfTrue="1" operator="greaterThanOrEqual">
      <formula>E$18+2</formula>
    </cfRule>
  </conditionalFormatting>
  <conditionalFormatting sqref="F256">
    <cfRule type="cellIs" dxfId="375" priority="372" stopIfTrue="1" operator="equal">
      <formula>1</formula>
    </cfRule>
    <cfRule type="cellIs" dxfId="374" priority="373" stopIfTrue="1" operator="equal">
      <formula>F$18-1</formula>
    </cfRule>
    <cfRule type="cellIs" dxfId="373" priority="374" stopIfTrue="1" operator="equal">
      <formula>F$18+1</formula>
    </cfRule>
    <cfRule type="cellIs" dxfId="372" priority="375" stopIfTrue="1" operator="greaterThanOrEqual">
      <formula>F$18+2</formula>
    </cfRule>
  </conditionalFormatting>
  <conditionalFormatting sqref="L256">
    <cfRule type="cellIs" dxfId="371" priority="368" stopIfTrue="1" operator="equal">
      <formula>1</formula>
    </cfRule>
    <cfRule type="cellIs" dxfId="370" priority="369" stopIfTrue="1" operator="equal">
      <formula>L$18-1</formula>
    </cfRule>
    <cfRule type="cellIs" dxfId="369" priority="370" stopIfTrue="1" operator="equal">
      <formula>L$18+1</formula>
    </cfRule>
    <cfRule type="cellIs" dxfId="368" priority="371" stopIfTrue="1" operator="greaterThanOrEqual">
      <formula>L$18+2</formula>
    </cfRule>
  </conditionalFormatting>
  <conditionalFormatting sqref="Q256">
    <cfRule type="cellIs" dxfId="367" priority="364" stopIfTrue="1" operator="equal">
      <formula>1</formula>
    </cfRule>
    <cfRule type="cellIs" dxfId="366" priority="365" stopIfTrue="1" operator="equal">
      <formula>Q$18-1</formula>
    </cfRule>
    <cfRule type="cellIs" dxfId="365" priority="366" stopIfTrue="1" operator="equal">
      <formula>Q$18+1</formula>
    </cfRule>
    <cfRule type="cellIs" dxfId="364" priority="367" stopIfTrue="1" operator="greaterThanOrEqual">
      <formula>Q$18+2</formula>
    </cfRule>
  </conditionalFormatting>
  <conditionalFormatting sqref="R256">
    <cfRule type="cellIs" dxfId="363" priority="360" stopIfTrue="1" operator="equal">
      <formula>1</formula>
    </cfRule>
    <cfRule type="cellIs" dxfId="362" priority="361" stopIfTrue="1" operator="equal">
      <formula>R$18-1</formula>
    </cfRule>
    <cfRule type="cellIs" dxfId="361" priority="362" stopIfTrue="1" operator="equal">
      <formula>R$18+1</formula>
    </cfRule>
    <cfRule type="cellIs" dxfId="360" priority="363" stopIfTrue="1" operator="greaterThanOrEqual">
      <formula>R$18+2</formula>
    </cfRule>
  </conditionalFormatting>
  <conditionalFormatting sqref="I256">
    <cfRule type="cellIs" dxfId="359" priority="355" stopIfTrue="1" operator="equal">
      <formula>$I$18-3</formula>
    </cfRule>
    <cfRule type="cellIs" dxfId="358" priority="356" stopIfTrue="1" operator="equal">
      <formula>I$18-2</formula>
    </cfRule>
    <cfRule type="cellIs" dxfId="357" priority="357" stopIfTrue="1" operator="equal">
      <formula>I$18-1</formula>
    </cfRule>
    <cfRule type="cellIs" dxfId="356" priority="358" stopIfTrue="1" operator="equal">
      <formula>I$18+1</formula>
    </cfRule>
    <cfRule type="cellIs" dxfId="355" priority="359" stopIfTrue="1" operator="greaterThanOrEqual">
      <formula>I$18+2</formula>
    </cfRule>
  </conditionalFormatting>
  <conditionalFormatting sqref="N256">
    <cfRule type="cellIs" dxfId="354" priority="350" stopIfTrue="1" operator="equal">
      <formula>$I$18-3</formula>
    </cfRule>
    <cfRule type="cellIs" dxfId="353" priority="351" stopIfTrue="1" operator="equal">
      <formula>N$18-2</formula>
    </cfRule>
    <cfRule type="cellIs" dxfId="352" priority="352" stopIfTrue="1" operator="equal">
      <formula>N$18-1</formula>
    </cfRule>
    <cfRule type="cellIs" dxfId="351" priority="353" stopIfTrue="1" operator="equal">
      <formula>N$18+1</formula>
    </cfRule>
    <cfRule type="cellIs" dxfId="350" priority="354" stopIfTrue="1" operator="greaterThanOrEqual">
      <formula>N$18+2</formula>
    </cfRule>
  </conditionalFormatting>
  <conditionalFormatting sqref="P256">
    <cfRule type="cellIs" dxfId="349" priority="345" stopIfTrue="1" operator="equal">
      <formula>$I$18-3</formula>
    </cfRule>
    <cfRule type="cellIs" dxfId="348" priority="346" stopIfTrue="1" operator="equal">
      <formula>P$18-2</formula>
    </cfRule>
    <cfRule type="cellIs" dxfId="347" priority="347" stopIfTrue="1" operator="equal">
      <formula>P$18-1</formula>
    </cfRule>
    <cfRule type="cellIs" dxfId="346" priority="348" stopIfTrue="1" operator="equal">
      <formula>P$18+1</formula>
    </cfRule>
    <cfRule type="cellIs" dxfId="345" priority="349" stopIfTrue="1" operator="greaterThanOrEqual">
      <formula>P$18+2</formula>
    </cfRule>
  </conditionalFormatting>
  <conditionalFormatting sqref="C272:T272">
    <cfRule type="cellIs" dxfId="344" priority="339" operator="equal">
      <formula>0</formula>
    </cfRule>
  </conditionalFormatting>
  <conditionalFormatting sqref="C272:T272">
    <cfRule type="cellIs" dxfId="343" priority="340" stopIfTrue="1" operator="equal">
      <formula>1</formula>
    </cfRule>
    <cfRule type="cellIs" dxfId="342" priority="341" stopIfTrue="1" operator="equal">
      <formula>C$18-2</formula>
    </cfRule>
    <cfRule type="cellIs" dxfId="341" priority="342" stopIfTrue="1" operator="equal">
      <formula>C$18-1</formula>
    </cfRule>
    <cfRule type="cellIs" dxfId="340" priority="343" stopIfTrue="1" operator="equal">
      <formula>C$18+1</formula>
    </cfRule>
    <cfRule type="cellIs" dxfId="339" priority="344" stopIfTrue="1" operator="greaterThanOrEqual">
      <formula>C$18+2</formula>
    </cfRule>
  </conditionalFormatting>
  <conditionalFormatting sqref="D272:T272">
    <cfRule type="cellIs" dxfId="338" priority="330" stopIfTrue="1" operator="equal">
      <formula>1</formula>
    </cfRule>
    <cfRule type="cellIs" dxfId="337" priority="331" stopIfTrue="1" operator="equal">
      <formula>D$18-2</formula>
    </cfRule>
    <cfRule type="cellIs" dxfId="336" priority="332" stopIfTrue="1" operator="equal">
      <formula>D$18-1</formula>
    </cfRule>
    <cfRule type="cellIs" dxfId="335" priority="333" stopIfTrue="1" operator="equal">
      <formula>D$18+1</formula>
    </cfRule>
    <cfRule type="cellIs" dxfId="334" priority="334" stopIfTrue="1" operator="greaterThanOrEqual">
      <formula>D$18+2</formula>
    </cfRule>
  </conditionalFormatting>
  <conditionalFormatting sqref="G272">
    <cfRule type="cellIs" dxfId="333" priority="325" stopIfTrue="1" operator="equal">
      <formula>1</formula>
    </cfRule>
    <cfRule type="cellIs" dxfId="332" priority="326" stopIfTrue="1" operator="equal">
      <formula>G$18-2</formula>
    </cfRule>
    <cfRule type="cellIs" dxfId="331" priority="327" stopIfTrue="1" operator="equal">
      <formula>G$18-1</formula>
    </cfRule>
    <cfRule type="cellIs" dxfId="330" priority="328" stopIfTrue="1" operator="equal">
      <formula>G$18+1</formula>
    </cfRule>
    <cfRule type="cellIs" dxfId="329" priority="329" stopIfTrue="1" operator="greaterThanOrEqual">
      <formula>G$18+2</formula>
    </cfRule>
  </conditionalFormatting>
  <conditionalFormatting sqref="H272">
    <cfRule type="cellIs" dxfId="328" priority="320" stopIfTrue="1" operator="equal">
      <formula>1</formula>
    </cfRule>
    <cfRule type="cellIs" dxfId="327" priority="321" stopIfTrue="1" operator="equal">
      <formula>H$18-2</formula>
    </cfRule>
    <cfRule type="cellIs" dxfId="326" priority="322" stopIfTrue="1" operator="equal">
      <formula>H$18-1</formula>
    </cfRule>
    <cfRule type="cellIs" dxfId="325" priority="323" stopIfTrue="1" operator="equal">
      <formula>H$18+1</formula>
    </cfRule>
    <cfRule type="cellIs" dxfId="324" priority="324" stopIfTrue="1" operator="greaterThanOrEqual">
      <formula>H$18+2</formula>
    </cfRule>
  </conditionalFormatting>
  <conditionalFormatting sqref="J272">
    <cfRule type="cellIs" dxfId="323" priority="315" stopIfTrue="1" operator="equal">
      <formula>1</formula>
    </cfRule>
    <cfRule type="cellIs" dxfId="322" priority="316" stopIfTrue="1" operator="equal">
      <formula>J$18-2</formula>
    </cfRule>
    <cfRule type="cellIs" dxfId="321" priority="317" stopIfTrue="1" operator="equal">
      <formula>J$18-1</formula>
    </cfRule>
    <cfRule type="cellIs" dxfId="320" priority="318" stopIfTrue="1" operator="equal">
      <formula>J$18+1</formula>
    </cfRule>
    <cfRule type="cellIs" dxfId="319" priority="319" stopIfTrue="1" operator="greaterThanOrEqual">
      <formula>J$18+2</formula>
    </cfRule>
  </conditionalFormatting>
  <conditionalFormatting sqref="K272">
    <cfRule type="cellIs" dxfId="318" priority="310" stopIfTrue="1" operator="equal">
      <formula>1</formula>
    </cfRule>
    <cfRule type="cellIs" dxfId="317" priority="311" stopIfTrue="1" operator="equal">
      <formula>K$18-2</formula>
    </cfRule>
    <cfRule type="cellIs" dxfId="316" priority="312" stopIfTrue="1" operator="equal">
      <formula>K$18-1</formula>
    </cfRule>
    <cfRule type="cellIs" dxfId="315" priority="313" stopIfTrue="1" operator="equal">
      <formula>K$18+1</formula>
    </cfRule>
    <cfRule type="cellIs" dxfId="314" priority="314" stopIfTrue="1" operator="greaterThanOrEqual">
      <formula>K$18+2</formula>
    </cfRule>
  </conditionalFormatting>
  <conditionalFormatting sqref="M272">
    <cfRule type="cellIs" dxfId="313" priority="305" stopIfTrue="1" operator="equal">
      <formula>1</formula>
    </cfRule>
    <cfRule type="cellIs" dxfId="312" priority="306" stopIfTrue="1" operator="equal">
      <formula>M$18-2</formula>
    </cfRule>
    <cfRule type="cellIs" dxfId="311" priority="307" stopIfTrue="1" operator="equal">
      <formula>M$18-1</formula>
    </cfRule>
    <cfRule type="cellIs" dxfId="310" priority="308" stopIfTrue="1" operator="equal">
      <formula>M$18+1</formula>
    </cfRule>
    <cfRule type="cellIs" dxfId="309" priority="309" stopIfTrue="1" operator="greaterThanOrEqual">
      <formula>M$18+2</formula>
    </cfRule>
  </conditionalFormatting>
  <conditionalFormatting sqref="O272">
    <cfRule type="cellIs" dxfId="308" priority="300" stopIfTrue="1" operator="equal">
      <formula>1</formula>
    </cfRule>
    <cfRule type="cellIs" dxfId="307" priority="301" stopIfTrue="1" operator="equal">
      <formula>O$18-2</formula>
    </cfRule>
    <cfRule type="cellIs" dxfId="306" priority="302" stopIfTrue="1" operator="equal">
      <formula>O$18-1</formula>
    </cfRule>
    <cfRule type="cellIs" dxfId="305" priority="303" stopIfTrue="1" operator="equal">
      <formula>O$18+1</formula>
    </cfRule>
    <cfRule type="cellIs" dxfId="304" priority="304" stopIfTrue="1" operator="greaterThanOrEqual">
      <formula>O$18+2</formula>
    </cfRule>
  </conditionalFormatting>
  <conditionalFormatting sqref="S272">
    <cfRule type="cellIs" dxfId="303" priority="295" stopIfTrue="1" operator="equal">
      <formula>1</formula>
    </cfRule>
    <cfRule type="cellIs" dxfId="302" priority="296" stopIfTrue="1" operator="equal">
      <formula>S$18-2</formula>
    </cfRule>
    <cfRule type="cellIs" dxfId="301" priority="297" stopIfTrue="1" operator="equal">
      <formula>S$18-1</formula>
    </cfRule>
    <cfRule type="cellIs" dxfId="300" priority="298" stopIfTrue="1" operator="equal">
      <formula>S$18+1</formula>
    </cfRule>
    <cfRule type="cellIs" dxfId="299" priority="299" stopIfTrue="1" operator="greaterThanOrEqual">
      <formula>S$18+2</formula>
    </cfRule>
  </conditionalFormatting>
  <conditionalFormatting sqref="T272">
    <cfRule type="cellIs" dxfId="298" priority="290" stopIfTrue="1" operator="equal">
      <formula>1</formula>
    </cfRule>
    <cfRule type="cellIs" dxfId="297" priority="291" stopIfTrue="1" operator="equal">
      <formula>T$18-2</formula>
    </cfRule>
    <cfRule type="cellIs" dxfId="296" priority="292" stopIfTrue="1" operator="equal">
      <formula>T$18-1</formula>
    </cfRule>
    <cfRule type="cellIs" dxfId="295" priority="293" stopIfTrue="1" operator="equal">
      <formula>T$18+1</formula>
    </cfRule>
    <cfRule type="cellIs" dxfId="294" priority="294" stopIfTrue="1" operator="greaterThanOrEqual">
      <formula>T$18+2</formula>
    </cfRule>
  </conditionalFormatting>
  <conditionalFormatting sqref="E272">
    <cfRule type="cellIs" dxfId="293" priority="335" stopIfTrue="1" operator="equal">
      <formula>1</formula>
    </cfRule>
    <cfRule type="cellIs" dxfId="292" priority="336" stopIfTrue="1" operator="equal">
      <formula>E$18-1</formula>
    </cfRule>
    <cfRule type="cellIs" dxfId="291" priority="337" stopIfTrue="1" operator="equal">
      <formula>E$18+1</formula>
    </cfRule>
    <cfRule type="cellIs" dxfId="290" priority="338" stopIfTrue="1" operator="greaterThanOrEqual">
      <formula>E$18+2</formula>
    </cfRule>
  </conditionalFormatting>
  <conditionalFormatting sqref="F272">
    <cfRule type="cellIs" dxfId="289" priority="286" stopIfTrue="1" operator="equal">
      <formula>1</formula>
    </cfRule>
    <cfRule type="cellIs" dxfId="288" priority="287" stopIfTrue="1" operator="equal">
      <formula>F$18-1</formula>
    </cfRule>
    <cfRule type="cellIs" dxfId="287" priority="288" stopIfTrue="1" operator="equal">
      <formula>F$18+1</formula>
    </cfRule>
    <cfRule type="cellIs" dxfId="286" priority="289" stopIfTrue="1" operator="greaterThanOrEqual">
      <formula>F$18+2</formula>
    </cfRule>
  </conditionalFormatting>
  <conditionalFormatting sqref="L272">
    <cfRule type="cellIs" dxfId="285" priority="282" stopIfTrue="1" operator="equal">
      <formula>1</formula>
    </cfRule>
    <cfRule type="cellIs" dxfId="284" priority="283" stopIfTrue="1" operator="equal">
      <formula>L$18-1</formula>
    </cfRule>
    <cfRule type="cellIs" dxfId="283" priority="284" stopIfTrue="1" operator="equal">
      <formula>L$18+1</formula>
    </cfRule>
    <cfRule type="cellIs" dxfId="282" priority="285" stopIfTrue="1" operator="greaterThanOrEqual">
      <formula>L$18+2</formula>
    </cfRule>
  </conditionalFormatting>
  <conditionalFormatting sqref="Q272">
    <cfRule type="cellIs" dxfId="281" priority="278" stopIfTrue="1" operator="equal">
      <formula>1</formula>
    </cfRule>
    <cfRule type="cellIs" dxfId="280" priority="279" stopIfTrue="1" operator="equal">
      <formula>Q$18-1</formula>
    </cfRule>
    <cfRule type="cellIs" dxfId="279" priority="280" stopIfTrue="1" operator="equal">
      <formula>Q$18+1</formula>
    </cfRule>
    <cfRule type="cellIs" dxfId="278" priority="281" stopIfTrue="1" operator="greaterThanOrEqual">
      <formula>Q$18+2</formula>
    </cfRule>
  </conditionalFormatting>
  <conditionalFormatting sqref="R272">
    <cfRule type="cellIs" dxfId="277" priority="274" stopIfTrue="1" operator="equal">
      <formula>1</formula>
    </cfRule>
    <cfRule type="cellIs" dxfId="276" priority="275" stopIfTrue="1" operator="equal">
      <formula>R$18-1</formula>
    </cfRule>
    <cfRule type="cellIs" dxfId="275" priority="276" stopIfTrue="1" operator="equal">
      <formula>R$18+1</formula>
    </cfRule>
    <cfRule type="cellIs" dxfId="274" priority="277" stopIfTrue="1" operator="greaterThanOrEqual">
      <formula>R$18+2</formula>
    </cfRule>
  </conditionalFormatting>
  <conditionalFormatting sqref="I272">
    <cfRule type="cellIs" dxfId="273" priority="269" stopIfTrue="1" operator="equal">
      <formula>$I$18-3</formula>
    </cfRule>
    <cfRule type="cellIs" dxfId="272" priority="270" stopIfTrue="1" operator="equal">
      <formula>I$18-2</formula>
    </cfRule>
    <cfRule type="cellIs" dxfId="271" priority="271" stopIfTrue="1" operator="equal">
      <formula>I$18-1</formula>
    </cfRule>
    <cfRule type="cellIs" dxfId="270" priority="272" stopIfTrue="1" operator="equal">
      <formula>I$18+1</formula>
    </cfRule>
    <cfRule type="cellIs" dxfId="269" priority="273" stopIfTrue="1" operator="greaterThanOrEqual">
      <formula>I$18+2</formula>
    </cfRule>
  </conditionalFormatting>
  <conditionalFormatting sqref="N272">
    <cfRule type="cellIs" dxfId="268" priority="264" stopIfTrue="1" operator="equal">
      <formula>$I$18-3</formula>
    </cfRule>
    <cfRule type="cellIs" dxfId="267" priority="265" stopIfTrue="1" operator="equal">
      <formula>N$18-2</formula>
    </cfRule>
    <cfRule type="cellIs" dxfId="266" priority="266" stopIfTrue="1" operator="equal">
      <formula>N$18-1</formula>
    </cfRule>
    <cfRule type="cellIs" dxfId="265" priority="267" stopIfTrue="1" operator="equal">
      <formula>N$18+1</formula>
    </cfRule>
    <cfRule type="cellIs" dxfId="264" priority="268" stopIfTrue="1" operator="greaterThanOrEqual">
      <formula>N$18+2</formula>
    </cfRule>
  </conditionalFormatting>
  <conditionalFormatting sqref="P272">
    <cfRule type="cellIs" dxfId="263" priority="259" stopIfTrue="1" operator="equal">
      <formula>$I$18-3</formula>
    </cfRule>
    <cfRule type="cellIs" dxfId="262" priority="260" stopIfTrue="1" operator="equal">
      <formula>P$18-2</formula>
    </cfRule>
    <cfRule type="cellIs" dxfId="261" priority="261" stopIfTrue="1" operator="equal">
      <formula>P$18-1</formula>
    </cfRule>
    <cfRule type="cellIs" dxfId="260" priority="262" stopIfTrue="1" operator="equal">
      <formula>P$18+1</formula>
    </cfRule>
    <cfRule type="cellIs" dxfId="259" priority="263" stopIfTrue="1" operator="greaterThanOrEqual">
      <formula>P$18+2</formula>
    </cfRule>
  </conditionalFormatting>
  <conditionalFormatting sqref="C288:T288">
    <cfRule type="cellIs" dxfId="258" priority="253" operator="equal">
      <formula>0</formula>
    </cfRule>
  </conditionalFormatting>
  <conditionalFormatting sqref="C288:T288">
    <cfRule type="cellIs" dxfId="257" priority="254" stopIfTrue="1" operator="equal">
      <formula>1</formula>
    </cfRule>
    <cfRule type="cellIs" dxfId="256" priority="255" stopIfTrue="1" operator="equal">
      <formula>C$18-2</formula>
    </cfRule>
    <cfRule type="cellIs" dxfId="255" priority="256" stopIfTrue="1" operator="equal">
      <formula>C$18-1</formula>
    </cfRule>
    <cfRule type="cellIs" dxfId="254" priority="257" stopIfTrue="1" operator="equal">
      <formula>C$18+1</formula>
    </cfRule>
    <cfRule type="cellIs" dxfId="253" priority="258" stopIfTrue="1" operator="greaterThanOrEqual">
      <formula>C$18+2</formula>
    </cfRule>
  </conditionalFormatting>
  <conditionalFormatting sqref="D288:T288">
    <cfRule type="cellIs" dxfId="252" priority="244" stopIfTrue="1" operator="equal">
      <formula>1</formula>
    </cfRule>
    <cfRule type="cellIs" dxfId="251" priority="245" stopIfTrue="1" operator="equal">
      <formula>D$18-2</formula>
    </cfRule>
    <cfRule type="cellIs" dxfId="250" priority="246" stopIfTrue="1" operator="equal">
      <formula>D$18-1</formula>
    </cfRule>
    <cfRule type="cellIs" dxfId="249" priority="247" stopIfTrue="1" operator="equal">
      <formula>D$18+1</formula>
    </cfRule>
    <cfRule type="cellIs" dxfId="248" priority="248" stopIfTrue="1" operator="greaterThanOrEqual">
      <formula>D$18+2</formula>
    </cfRule>
  </conditionalFormatting>
  <conditionalFormatting sqref="G288">
    <cfRule type="cellIs" dxfId="247" priority="239" stopIfTrue="1" operator="equal">
      <formula>1</formula>
    </cfRule>
    <cfRule type="cellIs" dxfId="246" priority="240" stopIfTrue="1" operator="equal">
      <formula>G$18-2</formula>
    </cfRule>
    <cfRule type="cellIs" dxfId="245" priority="241" stopIfTrue="1" operator="equal">
      <formula>G$18-1</formula>
    </cfRule>
    <cfRule type="cellIs" dxfId="244" priority="242" stopIfTrue="1" operator="equal">
      <formula>G$18+1</formula>
    </cfRule>
    <cfRule type="cellIs" dxfId="243" priority="243" stopIfTrue="1" operator="greaterThanOrEqual">
      <formula>G$18+2</formula>
    </cfRule>
  </conditionalFormatting>
  <conditionalFormatting sqref="H288">
    <cfRule type="cellIs" dxfId="242" priority="234" stopIfTrue="1" operator="equal">
      <formula>1</formula>
    </cfRule>
    <cfRule type="cellIs" dxfId="241" priority="235" stopIfTrue="1" operator="equal">
      <formula>H$18-2</formula>
    </cfRule>
    <cfRule type="cellIs" dxfId="240" priority="236" stopIfTrue="1" operator="equal">
      <formula>H$18-1</formula>
    </cfRule>
    <cfRule type="cellIs" dxfId="239" priority="237" stopIfTrue="1" operator="equal">
      <formula>H$18+1</formula>
    </cfRule>
    <cfRule type="cellIs" dxfId="238" priority="238" stopIfTrue="1" operator="greaterThanOrEqual">
      <formula>H$18+2</formula>
    </cfRule>
  </conditionalFormatting>
  <conditionalFormatting sqref="J288">
    <cfRule type="cellIs" dxfId="237" priority="229" stopIfTrue="1" operator="equal">
      <formula>1</formula>
    </cfRule>
    <cfRule type="cellIs" dxfId="236" priority="230" stopIfTrue="1" operator="equal">
      <formula>J$18-2</formula>
    </cfRule>
    <cfRule type="cellIs" dxfId="235" priority="231" stopIfTrue="1" operator="equal">
      <formula>J$18-1</formula>
    </cfRule>
    <cfRule type="cellIs" dxfId="234" priority="232" stopIfTrue="1" operator="equal">
      <formula>J$18+1</formula>
    </cfRule>
    <cfRule type="cellIs" dxfId="233" priority="233" stopIfTrue="1" operator="greaterThanOrEqual">
      <formula>J$18+2</formula>
    </cfRule>
  </conditionalFormatting>
  <conditionalFormatting sqref="K288">
    <cfRule type="cellIs" dxfId="232" priority="224" stopIfTrue="1" operator="equal">
      <formula>1</formula>
    </cfRule>
    <cfRule type="cellIs" dxfId="231" priority="225" stopIfTrue="1" operator="equal">
      <formula>K$18-2</formula>
    </cfRule>
    <cfRule type="cellIs" dxfId="230" priority="226" stopIfTrue="1" operator="equal">
      <formula>K$18-1</formula>
    </cfRule>
    <cfRule type="cellIs" dxfId="229" priority="227" stopIfTrue="1" operator="equal">
      <formula>K$18+1</formula>
    </cfRule>
    <cfRule type="cellIs" dxfId="228" priority="228" stopIfTrue="1" operator="greaterThanOrEqual">
      <formula>K$18+2</formula>
    </cfRule>
  </conditionalFormatting>
  <conditionalFormatting sqref="M288">
    <cfRule type="cellIs" dxfId="227" priority="219" stopIfTrue="1" operator="equal">
      <formula>1</formula>
    </cfRule>
    <cfRule type="cellIs" dxfId="226" priority="220" stopIfTrue="1" operator="equal">
      <formula>M$18-2</formula>
    </cfRule>
    <cfRule type="cellIs" dxfId="225" priority="221" stopIfTrue="1" operator="equal">
      <formula>M$18-1</formula>
    </cfRule>
    <cfRule type="cellIs" dxfId="224" priority="222" stopIfTrue="1" operator="equal">
      <formula>M$18+1</formula>
    </cfRule>
    <cfRule type="cellIs" dxfId="223" priority="223" stopIfTrue="1" operator="greaterThanOrEqual">
      <formula>M$18+2</formula>
    </cfRule>
  </conditionalFormatting>
  <conditionalFormatting sqref="O288">
    <cfRule type="cellIs" dxfId="222" priority="214" stopIfTrue="1" operator="equal">
      <formula>1</formula>
    </cfRule>
    <cfRule type="cellIs" dxfId="221" priority="215" stopIfTrue="1" operator="equal">
      <formula>O$18-2</formula>
    </cfRule>
    <cfRule type="cellIs" dxfId="220" priority="216" stopIfTrue="1" operator="equal">
      <formula>O$18-1</formula>
    </cfRule>
    <cfRule type="cellIs" dxfId="219" priority="217" stopIfTrue="1" operator="equal">
      <formula>O$18+1</formula>
    </cfRule>
    <cfRule type="cellIs" dxfId="218" priority="218" stopIfTrue="1" operator="greaterThanOrEqual">
      <formula>O$18+2</formula>
    </cfRule>
  </conditionalFormatting>
  <conditionalFormatting sqref="S288">
    <cfRule type="cellIs" dxfId="217" priority="209" stopIfTrue="1" operator="equal">
      <formula>1</formula>
    </cfRule>
    <cfRule type="cellIs" dxfId="216" priority="210" stopIfTrue="1" operator="equal">
      <formula>S$18-2</formula>
    </cfRule>
    <cfRule type="cellIs" dxfId="215" priority="211" stopIfTrue="1" operator="equal">
      <formula>S$18-1</formula>
    </cfRule>
    <cfRule type="cellIs" dxfId="214" priority="212" stopIfTrue="1" operator="equal">
      <formula>S$18+1</formula>
    </cfRule>
    <cfRule type="cellIs" dxfId="213" priority="213" stopIfTrue="1" operator="greaterThanOrEqual">
      <formula>S$18+2</formula>
    </cfRule>
  </conditionalFormatting>
  <conditionalFormatting sqref="T288">
    <cfRule type="cellIs" dxfId="212" priority="204" stopIfTrue="1" operator="equal">
      <formula>1</formula>
    </cfRule>
    <cfRule type="cellIs" dxfId="211" priority="205" stopIfTrue="1" operator="equal">
      <formula>T$18-2</formula>
    </cfRule>
    <cfRule type="cellIs" dxfId="210" priority="206" stopIfTrue="1" operator="equal">
      <formula>T$18-1</formula>
    </cfRule>
    <cfRule type="cellIs" dxfId="209" priority="207" stopIfTrue="1" operator="equal">
      <formula>T$18+1</formula>
    </cfRule>
    <cfRule type="cellIs" dxfId="208" priority="208" stopIfTrue="1" operator="greaterThanOrEqual">
      <formula>T$18+2</formula>
    </cfRule>
  </conditionalFormatting>
  <conditionalFormatting sqref="E288">
    <cfRule type="cellIs" dxfId="207" priority="249" stopIfTrue="1" operator="equal">
      <formula>1</formula>
    </cfRule>
    <cfRule type="cellIs" dxfId="206" priority="250" stopIfTrue="1" operator="equal">
      <formula>E$18-1</formula>
    </cfRule>
    <cfRule type="cellIs" dxfId="205" priority="251" stopIfTrue="1" operator="equal">
      <formula>E$18+1</formula>
    </cfRule>
    <cfRule type="cellIs" dxfId="204" priority="252" stopIfTrue="1" operator="greaterThanOrEqual">
      <formula>E$18+2</formula>
    </cfRule>
  </conditionalFormatting>
  <conditionalFormatting sqref="F288">
    <cfRule type="cellIs" dxfId="203" priority="200" stopIfTrue="1" operator="equal">
      <formula>1</formula>
    </cfRule>
    <cfRule type="cellIs" dxfId="202" priority="201" stopIfTrue="1" operator="equal">
      <formula>F$18-1</formula>
    </cfRule>
    <cfRule type="cellIs" dxfId="201" priority="202" stopIfTrue="1" operator="equal">
      <formula>F$18+1</formula>
    </cfRule>
    <cfRule type="cellIs" dxfId="200" priority="203" stopIfTrue="1" operator="greaterThanOrEqual">
      <formula>F$18+2</formula>
    </cfRule>
  </conditionalFormatting>
  <conditionalFormatting sqref="L288">
    <cfRule type="cellIs" dxfId="199" priority="196" stopIfTrue="1" operator="equal">
      <formula>1</formula>
    </cfRule>
    <cfRule type="cellIs" dxfId="198" priority="197" stopIfTrue="1" operator="equal">
      <formula>L$18-1</formula>
    </cfRule>
    <cfRule type="cellIs" dxfId="197" priority="198" stopIfTrue="1" operator="equal">
      <formula>L$18+1</formula>
    </cfRule>
    <cfRule type="cellIs" dxfId="196" priority="199" stopIfTrue="1" operator="greaterThanOrEqual">
      <formula>L$18+2</formula>
    </cfRule>
  </conditionalFormatting>
  <conditionalFormatting sqref="Q288">
    <cfRule type="cellIs" dxfId="195" priority="192" stopIfTrue="1" operator="equal">
      <formula>1</formula>
    </cfRule>
    <cfRule type="cellIs" dxfId="194" priority="193" stopIfTrue="1" operator="equal">
      <formula>Q$18-1</formula>
    </cfRule>
    <cfRule type="cellIs" dxfId="193" priority="194" stopIfTrue="1" operator="equal">
      <formula>Q$18+1</formula>
    </cfRule>
    <cfRule type="cellIs" dxfId="192" priority="195" stopIfTrue="1" operator="greaterThanOrEqual">
      <formula>Q$18+2</formula>
    </cfRule>
  </conditionalFormatting>
  <conditionalFormatting sqref="R288">
    <cfRule type="cellIs" dxfId="191" priority="188" stopIfTrue="1" operator="equal">
      <formula>1</formula>
    </cfRule>
    <cfRule type="cellIs" dxfId="190" priority="189" stopIfTrue="1" operator="equal">
      <formula>R$18-1</formula>
    </cfRule>
    <cfRule type="cellIs" dxfId="189" priority="190" stopIfTrue="1" operator="equal">
      <formula>R$18+1</formula>
    </cfRule>
    <cfRule type="cellIs" dxfId="188" priority="191" stopIfTrue="1" operator="greaterThanOrEqual">
      <formula>R$18+2</formula>
    </cfRule>
  </conditionalFormatting>
  <conditionalFormatting sqref="I288">
    <cfRule type="cellIs" dxfId="187" priority="183" stopIfTrue="1" operator="equal">
      <formula>$I$18-3</formula>
    </cfRule>
    <cfRule type="cellIs" dxfId="186" priority="184" stopIfTrue="1" operator="equal">
      <formula>I$18-2</formula>
    </cfRule>
    <cfRule type="cellIs" dxfId="185" priority="185" stopIfTrue="1" operator="equal">
      <formula>I$18-1</formula>
    </cfRule>
    <cfRule type="cellIs" dxfId="184" priority="186" stopIfTrue="1" operator="equal">
      <formula>I$18+1</formula>
    </cfRule>
    <cfRule type="cellIs" dxfId="183" priority="187" stopIfTrue="1" operator="greaterThanOrEqual">
      <formula>I$18+2</formula>
    </cfRule>
  </conditionalFormatting>
  <conditionalFormatting sqref="N288">
    <cfRule type="cellIs" dxfId="182" priority="178" stopIfTrue="1" operator="equal">
      <formula>$I$18-3</formula>
    </cfRule>
    <cfRule type="cellIs" dxfId="181" priority="179" stopIfTrue="1" operator="equal">
      <formula>N$18-2</formula>
    </cfRule>
    <cfRule type="cellIs" dxfId="180" priority="180" stopIfTrue="1" operator="equal">
      <formula>N$18-1</formula>
    </cfRule>
    <cfRule type="cellIs" dxfId="179" priority="181" stopIfTrue="1" operator="equal">
      <formula>N$18+1</formula>
    </cfRule>
    <cfRule type="cellIs" dxfId="178" priority="182" stopIfTrue="1" operator="greaterThanOrEqual">
      <formula>N$18+2</formula>
    </cfRule>
  </conditionalFormatting>
  <conditionalFormatting sqref="P288">
    <cfRule type="cellIs" dxfId="177" priority="173" stopIfTrue="1" operator="equal">
      <formula>$I$18-3</formula>
    </cfRule>
    <cfRule type="cellIs" dxfId="176" priority="174" stopIfTrue="1" operator="equal">
      <formula>P$18-2</formula>
    </cfRule>
    <cfRule type="cellIs" dxfId="175" priority="175" stopIfTrue="1" operator="equal">
      <formula>P$18-1</formula>
    </cfRule>
    <cfRule type="cellIs" dxfId="174" priority="176" stopIfTrue="1" operator="equal">
      <formula>P$18+1</formula>
    </cfRule>
    <cfRule type="cellIs" dxfId="173" priority="177" stopIfTrue="1" operator="greaterThanOrEqual">
      <formula>P$18+2</formula>
    </cfRule>
  </conditionalFormatting>
  <conditionalFormatting sqref="C304:T304">
    <cfRule type="cellIs" dxfId="172" priority="167" operator="equal">
      <formula>0</formula>
    </cfRule>
  </conditionalFormatting>
  <conditionalFormatting sqref="C304:T304">
    <cfRule type="cellIs" dxfId="171" priority="168" stopIfTrue="1" operator="equal">
      <formula>1</formula>
    </cfRule>
    <cfRule type="cellIs" dxfId="170" priority="169" stopIfTrue="1" operator="equal">
      <formula>C$18-2</formula>
    </cfRule>
    <cfRule type="cellIs" dxfId="169" priority="170" stopIfTrue="1" operator="equal">
      <formula>C$18-1</formula>
    </cfRule>
    <cfRule type="cellIs" dxfId="168" priority="171" stopIfTrue="1" operator="equal">
      <formula>C$18+1</formula>
    </cfRule>
    <cfRule type="cellIs" dxfId="167" priority="172" stopIfTrue="1" operator="greaterThanOrEqual">
      <formula>C$18+2</formula>
    </cfRule>
  </conditionalFormatting>
  <conditionalFormatting sqref="D304:T304">
    <cfRule type="cellIs" dxfId="166" priority="158" stopIfTrue="1" operator="equal">
      <formula>1</formula>
    </cfRule>
    <cfRule type="cellIs" dxfId="165" priority="159" stopIfTrue="1" operator="equal">
      <formula>D$18-2</formula>
    </cfRule>
    <cfRule type="cellIs" dxfId="164" priority="160" stopIfTrue="1" operator="equal">
      <formula>D$18-1</formula>
    </cfRule>
    <cfRule type="cellIs" dxfId="163" priority="161" stopIfTrue="1" operator="equal">
      <formula>D$18+1</formula>
    </cfRule>
    <cfRule type="cellIs" dxfId="162" priority="162" stopIfTrue="1" operator="greaterThanOrEqual">
      <formula>D$18+2</formula>
    </cfRule>
  </conditionalFormatting>
  <conditionalFormatting sqref="G304">
    <cfRule type="cellIs" dxfId="161" priority="153" stopIfTrue="1" operator="equal">
      <formula>1</formula>
    </cfRule>
    <cfRule type="cellIs" dxfId="160" priority="154" stopIfTrue="1" operator="equal">
      <formula>G$18-2</formula>
    </cfRule>
    <cfRule type="cellIs" dxfId="159" priority="155" stopIfTrue="1" operator="equal">
      <formula>G$18-1</formula>
    </cfRule>
    <cfRule type="cellIs" dxfId="158" priority="156" stopIfTrue="1" operator="equal">
      <formula>G$18+1</formula>
    </cfRule>
    <cfRule type="cellIs" dxfId="157" priority="157" stopIfTrue="1" operator="greaterThanOrEqual">
      <formula>G$18+2</formula>
    </cfRule>
  </conditionalFormatting>
  <conditionalFormatting sqref="H304">
    <cfRule type="cellIs" dxfId="156" priority="148" stopIfTrue="1" operator="equal">
      <formula>1</formula>
    </cfRule>
    <cfRule type="cellIs" dxfId="155" priority="149" stopIfTrue="1" operator="equal">
      <formula>H$18-2</formula>
    </cfRule>
    <cfRule type="cellIs" dxfId="154" priority="150" stopIfTrue="1" operator="equal">
      <formula>H$18-1</formula>
    </cfRule>
    <cfRule type="cellIs" dxfId="153" priority="151" stopIfTrue="1" operator="equal">
      <formula>H$18+1</formula>
    </cfRule>
    <cfRule type="cellIs" dxfId="152" priority="152" stopIfTrue="1" operator="greaterThanOrEqual">
      <formula>H$18+2</formula>
    </cfRule>
  </conditionalFormatting>
  <conditionalFormatting sqref="J304">
    <cfRule type="cellIs" dxfId="151" priority="143" stopIfTrue="1" operator="equal">
      <formula>1</formula>
    </cfRule>
    <cfRule type="cellIs" dxfId="150" priority="144" stopIfTrue="1" operator="equal">
      <formula>J$18-2</formula>
    </cfRule>
    <cfRule type="cellIs" dxfId="149" priority="145" stopIfTrue="1" operator="equal">
      <formula>J$18-1</formula>
    </cfRule>
    <cfRule type="cellIs" dxfId="148" priority="146" stopIfTrue="1" operator="equal">
      <formula>J$18+1</formula>
    </cfRule>
    <cfRule type="cellIs" dxfId="147" priority="147" stopIfTrue="1" operator="greaterThanOrEqual">
      <formula>J$18+2</formula>
    </cfRule>
  </conditionalFormatting>
  <conditionalFormatting sqref="K304">
    <cfRule type="cellIs" dxfId="146" priority="138" stopIfTrue="1" operator="equal">
      <formula>1</formula>
    </cfRule>
    <cfRule type="cellIs" dxfId="145" priority="139" stopIfTrue="1" operator="equal">
      <formula>K$18-2</formula>
    </cfRule>
    <cfRule type="cellIs" dxfId="144" priority="140" stopIfTrue="1" operator="equal">
      <formula>K$18-1</formula>
    </cfRule>
    <cfRule type="cellIs" dxfId="143" priority="141" stopIfTrue="1" operator="equal">
      <formula>K$18+1</formula>
    </cfRule>
    <cfRule type="cellIs" dxfId="142" priority="142" stopIfTrue="1" operator="greaterThanOrEqual">
      <formula>K$18+2</formula>
    </cfRule>
  </conditionalFormatting>
  <conditionalFormatting sqref="M304">
    <cfRule type="cellIs" dxfId="141" priority="133" stopIfTrue="1" operator="equal">
      <formula>1</formula>
    </cfRule>
    <cfRule type="cellIs" dxfId="140" priority="134" stopIfTrue="1" operator="equal">
      <formula>M$18-2</formula>
    </cfRule>
    <cfRule type="cellIs" dxfId="139" priority="135" stopIfTrue="1" operator="equal">
      <formula>M$18-1</formula>
    </cfRule>
    <cfRule type="cellIs" dxfId="138" priority="136" stopIfTrue="1" operator="equal">
      <formula>M$18+1</formula>
    </cfRule>
    <cfRule type="cellIs" dxfId="137" priority="137" stopIfTrue="1" operator="greaterThanOrEqual">
      <formula>M$18+2</formula>
    </cfRule>
  </conditionalFormatting>
  <conditionalFormatting sqref="O304">
    <cfRule type="cellIs" dxfId="136" priority="128" stopIfTrue="1" operator="equal">
      <formula>1</formula>
    </cfRule>
    <cfRule type="cellIs" dxfId="135" priority="129" stopIfTrue="1" operator="equal">
      <formula>O$18-2</formula>
    </cfRule>
    <cfRule type="cellIs" dxfId="134" priority="130" stopIfTrue="1" operator="equal">
      <formula>O$18-1</formula>
    </cfRule>
    <cfRule type="cellIs" dxfId="133" priority="131" stopIfTrue="1" operator="equal">
      <formula>O$18+1</formula>
    </cfRule>
    <cfRule type="cellIs" dxfId="132" priority="132" stopIfTrue="1" operator="greaterThanOrEqual">
      <formula>O$18+2</formula>
    </cfRule>
  </conditionalFormatting>
  <conditionalFormatting sqref="S304">
    <cfRule type="cellIs" dxfId="131" priority="123" stopIfTrue="1" operator="equal">
      <formula>1</formula>
    </cfRule>
    <cfRule type="cellIs" dxfId="130" priority="124" stopIfTrue="1" operator="equal">
      <formula>S$18-2</formula>
    </cfRule>
    <cfRule type="cellIs" dxfId="129" priority="125" stopIfTrue="1" operator="equal">
      <formula>S$18-1</formula>
    </cfRule>
    <cfRule type="cellIs" dxfId="128" priority="126" stopIfTrue="1" operator="equal">
      <formula>S$18+1</formula>
    </cfRule>
    <cfRule type="cellIs" dxfId="127" priority="127" stopIfTrue="1" operator="greaterThanOrEqual">
      <formula>S$18+2</formula>
    </cfRule>
  </conditionalFormatting>
  <conditionalFormatting sqref="T304">
    <cfRule type="cellIs" dxfId="126" priority="118" stopIfTrue="1" operator="equal">
      <formula>1</formula>
    </cfRule>
    <cfRule type="cellIs" dxfId="125" priority="119" stopIfTrue="1" operator="equal">
      <formula>T$18-2</formula>
    </cfRule>
    <cfRule type="cellIs" dxfId="124" priority="120" stopIfTrue="1" operator="equal">
      <formula>T$18-1</formula>
    </cfRule>
    <cfRule type="cellIs" dxfId="123" priority="121" stopIfTrue="1" operator="equal">
      <formula>T$18+1</formula>
    </cfRule>
    <cfRule type="cellIs" dxfId="122" priority="122" stopIfTrue="1" operator="greaterThanOrEqual">
      <formula>T$18+2</formula>
    </cfRule>
  </conditionalFormatting>
  <conditionalFormatting sqref="E304">
    <cfRule type="cellIs" dxfId="121" priority="163" stopIfTrue="1" operator="equal">
      <formula>1</formula>
    </cfRule>
    <cfRule type="cellIs" dxfId="120" priority="164" stopIfTrue="1" operator="equal">
      <formula>E$18-1</formula>
    </cfRule>
    <cfRule type="cellIs" dxfId="119" priority="165" stopIfTrue="1" operator="equal">
      <formula>E$18+1</formula>
    </cfRule>
    <cfRule type="cellIs" dxfId="118" priority="166" stopIfTrue="1" operator="greaterThanOrEqual">
      <formula>E$18+2</formula>
    </cfRule>
  </conditionalFormatting>
  <conditionalFormatting sqref="F304">
    <cfRule type="cellIs" dxfId="117" priority="114" stopIfTrue="1" operator="equal">
      <formula>1</formula>
    </cfRule>
    <cfRule type="cellIs" dxfId="116" priority="115" stopIfTrue="1" operator="equal">
      <formula>F$18-1</formula>
    </cfRule>
    <cfRule type="cellIs" dxfId="115" priority="116" stopIfTrue="1" operator="equal">
      <formula>F$18+1</formula>
    </cfRule>
    <cfRule type="cellIs" dxfId="114" priority="117" stopIfTrue="1" operator="greaterThanOrEqual">
      <formula>F$18+2</formula>
    </cfRule>
  </conditionalFormatting>
  <conditionalFormatting sqref="L304">
    <cfRule type="cellIs" dxfId="113" priority="110" stopIfTrue="1" operator="equal">
      <formula>1</formula>
    </cfRule>
    <cfRule type="cellIs" dxfId="112" priority="111" stopIfTrue="1" operator="equal">
      <formula>L$18-1</formula>
    </cfRule>
    <cfRule type="cellIs" dxfId="111" priority="112" stopIfTrue="1" operator="equal">
      <formula>L$18+1</formula>
    </cfRule>
    <cfRule type="cellIs" dxfId="110" priority="113" stopIfTrue="1" operator="greaterThanOrEqual">
      <formula>L$18+2</formula>
    </cfRule>
  </conditionalFormatting>
  <conditionalFormatting sqref="Q304">
    <cfRule type="cellIs" dxfId="109" priority="106" stopIfTrue="1" operator="equal">
      <formula>1</formula>
    </cfRule>
    <cfRule type="cellIs" dxfId="108" priority="107" stopIfTrue="1" operator="equal">
      <formula>Q$18-1</formula>
    </cfRule>
    <cfRule type="cellIs" dxfId="107" priority="108" stopIfTrue="1" operator="equal">
      <formula>Q$18+1</formula>
    </cfRule>
    <cfRule type="cellIs" dxfId="106" priority="109" stopIfTrue="1" operator="greaterThanOrEqual">
      <formula>Q$18+2</formula>
    </cfRule>
  </conditionalFormatting>
  <conditionalFormatting sqref="R304">
    <cfRule type="cellIs" dxfId="105" priority="102" stopIfTrue="1" operator="equal">
      <formula>1</formula>
    </cfRule>
    <cfRule type="cellIs" dxfId="104" priority="103" stopIfTrue="1" operator="equal">
      <formula>R$18-1</formula>
    </cfRule>
    <cfRule type="cellIs" dxfId="103" priority="104" stopIfTrue="1" operator="equal">
      <formula>R$18+1</formula>
    </cfRule>
    <cfRule type="cellIs" dxfId="102" priority="105" stopIfTrue="1" operator="greaterThanOrEqual">
      <formula>R$18+2</formula>
    </cfRule>
  </conditionalFormatting>
  <conditionalFormatting sqref="I304">
    <cfRule type="cellIs" dxfId="101" priority="97" stopIfTrue="1" operator="equal">
      <formula>$I$18-3</formula>
    </cfRule>
    <cfRule type="cellIs" dxfId="100" priority="98" stopIfTrue="1" operator="equal">
      <formula>I$18-2</formula>
    </cfRule>
    <cfRule type="cellIs" dxfId="99" priority="99" stopIfTrue="1" operator="equal">
      <formula>I$18-1</formula>
    </cfRule>
    <cfRule type="cellIs" dxfId="98" priority="100" stopIfTrue="1" operator="equal">
      <formula>I$18+1</formula>
    </cfRule>
    <cfRule type="cellIs" dxfId="97" priority="101" stopIfTrue="1" operator="greaterThanOrEqual">
      <formula>I$18+2</formula>
    </cfRule>
  </conditionalFormatting>
  <conditionalFormatting sqref="N304">
    <cfRule type="cellIs" dxfId="96" priority="92" stopIfTrue="1" operator="equal">
      <formula>$I$18-3</formula>
    </cfRule>
    <cfRule type="cellIs" dxfId="95" priority="93" stopIfTrue="1" operator="equal">
      <formula>N$18-2</formula>
    </cfRule>
    <cfRule type="cellIs" dxfId="94" priority="94" stopIfTrue="1" operator="equal">
      <formula>N$18-1</formula>
    </cfRule>
    <cfRule type="cellIs" dxfId="93" priority="95" stopIfTrue="1" operator="equal">
      <formula>N$18+1</formula>
    </cfRule>
    <cfRule type="cellIs" dxfId="92" priority="96" stopIfTrue="1" operator="greaterThanOrEqual">
      <formula>N$18+2</formula>
    </cfRule>
  </conditionalFormatting>
  <conditionalFormatting sqref="P304">
    <cfRule type="cellIs" dxfId="91" priority="87" stopIfTrue="1" operator="equal">
      <formula>$I$18-3</formula>
    </cfRule>
    <cfRule type="cellIs" dxfId="90" priority="88" stopIfTrue="1" operator="equal">
      <formula>P$18-2</formula>
    </cfRule>
    <cfRule type="cellIs" dxfId="89" priority="89" stopIfTrue="1" operator="equal">
      <formula>P$18-1</formula>
    </cfRule>
    <cfRule type="cellIs" dxfId="88" priority="90" stopIfTrue="1" operator="equal">
      <formula>P$18+1</formula>
    </cfRule>
    <cfRule type="cellIs" dxfId="87" priority="91" stopIfTrue="1" operator="greaterThanOrEqual">
      <formula>P$18+2</formula>
    </cfRule>
  </conditionalFormatting>
  <conditionalFormatting sqref="C320:T320">
    <cfRule type="cellIs" dxfId="86" priority="81" operator="equal">
      <formula>0</formula>
    </cfRule>
  </conditionalFormatting>
  <conditionalFormatting sqref="C320:T320">
    <cfRule type="cellIs" dxfId="85" priority="82" stopIfTrue="1" operator="equal">
      <formula>1</formula>
    </cfRule>
    <cfRule type="cellIs" dxfId="84" priority="83" stopIfTrue="1" operator="equal">
      <formula>C$18-2</formula>
    </cfRule>
    <cfRule type="cellIs" dxfId="83" priority="84" stopIfTrue="1" operator="equal">
      <formula>C$18-1</formula>
    </cfRule>
    <cfRule type="cellIs" dxfId="82" priority="85" stopIfTrue="1" operator="equal">
      <formula>C$18+1</formula>
    </cfRule>
    <cfRule type="cellIs" dxfId="81" priority="86" stopIfTrue="1" operator="greaterThanOrEqual">
      <formula>C$18+2</formula>
    </cfRule>
  </conditionalFormatting>
  <conditionalFormatting sqref="D320:T320">
    <cfRule type="cellIs" dxfId="80" priority="72" stopIfTrue="1" operator="equal">
      <formula>1</formula>
    </cfRule>
    <cfRule type="cellIs" dxfId="79" priority="73" stopIfTrue="1" operator="equal">
      <formula>D$18-2</formula>
    </cfRule>
    <cfRule type="cellIs" dxfId="78" priority="74" stopIfTrue="1" operator="equal">
      <formula>D$18-1</formula>
    </cfRule>
    <cfRule type="cellIs" dxfId="77" priority="75" stopIfTrue="1" operator="equal">
      <formula>D$18+1</formula>
    </cfRule>
    <cfRule type="cellIs" dxfId="76" priority="76" stopIfTrue="1" operator="greaterThanOrEqual">
      <formula>D$18+2</formula>
    </cfRule>
  </conditionalFormatting>
  <conditionalFormatting sqref="G320">
    <cfRule type="cellIs" dxfId="75" priority="67" stopIfTrue="1" operator="equal">
      <formula>1</formula>
    </cfRule>
    <cfRule type="cellIs" dxfId="74" priority="68" stopIfTrue="1" operator="equal">
      <formula>G$18-2</formula>
    </cfRule>
    <cfRule type="cellIs" dxfId="73" priority="69" stopIfTrue="1" operator="equal">
      <formula>G$18-1</formula>
    </cfRule>
    <cfRule type="cellIs" dxfId="72" priority="70" stopIfTrue="1" operator="equal">
      <formula>G$18+1</formula>
    </cfRule>
    <cfRule type="cellIs" dxfId="71" priority="71" stopIfTrue="1" operator="greaterThanOrEqual">
      <formula>G$18+2</formula>
    </cfRule>
  </conditionalFormatting>
  <conditionalFormatting sqref="H320">
    <cfRule type="cellIs" dxfId="70" priority="62" stopIfTrue="1" operator="equal">
      <formula>1</formula>
    </cfRule>
    <cfRule type="cellIs" dxfId="69" priority="63" stopIfTrue="1" operator="equal">
      <formula>H$18-2</formula>
    </cfRule>
    <cfRule type="cellIs" dxfId="68" priority="64" stopIfTrue="1" operator="equal">
      <formula>H$18-1</formula>
    </cfRule>
    <cfRule type="cellIs" dxfId="67" priority="65" stopIfTrue="1" operator="equal">
      <formula>H$18+1</formula>
    </cfRule>
    <cfRule type="cellIs" dxfId="66" priority="66" stopIfTrue="1" operator="greaterThanOrEqual">
      <formula>H$18+2</formula>
    </cfRule>
  </conditionalFormatting>
  <conditionalFormatting sqref="J320">
    <cfRule type="cellIs" dxfId="65" priority="57" stopIfTrue="1" operator="equal">
      <formula>1</formula>
    </cfRule>
    <cfRule type="cellIs" dxfId="64" priority="58" stopIfTrue="1" operator="equal">
      <formula>J$18-2</formula>
    </cfRule>
    <cfRule type="cellIs" dxfId="63" priority="59" stopIfTrue="1" operator="equal">
      <formula>J$18-1</formula>
    </cfRule>
    <cfRule type="cellIs" dxfId="62" priority="60" stopIfTrue="1" operator="equal">
      <formula>J$18+1</formula>
    </cfRule>
    <cfRule type="cellIs" dxfId="61" priority="61" stopIfTrue="1" operator="greaterThanOrEqual">
      <formula>J$18+2</formula>
    </cfRule>
  </conditionalFormatting>
  <conditionalFormatting sqref="K320">
    <cfRule type="cellIs" dxfId="60" priority="52" stopIfTrue="1" operator="equal">
      <formula>1</formula>
    </cfRule>
    <cfRule type="cellIs" dxfId="59" priority="53" stopIfTrue="1" operator="equal">
      <formula>K$18-2</formula>
    </cfRule>
    <cfRule type="cellIs" dxfId="58" priority="54" stopIfTrue="1" operator="equal">
      <formula>K$18-1</formula>
    </cfRule>
    <cfRule type="cellIs" dxfId="57" priority="55" stopIfTrue="1" operator="equal">
      <formula>K$18+1</formula>
    </cfRule>
    <cfRule type="cellIs" dxfId="56" priority="56" stopIfTrue="1" operator="greaterThanOrEqual">
      <formula>K$18+2</formula>
    </cfRule>
  </conditionalFormatting>
  <conditionalFormatting sqref="M320">
    <cfRule type="cellIs" dxfId="55" priority="47" stopIfTrue="1" operator="equal">
      <formula>1</formula>
    </cfRule>
    <cfRule type="cellIs" dxfId="54" priority="48" stopIfTrue="1" operator="equal">
      <formula>M$18-2</formula>
    </cfRule>
    <cfRule type="cellIs" dxfId="53" priority="49" stopIfTrue="1" operator="equal">
      <formula>M$18-1</formula>
    </cfRule>
    <cfRule type="cellIs" dxfId="52" priority="50" stopIfTrue="1" operator="equal">
      <formula>M$18+1</formula>
    </cfRule>
    <cfRule type="cellIs" dxfId="51" priority="51" stopIfTrue="1" operator="greaterThanOrEqual">
      <formula>M$18+2</formula>
    </cfRule>
  </conditionalFormatting>
  <conditionalFormatting sqref="O320">
    <cfRule type="cellIs" dxfId="50" priority="42" stopIfTrue="1" operator="equal">
      <formula>1</formula>
    </cfRule>
    <cfRule type="cellIs" dxfId="49" priority="43" stopIfTrue="1" operator="equal">
      <formula>O$18-2</formula>
    </cfRule>
    <cfRule type="cellIs" dxfId="48" priority="44" stopIfTrue="1" operator="equal">
      <formula>O$18-1</formula>
    </cfRule>
    <cfRule type="cellIs" dxfId="47" priority="45" stopIfTrue="1" operator="equal">
      <formula>O$18+1</formula>
    </cfRule>
    <cfRule type="cellIs" dxfId="46" priority="46" stopIfTrue="1" operator="greaterThanOrEqual">
      <formula>O$18+2</formula>
    </cfRule>
  </conditionalFormatting>
  <conditionalFormatting sqref="S320">
    <cfRule type="cellIs" dxfId="45" priority="37" stopIfTrue="1" operator="equal">
      <formula>1</formula>
    </cfRule>
    <cfRule type="cellIs" dxfId="44" priority="38" stopIfTrue="1" operator="equal">
      <formula>S$18-2</formula>
    </cfRule>
    <cfRule type="cellIs" dxfId="43" priority="39" stopIfTrue="1" operator="equal">
      <formula>S$18-1</formula>
    </cfRule>
    <cfRule type="cellIs" dxfId="42" priority="40" stopIfTrue="1" operator="equal">
      <formula>S$18+1</formula>
    </cfRule>
    <cfRule type="cellIs" dxfId="41" priority="41" stopIfTrue="1" operator="greaterThanOrEqual">
      <formula>S$18+2</formula>
    </cfRule>
  </conditionalFormatting>
  <conditionalFormatting sqref="T320">
    <cfRule type="cellIs" dxfId="40" priority="32" stopIfTrue="1" operator="equal">
      <formula>1</formula>
    </cfRule>
    <cfRule type="cellIs" dxfId="39" priority="33" stopIfTrue="1" operator="equal">
      <formula>T$18-2</formula>
    </cfRule>
    <cfRule type="cellIs" dxfId="38" priority="34" stopIfTrue="1" operator="equal">
      <formula>T$18-1</formula>
    </cfRule>
    <cfRule type="cellIs" dxfId="37" priority="35" stopIfTrue="1" operator="equal">
      <formula>T$18+1</formula>
    </cfRule>
    <cfRule type="cellIs" dxfId="36" priority="36" stopIfTrue="1" operator="greaterThanOrEqual">
      <formula>T$18+2</formula>
    </cfRule>
  </conditionalFormatting>
  <conditionalFormatting sqref="E320">
    <cfRule type="cellIs" dxfId="35" priority="77" stopIfTrue="1" operator="equal">
      <formula>1</formula>
    </cfRule>
    <cfRule type="cellIs" dxfId="34" priority="78" stopIfTrue="1" operator="equal">
      <formula>E$18-1</formula>
    </cfRule>
    <cfRule type="cellIs" dxfId="33" priority="79" stopIfTrue="1" operator="equal">
      <formula>E$18+1</formula>
    </cfRule>
    <cfRule type="cellIs" dxfId="32" priority="80" stopIfTrue="1" operator="greaterThanOrEqual">
      <formula>E$18+2</formula>
    </cfRule>
  </conditionalFormatting>
  <conditionalFormatting sqref="F320">
    <cfRule type="cellIs" dxfId="31" priority="28" stopIfTrue="1" operator="equal">
      <formula>1</formula>
    </cfRule>
    <cfRule type="cellIs" dxfId="30" priority="29" stopIfTrue="1" operator="equal">
      <formula>F$18-1</formula>
    </cfRule>
    <cfRule type="cellIs" dxfId="29" priority="30" stopIfTrue="1" operator="equal">
      <formula>F$18+1</formula>
    </cfRule>
    <cfRule type="cellIs" dxfId="28" priority="31" stopIfTrue="1" operator="greaterThanOrEqual">
      <formula>F$18+2</formula>
    </cfRule>
  </conditionalFormatting>
  <conditionalFormatting sqref="L320">
    <cfRule type="cellIs" dxfId="27" priority="24" stopIfTrue="1" operator="equal">
      <formula>1</formula>
    </cfRule>
    <cfRule type="cellIs" dxfId="26" priority="25" stopIfTrue="1" operator="equal">
      <formula>L$18-1</formula>
    </cfRule>
    <cfRule type="cellIs" dxfId="25" priority="26" stopIfTrue="1" operator="equal">
      <formula>L$18+1</formula>
    </cfRule>
    <cfRule type="cellIs" dxfId="24" priority="27" stopIfTrue="1" operator="greaterThanOrEqual">
      <formula>L$18+2</formula>
    </cfRule>
  </conditionalFormatting>
  <conditionalFormatting sqref="Q320">
    <cfRule type="cellIs" dxfId="23" priority="20" stopIfTrue="1" operator="equal">
      <formula>1</formula>
    </cfRule>
    <cfRule type="cellIs" dxfId="22" priority="21" stopIfTrue="1" operator="equal">
      <formula>Q$18-1</formula>
    </cfRule>
    <cfRule type="cellIs" dxfId="21" priority="22" stopIfTrue="1" operator="equal">
      <formula>Q$18+1</formula>
    </cfRule>
    <cfRule type="cellIs" dxfId="20" priority="23" stopIfTrue="1" operator="greaterThanOrEqual">
      <formula>Q$18+2</formula>
    </cfRule>
  </conditionalFormatting>
  <conditionalFormatting sqref="R320">
    <cfRule type="cellIs" dxfId="19" priority="16" stopIfTrue="1" operator="equal">
      <formula>1</formula>
    </cfRule>
    <cfRule type="cellIs" dxfId="18" priority="17" stopIfTrue="1" operator="equal">
      <formula>R$18-1</formula>
    </cfRule>
    <cfRule type="cellIs" dxfId="17" priority="18" stopIfTrue="1" operator="equal">
      <formula>R$18+1</formula>
    </cfRule>
    <cfRule type="cellIs" dxfId="16" priority="19" stopIfTrue="1" operator="greaterThanOrEqual">
      <formula>R$18+2</formula>
    </cfRule>
  </conditionalFormatting>
  <conditionalFormatting sqref="I320">
    <cfRule type="cellIs" dxfId="15" priority="11" stopIfTrue="1" operator="equal">
      <formula>$I$18-3</formula>
    </cfRule>
    <cfRule type="cellIs" dxfId="14" priority="12" stopIfTrue="1" operator="equal">
      <formula>I$18-2</formula>
    </cfRule>
    <cfRule type="cellIs" dxfId="13" priority="13" stopIfTrue="1" operator="equal">
      <formula>I$18-1</formula>
    </cfRule>
    <cfRule type="cellIs" dxfId="12" priority="14" stopIfTrue="1" operator="equal">
      <formula>I$18+1</formula>
    </cfRule>
    <cfRule type="cellIs" dxfId="11" priority="15" stopIfTrue="1" operator="greaterThanOrEqual">
      <formula>I$18+2</formula>
    </cfRule>
  </conditionalFormatting>
  <conditionalFormatting sqref="N320">
    <cfRule type="cellIs" dxfId="10" priority="6" stopIfTrue="1" operator="equal">
      <formula>$I$18-3</formula>
    </cfRule>
    <cfRule type="cellIs" dxfId="9" priority="7" stopIfTrue="1" operator="equal">
      <formula>N$18-2</formula>
    </cfRule>
    <cfRule type="cellIs" dxfId="8" priority="8" stopIfTrue="1" operator="equal">
      <formula>N$18-1</formula>
    </cfRule>
    <cfRule type="cellIs" dxfId="7" priority="9" stopIfTrue="1" operator="equal">
      <formula>N$18+1</formula>
    </cfRule>
    <cfRule type="cellIs" dxfId="6" priority="10" stopIfTrue="1" operator="greaterThanOrEqual">
      <formula>N$18+2</formula>
    </cfRule>
  </conditionalFormatting>
  <conditionalFormatting sqref="P320">
    <cfRule type="cellIs" dxfId="5" priority="1" stopIfTrue="1" operator="equal">
      <formula>$I$18-3</formula>
    </cfRule>
    <cfRule type="cellIs" dxfId="4" priority="2" stopIfTrue="1" operator="equal">
      <formula>P$18-2</formula>
    </cfRule>
    <cfRule type="cellIs" dxfId="3" priority="3" stopIfTrue="1" operator="equal">
      <formula>P$18-1</formula>
    </cfRule>
    <cfRule type="cellIs" dxfId="2" priority="4" stopIfTrue="1" operator="equal">
      <formula>P$18+1</formula>
    </cfRule>
    <cfRule type="cellIs" dxfId="1" priority="5" stopIfTrue="1" operator="greaterThanOrEqual">
      <formula>P$18+2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27"/>
  <sheetViews>
    <sheetView workbookViewId="0">
      <selection activeCell="Z2" sqref="Z2"/>
    </sheetView>
  </sheetViews>
  <sheetFormatPr defaultRowHeight="15" x14ac:dyDescent="0.25"/>
  <cols>
    <col min="1" max="1" width="6.42578125" style="46" customWidth="1"/>
    <col min="2" max="2" width="8" style="46" customWidth="1"/>
    <col min="3" max="3" width="25.140625" style="46" customWidth="1"/>
    <col min="4" max="4" width="9" style="46" customWidth="1"/>
    <col min="5" max="22" width="6.7109375" style="46" customWidth="1"/>
    <col min="23" max="25" width="7.7109375" style="46" customWidth="1"/>
    <col min="26" max="26" width="8.7109375" style="46" customWidth="1"/>
    <col min="27" max="16384" width="9.140625" style="46"/>
  </cols>
  <sheetData>
    <row r="1" spans="1:34" ht="15.75" thickBot="1" x14ac:dyDescent="0.3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</row>
    <row r="2" spans="1:34" ht="33.75" thickBot="1" x14ac:dyDescent="0.65">
      <c r="B2" s="41"/>
      <c r="C2" s="41"/>
      <c r="D2" s="41"/>
      <c r="E2" s="98" t="str">
        <f>score!G2</f>
        <v>PEHTINA LIGA 2019 - Golf Senza Confini Trbiž</v>
      </c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34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</row>
    <row r="4" spans="1:34" ht="21.75" customHeight="1" x14ac:dyDescent="0.25">
      <c r="B4" s="41"/>
      <c r="C4" s="41"/>
      <c r="D4" s="41"/>
      <c r="E4" s="101" t="s">
        <v>6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</row>
    <row r="5" spans="1:34" ht="15.75" customHeight="1" x14ac:dyDescent="0.25">
      <c r="B5" s="42" t="s">
        <v>24</v>
      </c>
      <c r="C5" s="104" t="s">
        <v>0</v>
      </c>
      <c r="D5" s="73" t="s">
        <v>18</v>
      </c>
      <c r="E5" s="61">
        <v>1</v>
      </c>
      <c r="F5" s="61">
        <v>2</v>
      </c>
      <c r="G5" s="61">
        <v>3</v>
      </c>
      <c r="H5" s="61">
        <v>4</v>
      </c>
      <c r="I5" s="61">
        <v>5</v>
      </c>
      <c r="J5" s="61">
        <v>6</v>
      </c>
      <c r="K5" s="61">
        <v>7</v>
      </c>
      <c r="L5" s="61">
        <v>8</v>
      </c>
      <c r="M5" s="61">
        <v>9</v>
      </c>
      <c r="N5" s="61">
        <v>10</v>
      </c>
      <c r="O5" s="61">
        <v>11</v>
      </c>
      <c r="P5" s="61">
        <v>12</v>
      </c>
      <c r="Q5" s="61">
        <v>13</v>
      </c>
      <c r="R5" s="61">
        <v>14</v>
      </c>
      <c r="S5" s="61">
        <v>15</v>
      </c>
      <c r="T5" s="61">
        <v>16</v>
      </c>
      <c r="U5" s="61">
        <v>17</v>
      </c>
      <c r="V5" s="61">
        <v>18</v>
      </c>
      <c r="W5" s="63" t="s">
        <v>1</v>
      </c>
      <c r="X5" s="65" t="s">
        <v>1</v>
      </c>
      <c r="Y5" s="64" t="s">
        <v>2</v>
      </c>
      <c r="Z5" s="55" t="s">
        <v>3</v>
      </c>
      <c r="AA5" s="105" t="s">
        <v>3</v>
      </c>
    </row>
    <row r="6" spans="1:34" ht="15.75" customHeight="1" x14ac:dyDescent="0.25">
      <c r="B6" s="42" t="s">
        <v>25</v>
      </c>
      <c r="C6" s="104"/>
      <c r="D6" s="74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4"/>
      <c r="X6" s="66"/>
      <c r="Y6" s="67"/>
      <c r="Z6" s="56"/>
      <c r="AA6" s="107"/>
    </row>
    <row r="7" spans="1:34" ht="17.25" x14ac:dyDescent="0.3">
      <c r="A7" s="41">
        <v>1</v>
      </c>
      <c r="B7" s="111">
        <f>VLOOKUP($A7,score!$A$7:$AC$26,3,FALSE)</f>
        <v>1</v>
      </c>
      <c r="C7" s="112" t="str">
        <f>VLOOKUP($A7,score!$A$7:$AC$26,5,FALSE)</f>
        <v>Anka Peršin</v>
      </c>
      <c r="D7" s="23">
        <f>VLOOKUP($A7,score!$A$7:$AC$26,6,0)</f>
        <v>8</v>
      </c>
      <c r="E7" s="12">
        <f>VLOOKUP($A7,score!$A$7:$AC$26,7,0)</f>
        <v>4</v>
      </c>
      <c r="F7" s="12">
        <f>VLOOKUP($A7,score!$A$7:$AC$26,8,0)</f>
        <v>4</v>
      </c>
      <c r="G7" s="12">
        <f>VLOOKUP($A7,score!$A$7:$AC$26,9,0)</f>
        <v>3</v>
      </c>
      <c r="H7" s="12">
        <f>VLOOKUP($A7,score!$A$7:$AC$26,10,0)</f>
        <v>3</v>
      </c>
      <c r="I7" s="12">
        <f>VLOOKUP($A7,score!$A$7:$AC$26,11,0)</f>
        <v>4</v>
      </c>
      <c r="J7" s="12">
        <f>VLOOKUP($A7,score!$A$7:$AC$26,12,0)</f>
        <v>4</v>
      </c>
      <c r="K7" s="12">
        <f>VLOOKUP($A7,score!$A$7:$AC$26,13,0)</f>
        <v>6</v>
      </c>
      <c r="L7" s="12">
        <f>VLOOKUP($A7,score!$A$7:$AC$26,14,0)</f>
        <v>4</v>
      </c>
      <c r="M7" s="12">
        <f>VLOOKUP($A7,score!$A$7:$AC$26,15,0)</f>
        <v>3</v>
      </c>
      <c r="N7" s="12">
        <f>VLOOKUP($A7,score!$A$7:$AC$26,16,0)</f>
        <v>3</v>
      </c>
      <c r="O7" s="12">
        <f>VLOOKUP($A7,score!$A$7:$AC$26,17,0)</f>
        <v>5</v>
      </c>
      <c r="P7" s="12">
        <f>VLOOKUP($A7,score!$A$7:$AC$26,18,0)</f>
        <v>5</v>
      </c>
      <c r="Q7" s="12">
        <f>VLOOKUP($A7,score!$A$7:$AC$26,19,0)</f>
        <v>4</v>
      </c>
      <c r="R7" s="12">
        <f>VLOOKUP($A7,score!$A$7:$AC$26,20,0)</f>
        <v>6</v>
      </c>
      <c r="S7" s="12">
        <f>VLOOKUP($A7,score!$A$7:$AC$26,21,0)</f>
        <v>3</v>
      </c>
      <c r="T7" s="12">
        <f>VLOOKUP($A7,score!$A$7:$AC$26,22,0)</f>
        <v>3</v>
      </c>
      <c r="U7" s="12">
        <f>VLOOKUP($A7,score!$A$7:$AC$26,23,0)</f>
        <v>4</v>
      </c>
      <c r="V7" s="12">
        <f>VLOOKUP($A7,score!$A$7:$AC$26,24,0)</f>
        <v>5</v>
      </c>
      <c r="W7" s="36">
        <f>VLOOKUP($A7,score!$A$7:$AC$26,25,0)</f>
        <v>73</v>
      </c>
      <c r="X7" s="16">
        <f>VLOOKUP($A7,score!$A$7:$AC$26,26,0)</f>
        <v>73.000001400000002</v>
      </c>
      <c r="Y7" s="16">
        <f>VLOOKUP($A7,score!$A$7:$AC$26,27,0)</f>
        <v>13.6</v>
      </c>
      <c r="Z7" s="17">
        <f>VLOOKUP($A7,score!$A$7:$AC$26,28,0)</f>
        <v>66.2</v>
      </c>
      <c r="AA7" s="16">
        <f>VLOOKUP($A7,score!$A$7:$AC$26,29,0)</f>
        <v>66.200001400000005</v>
      </c>
    </row>
    <row r="8" spans="1:34" ht="17.25" x14ac:dyDescent="0.3">
      <c r="A8" s="41">
        <v>2</v>
      </c>
      <c r="B8" s="111">
        <f>VLOOKUP($A8,score!$A$7:$AC$26,3,FALSE)</f>
        <v>1</v>
      </c>
      <c r="C8" s="112" t="str">
        <f>VLOOKUP($A8,score!$A$7:$AC$26,5,FALSE)</f>
        <v>Andreja Rostohar</v>
      </c>
      <c r="D8" s="23">
        <f>VLOOKUP($A8,score!$A$7:$AC$26,6,0)</f>
        <v>6</v>
      </c>
      <c r="E8" s="12">
        <f>VLOOKUP($A8,score!$A$7:$AC$26,7,0)</f>
        <v>5</v>
      </c>
      <c r="F8" s="12">
        <f>VLOOKUP($A8,score!$A$7:$AC$26,8,0)</f>
        <v>4</v>
      </c>
      <c r="G8" s="12">
        <f>VLOOKUP($A8,score!$A$7:$AC$26,9,0)</f>
        <v>3</v>
      </c>
      <c r="H8" s="12">
        <f>VLOOKUP($A8,score!$A$7:$AC$26,10,0)</f>
        <v>4</v>
      </c>
      <c r="I8" s="12">
        <f>VLOOKUP($A8,score!$A$7:$AC$26,11,0)</f>
        <v>4</v>
      </c>
      <c r="J8" s="12">
        <f>VLOOKUP($A8,score!$A$7:$AC$26,12,0)</f>
        <v>4</v>
      </c>
      <c r="K8" s="12">
        <f>VLOOKUP($A8,score!$A$7:$AC$26,13,0)</f>
        <v>6</v>
      </c>
      <c r="L8" s="12">
        <f>VLOOKUP($A8,score!$A$7:$AC$26,14,0)</f>
        <v>4</v>
      </c>
      <c r="M8" s="12">
        <f>VLOOKUP($A8,score!$A$7:$AC$26,15,0)</f>
        <v>4</v>
      </c>
      <c r="N8" s="12">
        <f>VLOOKUP($A8,score!$A$7:$AC$26,16,0)</f>
        <v>3</v>
      </c>
      <c r="O8" s="12">
        <f>VLOOKUP($A8,score!$A$7:$AC$26,17,0)</f>
        <v>3</v>
      </c>
      <c r="P8" s="12">
        <f>VLOOKUP($A8,score!$A$7:$AC$26,18,0)</f>
        <v>6</v>
      </c>
      <c r="Q8" s="12">
        <f>VLOOKUP($A8,score!$A$7:$AC$26,19,0)</f>
        <v>4</v>
      </c>
      <c r="R8" s="12">
        <f>VLOOKUP($A8,score!$A$7:$AC$26,20,0)</f>
        <v>6</v>
      </c>
      <c r="S8" s="12">
        <f>VLOOKUP($A8,score!$A$7:$AC$26,21,0)</f>
        <v>2</v>
      </c>
      <c r="T8" s="12">
        <f>VLOOKUP($A8,score!$A$7:$AC$26,22,0)</f>
        <v>3</v>
      </c>
      <c r="U8" s="12">
        <f>VLOOKUP($A8,score!$A$7:$AC$26,23,0)</f>
        <v>5</v>
      </c>
      <c r="V8" s="12">
        <f>VLOOKUP($A8,score!$A$7:$AC$26,24,0)</f>
        <v>3</v>
      </c>
      <c r="W8" s="36">
        <f>VLOOKUP($A8,score!$A$7:$AC$26,25,0)</f>
        <v>73</v>
      </c>
      <c r="X8" s="16">
        <f>VLOOKUP($A8,score!$A$7:$AC$26,26,0)</f>
        <v>73.000001499999996</v>
      </c>
      <c r="Y8" s="16">
        <f>VLOOKUP($A8,score!$A$7:$AC$26,27,0)</f>
        <v>14.6</v>
      </c>
      <c r="Z8" s="17">
        <f>VLOOKUP($A8,score!$A$7:$AC$26,28,0)</f>
        <v>65.7</v>
      </c>
      <c r="AA8" s="16">
        <f>VLOOKUP($A8,score!$A$7:$AC$26,29,0)</f>
        <v>65.700001499999999</v>
      </c>
    </row>
    <row r="9" spans="1:34" ht="17.25" x14ac:dyDescent="0.3">
      <c r="A9" s="41">
        <v>3</v>
      </c>
      <c r="B9" s="111">
        <f>VLOOKUP($A9,score!$A$7:$AC$26,3,FALSE)</f>
        <v>3</v>
      </c>
      <c r="C9" s="112" t="str">
        <f>VLOOKUP($A9,score!$A$7:$AC$26,5,FALSE)</f>
        <v>Mirjana Benedik</v>
      </c>
      <c r="D9" s="23">
        <f>VLOOKUP($A9,score!$A$7:$AC$26,6,0)</f>
        <v>4</v>
      </c>
      <c r="E9" s="12">
        <f>VLOOKUP($A9,score!$A$7:$AC$26,7,0)</f>
        <v>5</v>
      </c>
      <c r="F9" s="12">
        <f>VLOOKUP($A9,score!$A$7:$AC$26,8,0)</f>
        <v>5</v>
      </c>
      <c r="G9" s="12">
        <f>VLOOKUP($A9,score!$A$7:$AC$26,9,0)</f>
        <v>3</v>
      </c>
      <c r="H9" s="12">
        <f>VLOOKUP($A9,score!$A$7:$AC$26,10,0)</f>
        <v>3</v>
      </c>
      <c r="I9" s="12">
        <f>VLOOKUP($A9,score!$A$7:$AC$26,11,0)</f>
        <v>4</v>
      </c>
      <c r="J9" s="12">
        <f>VLOOKUP($A9,score!$A$7:$AC$26,12,0)</f>
        <v>4</v>
      </c>
      <c r="K9" s="12">
        <f>VLOOKUP($A9,score!$A$7:$AC$26,13,0)</f>
        <v>6</v>
      </c>
      <c r="L9" s="12">
        <f>VLOOKUP($A9,score!$A$7:$AC$26,14,0)</f>
        <v>3</v>
      </c>
      <c r="M9" s="12">
        <f>VLOOKUP($A9,score!$A$7:$AC$26,15,0)</f>
        <v>4</v>
      </c>
      <c r="N9" s="12">
        <f>VLOOKUP($A9,score!$A$7:$AC$26,16,0)</f>
        <v>4</v>
      </c>
      <c r="O9" s="12">
        <f>VLOOKUP($A9,score!$A$7:$AC$26,17,0)</f>
        <v>4</v>
      </c>
      <c r="P9" s="12">
        <f>VLOOKUP($A9,score!$A$7:$AC$26,18,0)</f>
        <v>5</v>
      </c>
      <c r="Q9" s="12">
        <f>VLOOKUP($A9,score!$A$7:$AC$26,19,0)</f>
        <v>4</v>
      </c>
      <c r="R9" s="12">
        <f>VLOOKUP($A9,score!$A$7:$AC$26,20,0)</f>
        <v>7</v>
      </c>
      <c r="S9" s="12">
        <f>VLOOKUP($A9,score!$A$7:$AC$26,21,0)</f>
        <v>3</v>
      </c>
      <c r="T9" s="12">
        <f>VLOOKUP($A9,score!$A$7:$AC$26,22,0)</f>
        <v>3</v>
      </c>
      <c r="U9" s="12">
        <f>VLOOKUP($A9,score!$A$7:$AC$26,23,0)</f>
        <v>5</v>
      </c>
      <c r="V9" s="12">
        <f>VLOOKUP($A9,score!$A$7:$AC$26,24,0)</f>
        <v>4</v>
      </c>
      <c r="W9" s="36">
        <f>VLOOKUP($A9,score!$A$7:$AC$26,25,0)</f>
        <v>76</v>
      </c>
      <c r="X9" s="16">
        <f>VLOOKUP($A9,score!$A$7:$AC$26,26,0)</f>
        <v>76.000001100000006</v>
      </c>
      <c r="Y9" s="16">
        <f>VLOOKUP($A9,score!$A$7:$AC$26,27,0)</f>
        <v>10.8</v>
      </c>
      <c r="Z9" s="17">
        <f>VLOOKUP($A9,score!$A$7:$AC$26,28,0)</f>
        <v>70.599999999999994</v>
      </c>
      <c r="AA9" s="16">
        <f>VLOOKUP($A9,score!$A$7:$AC$26,29,0)</f>
        <v>70.6000011</v>
      </c>
    </row>
    <row r="10" spans="1:34" ht="17.25" x14ac:dyDescent="0.3">
      <c r="A10" s="41">
        <v>4</v>
      </c>
      <c r="B10" s="111">
        <f>VLOOKUP($A10,score!$A$7:$AC$26,3,FALSE)</f>
        <v>3</v>
      </c>
      <c r="C10" s="45" t="str">
        <f>VLOOKUP($A10,score!$A$7:$AC$26,5,FALSE)</f>
        <v>Ravnikar Marina</v>
      </c>
      <c r="D10" s="23">
        <f>VLOOKUP($A10,score!$A$7:$AC$26,6,0)</f>
        <v>6</v>
      </c>
      <c r="E10" s="12">
        <f>VLOOKUP($A10,score!$A$7:$AC$26,7,0)</f>
        <v>4</v>
      </c>
      <c r="F10" s="12">
        <f>VLOOKUP($A10,score!$A$7:$AC$26,8,0)</f>
        <v>5</v>
      </c>
      <c r="G10" s="12">
        <f>VLOOKUP($A10,score!$A$7:$AC$26,9,0)</f>
        <v>3</v>
      </c>
      <c r="H10" s="12">
        <f>VLOOKUP($A10,score!$A$7:$AC$26,10,0)</f>
        <v>3</v>
      </c>
      <c r="I10" s="12">
        <f>VLOOKUP($A10,score!$A$7:$AC$26,11,0)</f>
        <v>5</v>
      </c>
      <c r="J10" s="12">
        <f>VLOOKUP($A10,score!$A$7:$AC$26,12,0)</f>
        <v>4</v>
      </c>
      <c r="K10" s="12">
        <f>VLOOKUP($A10,score!$A$7:$AC$26,13,0)</f>
        <v>6</v>
      </c>
      <c r="L10" s="12">
        <f>VLOOKUP($A10,score!$A$7:$AC$26,14,0)</f>
        <v>4</v>
      </c>
      <c r="M10" s="12">
        <f>VLOOKUP($A10,score!$A$7:$AC$26,15,0)</f>
        <v>4</v>
      </c>
      <c r="N10" s="12">
        <f>VLOOKUP($A10,score!$A$7:$AC$26,16,0)</f>
        <v>3</v>
      </c>
      <c r="O10" s="12">
        <f>VLOOKUP($A10,score!$A$7:$AC$26,17,0)</f>
        <v>5</v>
      </c>
      <c r="P10" s="12">
        <f>VLOOKUP($A10,score!$A$7:$AC$26,18,0)</f>
        <v>5</v>
      </c>
      <c r="Q10" s="12">
        <f>VLOOKUP($A10,score!$A$7:$AC$26,19,0)</f>
        <v>4</v>
      </c>
      <c r="R10" s="12">
        <f>VLOOKUP($A10,score!$A$7:$AC$26,20,0)</f>
        <v>5</v>
      </c>
      <c r="S10" s="12">
        <f>VLOOKUP($A10,score!$A$7:$AC$26,21,0)</f>
        <v>3</v>
      </c>
      <c r="T10" s="12">
        <f>VLOOKUP($A10,score!$A$7:$AC$26,22,0)</f>
        <v>2</v>
      </c>
      <c r="U10" s="12">
        <f>VLOOKUP($A10,score!$A$7:$AC$26,23,0)</f>
        <v>6</v>
      </c>
      <c r="V10" s="12">
        <f>VLOOKUP($A10,score!$A$7:$AC$26,24,0)</f>
        <v>5</v>
      </c>
      <c r="W10" s="36">
        <f>VLOOKUP($A10,score!$A$7:$AC$26,25,0)</f>
        <v>76</v>
      </c>
      <c r="X10" s="16">
        <f>VLOOKUP($A10,score!$A$7:$AC$26,26,0)</f>
        <v>76.000002100000003</v>
      </c>
      <c r="Y10" s="16">
        <f>VLOOKUP($A10,score!$A$7:$AC$26,27,0)</f>
        <v>17.3</v>
      </c>
      <c r="Z10" s="17">
        <f>VLOOKUP($A10,score!$A$7:$AC$26,28,0)</f>
        <v>67.349999999999994</v>
      </c>
      <c r="AA10" s="16">
        <f>VLOOKUP($A10,score!$A$7:$AC$26,29,0)</f>
        <v>67.350002099999998</v>
      </c>
    </row>
    <row r="11" spans="1:34" ht="17.25" x14ac:dyDescent="0.3">
      <c r="A11" s="41">
        <v>5</v>
      </c>
      <c r="B11" s="111">
        <f>VLOOKUP($A11,score!$A$7:$AC$26,3,FALSE)</f>
        <v>5</v>
      </c>
      <c r="C11" s="45" t="str">
        <f>VLOOKUP($A11,score!$A$7:$AC$26,5,FALSE)</f>
        <v>Plemelj Milena</v>
      </c>
      <c r="D11" s="23">
        <f>VLOOKUP($A11,score!$A$7:$AC$26,6,0)</f>
        <v>5</v>
      </c>
      <c r="E11" s="12">
        <f>VLOOKUP($A11,score!$A$7:$AC$26,7,0)</f>
        <v>4</v>
      </c>
      <c r="F11" s="12">
        <f>VLOOKUP($A11,score!$A$7:$AC$26,8,0)</f>
        <v>4</v>
      </c>
      <c r="G11" s="12">
        <f>VLOOKUP($A11,score!$A$7:$AC$26,9,0)</f>
        <v>3</v>
      </c>
      <c r="H11" s="12">
        <f>VLOOKUP($A11,score!$A$7:$AC$26,10,0)</f>
        <v>4</v>
      </c>
      <c r="I11" s="12">
        <f>VLOOKUP($A11,score!$A$7:$AC$26,11,0)</f>
        <v>4</v>
      </c>
      <c r="J11" s="12">
        <f>VLOOKUP($A11,score!$A$7:$AC$26,12,0)</f>
        <v>4</v>
      </c>
      <c r="K11" s="12">
        <f>VLOOKUP($A11,score!$A$7:$AC$26,13,0)</f>
        <v>6</v>
      </c>
      <c r="L11" s="12">
        <f>VLOOKUP($A11,score!$A$7:$AC$26,14,0)</f>
        <v>5</v>
      </c>
      <c r="M11" s="12">
        <f>VLOOKUP($A11,score!$A$7:$AC$26,15,0)</f>
        <v>4</v>
      </c>
      <c r="N11" s="12">
        <f>VLOOKUP($A11,score!$A$7:$AC$26,16,0)</f>
        <v>3</v>
      </c>
      <c r="O11" s="12">
        <f>VLOOKUP($A11,score!$A$7:$AC$26,17,0)</f>
        <v>4</v>
      </c>
      <c r="P11" s="12">
        <f>VLOOKUP($A11,score!$A$7:$AC$26,18,0)</f>
        <v>5</v>
      </c>
      <c r="Q11" s="12">
        <f>VLOOKUP($A11,score!$A$7:$AC$26,19,0)</f>
        <v>5</v>
      </c>
      <c r="R11" s="12">
        <f>VLOOKUP($A11,score!$A$7:$AC$26,20,0)</f>
        <v>7</v>
      </c>
      <c r="S11" s="12">
        <f>VLOOKUP($A11,score!$A$7:$AC$26,21,0)</f>
        <v>3</v>
      </c>
      <c r="T11" s="12">
        <f>VLOOKUP($A11,score!$A$7:$AC$26,22,0)</f>
        <v>2</v>
      </c>
      <c r="U11" s="12">
        <f>VLOOKUP($A11,score!$A$7:$AC$26,23,0)</f>
        <v>6</v>
      </c>
      <c r="V11" s="12">
        <f>VLOOKUP($A11,score!$A$7:$AC$26,24,0)</f>
        <v>4</v>
      </c>
      <c r="W11" s="36">
        <f>VLOOKUP($A11,score!$A$7:$AC$26,25,0)</f>
        <v>77</v>
      </c>
      <c r="X11" s="16">
        <f>VLOOKUP($A11,score!$A$7:$AC$26,26,0)</f>
        <v>77.000001999999995</v>
      </c>
      <c r="Y11" s="16">
        <f>VLOOKUP($A11,score!$A$7:$AC$26,27,0)</f>
        <v>20.6</v>
      </c>
      <c r="Z11" s="17">
        <f>VLOOKUP($A11,score!$A$7:$AC$26,28,0)</f>
        <v>66.7</v>
      </c>
      <c r="AA11" s="16">
        <f>VLOOKUP($A11,score!$A$7:$AC$26,29,0)</f>
        <v>66.700001999999998</v>
      </c>
    </row>
    <row r="12" spans="1:34" ht="17.25" x14ac:dyDescent="0.3">
      <c r="A12" s="41">
        <v>6</v>
      </c>
      <c r="B12" s="111">
        <f>VLOOKUP($A12,score!$A$7:$AC$26,3,FALSE)</f>
        <v>6</v>
      </c>
      <c r="C12" s="45" t="str">
        <f>VLOOKUP($A12,score!$A$7:$AC$26,5,FALSE)</f>
        <v>Milojka Bernik</v>
      </c>
      <c r="D12" s="23">
        <f>VLOOKUP($A12,score!$A$7:$AC$26,6,0)</f>
        <v>5</v>
      </c>
      <c r="E12" s="12">
        <f>VLOOKUP($A12,score!$A$7:$AC$26,7,0)</f>
        <v>5</v>
      </c>
      <c r="F12" s="12">
        <f>VLOOKUP($A12,score!$A$7:$AC$26,8,0)</f>
        <v>4</v>
      </c>
      <c r="G12" s="12">
        <f>VLOOKUP($A12,score!$A$7:$AC$26,9,0)</f>
        <v>2</v>
      </c>
      <c r="H12" s="12">
        <f>VLOOKUP($A12,score!$A$7:$AC$26,10,0)</f>
        <v>3</v>
      </c>
      <c r="I12" s="12">
        <f>VLOOKUP($A12,score!$A$7:$AC$26,11,0)</f>
        <v>5</v>
      </c>
      <c r="J12" s="12">
        <f>VLOOKUP($A12,score!$A$7:$AC$26,12,0)</f>
        <v>4</v>
      </c>
      <c r="K12" s="12">
        <f>VLOOKUP($A12,score!$A$7:$AC$26,13,0)</f>
        <v>6</v>
      </c>
      <c r="L12" s="12">
        <f>VLOOKUP($A12,score!$A$7:$AC$26,14,0)</f>
        <v>5</v>
      </c>
      <c r="M12" s="12">
        <f>VLOOKUP($A12,score!$A$7:$AC$26,15,0)</f>
        <v>4</v>
      </c>
      <c r="N12" s="12">
        <f>VLOOKUP($A12,score!$A$7:$AC$26,16,0)</f>
        <v>3</v>
      </c>
      <c r="O12" s="12">
        <f>VLOOKUP($A12,score!$A$7:$AC$26,17,0)</f>
        <v>6</v>
      </c>
      <c r="P12" s="12">
        <f>VLOOKUP($A12,score!$A$7:$AC$26,18,0)</f>
        <v>5</v>
      </c>
      <c r="Q12" s="12">
        <f>VLOOKUP($A12,score!$A$7:$AC$26,19,0)</f>
        <v>5</v>
      </c>
      <c r="R12" s="12">
        <f>VLOOKUP($A12,score!$A$7:$AC$26,20,0)</f>
        <v>7</v>
      </c>
      <c r="S12" s="12">
        <f>VLOOKUP($A12,score!$A$7:$AC$26,21,0)</f>
        <v>3</v>
      </c>
      <c r="T12" s="12">
        <f>VLOOKUP($A12,score!$A$7:$AC$26,22,0)</f>
        <v>3</v>
      </c>
      <c r="U12" s="12">
        <f>VLOOKUP($A12,score!$A$7:$AC$26,23,0)</f>
        <v>6</v>
      </c>
      <c r="V12" s="12">
        <f>VLOOKUP($A12,score!$A$7:$AC$26,24,0)</f>
        <v>5</v>
      </c>
      <c r="W12" s="36">
        <f>VLOOKUP($A12,score!$A$7:$AC$26,25,0)</f>
        <v>81</v>
      </c>
      <c r="X12" s="16">
        <f>VLOOKUP($A12,score!$A$7:$AC$26,26,0)</f>
        <v>81.000000700000001</v>
      </c>
      <c r="Y12" s="16">
        <f>VLOOKUP($A12,score!$A$7:$AC$26,27,0)</f>
        <v>17.600000000000001</v>
      </c>
      <c r="Z12" s="17">
        <f>VLOOKUP($A12,score!$A$7:$AC$26,28,0)</f>
        <v>72.2</v>
      </c>
      <c r="AA12" s="16">
        <f>VLOOKUP($A12,score!$A$7:$AC$26,29,0)</f>
        <v>72.200000700000004</v>
      </c>
    </row>
    <row r="13" spans="1:34" ht="17.25" x14ac:dyDescent="0.3">
      <c r="A13" s="41">
        <v>7</v>
      </c>
      <c r="B13" s="111">
        <f>VLOOKUP($A13,score!$A$7:$AC$26,3,FALSE)</f>
        <v>6</v>
      </c>
      <c r="C13" s="45" t="str">
        <f>VLOOKUP($A13,score!$A$7:$AC$26,5,FALSE)</f>
        <v>Zdenka Ramuš</v>
      </c>
      <c r="D13" s="23">
        <f>VLOOKUP($A13,score!$A$7:$AC$26,6,0)</f>
        <v>7</v>
      </c>
      <c r="E13" s="12">
        <f>VLOOKUP($A13,score!$A$7:$AC$26,7,0)</f>
        <v>5</v>
      </c>
      <c r="F13" s="12">
        <f>VLOOKUP($A13,score!$A$7:$AC$26,8,0)</f>
        <v>5</v>
      </c>
      <c r="G13" s="12">
        <f>VLOOKUP($A13,score!$A$7:$AC$26,9,0)</f>
        <v>3</v>
      </c>
      <c r="H13" s="12">
        <f>VLOOKUP($A13,score!$A$7:$AC$26,10,0)</f>
        <v>3</v>
      </c>
      <c r="I13" s="12">
        <f>VLOOKUP($A13,score!$A$7:$AC$26,11,0)</f>
        <v>5</v>
      </c>
      <c r="J13" s="12">
        <f>VLOOKUP($A13,score!$A$7:$AC$26,12,0)</f>
        <v>4</v>
      </c>
      <c r="K13" s="12">
        <f>VLOOKUP($A13,score!$A$7:$AC$26,13,0)</f>
        <v>7</v>
      </c>
      <c r="L13" s="12">
        <f>VLOOKUP($A13,score!$A$7:$AC$26,14,0)</f>
        <v>5</v>
      </c>
      <c r="M13" s="12">
        <f>VLOOKUP($A13,score!$A$7:$AC$26,15,0)</f>
        <v>4</v>
      </c>
      <c r="N13" s="12">
        <f>VLOOKUP($A13,score!$A$7:$AC$26,16,0)</f>
        <v>4</v>
      </c>
      <c r="O13" s="12">
        <f>VLOOKUP($A13,score!$A$7:$AC$26,17,0)</f>
        <v>5</v>
      </c>
      <c r="P13" s="12">
        <f>VLOOKUP($A13,score!$A$7:$AC$26,18,0)</f>
        <v>6</v>
      </c>
      <c r="Q13" s="12">
        <f>VLOOKUP($A13,score!$A$7:$AC$26,19,0)</f>
        <v>5</v>
      </c>
      <c r="R13" s="12">
        <f>VLOOKUP($A13,score!$A$7:$AC$26,20,0)</f>
        <v>5</v>
      </c>
      <c r="S13" s="12">
        <f>VLOOKUP($A13,score!$A$7:$AC$26,21,0)</f>
        <v>2</v>
      </c>
      <c r="T13" s="12">
        <f>VLOOKUP($A13,score!$A$7:$AC$26,22,0)</f>
        <v>2</v>
      </c>
      <c r="U13" s="12">
        <f>VLOOKUP($A13,score!$A$7:$AC$26,23,0)</f>
        <v>6</v>
      </c>
      <c r="V13" s="12">
        <f>VLOOKUP($A13,score!$A$7:$AC$26,24,0)</f>
        <v>5</v>
      </c>
      <c r="W13" s="36">
        <f>VLOOKUP($A13,score!$A$7:$AC$26,25,0)</f>
        <v>81</v>
      </c>
      <c r="X13" s="16">
        <f>VLOOKUP($A13,score!$A$7:$AC$26,26,0)</f>
        <v>81.000000900000003</v>
      </c>
      <c r="Y13" s="16">
        <f>VLOOKUP($A13,score!$A$7:$AC$26,27,0)</f>
        <v>25.3</v>
      </c>
      <c r="Z13" s="17">
        <f>VLOOKUP($A13,score!$A$7:$AC$26,28,0)</f>
        <v>68.349999999999994</v>
      </c>
      <c r="AA13" s="16">
        <f>VLOOKUP($A13,score!$A$7:$AC$26,29,0)</f>
        <v>68.350000899999998</v>
      </c>
    </row>
    <row r="14" spans="1:34" ht="17.25" x14ac:dyDescent="0.3">
      <c r="A14" s="41">
        <v>8</v>
      </c>
      <c r="B14" s="111">
        <f>VLOOKUP($A14,score!$A$7:$AC$26,3,FALSE)</f>
        <v>8</v>
      </c>
      <c r="C14" s="45" t="str">
        <f>VLOOKUP($A14,score!$A$7:$AC$26,5,FALSE)</f>
        <v>Romana Kranjc</v>
      </c>
      <c r="D14" s="23">
        <f>VLOOKUP($A14,score!$A$7:$AC$26,6,0)</f>
        <v>6</v>
      </c>
      <c r="E14" s="12">
        <f>VLOOKUP($A14,score!$A$7:$AC$26,7,0)</f>
        <v>5</v>
      </c>
      <c r="F14" s="12">
        <f>VLOOKUP($A14,score!$A$7:$AC$26,8,0)</f>
        <v>5</v>
      </c>
      <c r="G14" s="12">
        <f>VLOOKUP($A14,score!$A$7:$AC$26,9,0)</f>
        <v>3</v>
      </c>
      <c r="H14" s="12">
        <f>VLOOKUP($A14,score!$A$7:$AC$26,10,0)</f>
        <v>3</v>
      </c>
      <c r="I14" s="12">
        <f>VLOOKUP($A14,score!$A$7:$AC$26,11,0)</f>
        <v>5</v>
      </c>
      <c r="J14" s="12">
        <f>VLOOKUP($A14,score!$A$7:$AC$26,12,0)</f>
        <v>5</v>
      </c>
      <c r="K14" s="12">
        <f>VLOOKUP($A14,score!$A$7:$AC$26,13,0)</f>
        <v>6</v>
      </c>
      <c r="L14" s="12">
        <f>VLOOKUP($A14,score!$A$7:$AC$26,14,0)</f>
        <v>5</v>
      </c>
      <c r="M14" s="12">
        <f>VLOOKUP($A14,score!$A$7:$AC$26,15,0)</f>
        <v>4</v>
      </c>
      <c r="N14" s="12">
        <f>VLOOKUP($A14,score!$A$7:$AC$26,16,0)</f>
        <v>4</v>
      </c>
      <c r="O14" s="12">
        <f>VLOOKUP($A14,score!$A$7:$AC$26,17,0)</f>
        <v>5</v>
      </c>
      <c r="P14" s="12">
        <f>VLOOKUP($A14,score!$A$7:$AC$26,18,0)</f>
        <v>5</v>
      </c>
      <c r="Q14" s="12">
        <f>VLOOKUP($A14,score!$A$7:$AC$26,19,0)</f>
        <v>5</v>
      </c>
      <c r="R14" s="12">
        <f>VLOOKUP($A14,score!$A$7:$AC$26,20,0)</f>
        <v>7</v>
      </c>
      <c r="S14" s="12">
        <f>VLOOKUP($A14,score!$A$7:$AC$26,21,0)</f>
        <v>2</v>
      </c>
      <c r="T14" s="12">
        <f>VLOOKUP($A14,score!$A$7:$AC$26,22,0)</f>
        <v>3</v>
      </c>
      <c r="U14" s="12">
        <f>VLOOKUP($A14,score!$A$7:$AC$26,23,0)</f>
        <v>6</v>
      </c>
      <c r="V14" s="12">
        <f>VLOOKUP($A14,score!$A$7:$AC$26,24,0)</f>
        <v>4</v>
      </c>
      <c r="W14" s="36">
        <f>VLOOKUP($A14,score!$A$7:$AC$26,25,0)</f>
        <v>82</v>
      </c>
      <c r="X14" s="16">
        <f>VLOOKUP($A14,score!$A$7:$AC$26,26,0)</f>
        <v>82.0000012</v>
      </c>
      <c r="Y14" s="16">
        <f>VLOOKUP($A14,score!$A$7:$AC$26,27,0)</f>
        <v>22.2</v>
      </c>
      <c r="Z14" s="17">
        <f>VLOOKUP($A14,score!$A$7:$AC$26,28,0)</f>
        <v>70.900000000000006</v>
      </c>
      <c r="AA14" s="16">
        <f>VLOOKUP($A14,score!$A$7:$AC$26,29,0)</f>
        <v>70.900001200000005</v>
      </c>
    </row>
    <row r="15" spans="1:34" ht="17.25" x14ac:dyDescent="0.3">
      <c r="A15" s="41">
        <v>9</v>
      </c>
      <c r="B15" s="111">
        <f>VLOOKUP($A15,score!$A$7:$AC$26,3,FALSE)</f>
        <v>8</v>
      </c>
      <c r="C15" s="45" t="str">
        <f>VLOOKUP($A15,score!$A$7:$AC$26,5,FALSE)</f>
        <v>Burja Cvetka</v>
      </c>
      <c r="D15" s="23">
        <f>VLOOKUP($A15,score!$A$7:$AC$26,6,0)</f>
        <v>5</v>
      </c>
      <c r="E15" s="12">
        <f>VLOOKUP($A15,score!$A$7:$AC$26,7,0)</f>
        <v>4</v>
      </c>
      <c r="F15" s="12">
        <f>VLOOKUP($A15,score!$A$7:$AC$26,8,0)</f>
        <v>5</v>
      </c>
      <c r="G15" s="12">
        <f>VLOOKUP($A15,score!$A$7:$AC$26,9,0)</f>
        <v>3</v>
      </c>
      <c r="H15" s="12">
        <f>VLOOKUP($A15,score!$A$7:$AC$26,10,0)</f>
        <v>3</v>
      </c>
      <c r="I15" s="12">
        <f>VLOOKUP($A15,score!$A$7:$AC$26,11,0)</f>
        <v>5</v>
      </c>
      <c r="J15" s="12">
        <f>VLOOKUP($A15,score!$A$7:$AC$26,12,0)</f>
        <v>6</v>
      </c>
      <c r="K15" s="12">
        <f>VLOOKUP($A15,score!$A$7:$AC$26,13,0)</f>
        <v>7</v>
      </c>
      <c r="L15" s="12">
        <f>VLOOKUP($A15,score!$A$7:$AC$26,14,0)</f>
        <v>5</v>
      </c>
      <c r="M15" s="12">
        <f>VLOOKUP($A15,score!$A$7:$AC$26,15,0)</f>
        <v>4</v>
      </c>
      <c r="N15" s="12">
        <f>VLOOKUP($A15,score!$A$7:$AC$26,16,0)</f>
        <v>4</v>
      </c>
      <c r="O15" s="12">
        <f>VLOOKUP($A15,score!$A$7:$AC$26,17,0)</f>
        <v>5</v>
      </c>
      <c r="P15" s="12">
        <f>VLOOKUP($A15,score!$A$7:$AC$26,18,0)</f>
        <v>6</v>
      </c>
      <c r="Q15" s="12">
        <f>VLOOKUP($A15,score!$A$7:$AC$26,19,0)</f>
        <v>4</v>
      </c>
      <c r="R15" s="12">
        <f>VLOOKUP($A15,score!$A$7:$AC$26,20,0)</f>
        <v>5</v>
      </c>
      <c r="S15" s="12">
        <f>VLOOKUP($A15,score!$A$7:$AC$26,21,0)</f>
        <v>3</v>
      </c>
      <c r="T15" s="12">
        <f>VLOOKUP($A15,score!$A$7:$AC$26,22,0)</f>
        <v>3</v>
      </c>
      <c r="U15" s="12">
        <f>VLOOKUP($A15,score!$A$7:$AC$26,23,0)</f>
        <v>5</v>
      </c>
      <c r="V15" s="12">
        <f>VLOOKUP($A15,score!$A$7:$AC$26,24,0)</f>
        <v>5</v>
      </c>
      <c r="W15" s="36">
        <f>VLOOKUP($A15,score!$A$7:$AC$26,25,0)</f>
        <v>82</v>
      </c>
      <c r="X15" s="16">
        <f>VLOOKUP($A15,score!$A$7:$AC$26,26,0)</f>
        <v>82.000002199999997</v>
      </c>
      <c r="Y15" s="16">
        <f>VLOOKUP($A15,score!$A$7:$AC$26,27,0)</f>
        <v>25.9</v>
      </c>
      <c r="Z15" s="17">
        <f>VLOOKUP($A15,score!$A$7:$AC$26,28,0)</f>
        <v>69.05</v>
      </c>
      <c r="AA15" s="16">
        <f>VLOOKUP($A15,score!$A$7:$AC$26,29,0)</f>
        <v>69.050002199999994</v>
      </c>
    </row>
    <row r="16" spans="1:34" ht="17.25" x14ac:dyDescent="0.3">
      <c r="A16" s="41">
        <v>10</v>
      </c>
      <c r="B16" s="111">
        <f>VLOOKUP($A16,score!$A$7:$AC$26,3,FALSE)</f>
        <v>10</v>
      </c>
      <c r="C16" s="45" t="str">
        <f>VLOOKUP($A16,score!$A$7:$AC$26,5,FALSE)</f>
        <v>Duška Kolčan</v>
      </c>
      <c r="D16" s="23">
        <f>VLOOKUP($A16,score!$A$7:$AC$26,6,0)</f>
        <v>6</v>
      </c>
      <c r="E16" s="12">
        <f>VLOOKUP($A16,score!$A$7:$AC$26,7,0)</f>
        <v>6</v>
      </c>
      <c r="F16" s="12">
        <f>VLOOKUP($A16,score!$A$7:$AC$26,8,0)</f>
        <v>4</v>
      </c>
      <c r="G16" s="12">
        <f>VLOOKUP($A16,score!$A$7:$AC$26,9,0)</f>
        <v>3</v>
      </c>
      <c r="H16" s="12">
        <f>VLOOKUP($A16,score!$A$7:$AC$26,10,0)</f>
        <v>3</v>
      </c>
      <c r="I16" s="12">
        <f>VLOOKUP($A16,score!$A$7:$AC$26,11,0)</f>
        <v>5</v>
      </c>
      <c r="J16" s="12">
        <f>VLOOKUP($A16,score!$A$7:$AC$26,12,0)</f>
        <v>5</v>
      </c>
      <c r="K16" s="12">
        <f>VLOOKUP($A16,score!$A$7:$AC$26,13,0)</f>
        <v>7</v>
      </c>
      <c r="L16" s="12">
        <f>VLOOKUP($A16,score!$A$7:$AC$26,14,0)</f>
        <v>4</v>
      </c>
      <c r="M16" s="12">
        <f>VLOOKUP($A16,score!$A$7:$AC$26,15,0)</f>
        <v>4</v>
      </c>
      <c r="N16" s="12">
        <f>VLOOKUP($A16,score!$A$7:$AC$26,16,0)</f>
        <v>3</v>
      </c>
      <c r="O16" s="12">
        <f>VLOOKUP($A16,score!$A$7:$AC$26,17,0)</f>
        <v>5</v>
      </c>
      <c r="P16" s="12">
        <f>VLOOKUP($A16,score!$A$7:$AC$26,18,0)</f>
        <v>6</v>
      </c>
      <c r="Q16" s="12">
        <f>VLOOKUP($A16,score!$A$7:$AC$26,19,0)</f>
        <v>5</v>
      </c>
      <c r="R16" s="12">
        <f>VLOOKUP($A16,score!$A$7:$AC$26,20,0)</f>
        <v>5</v>
      </c>
      <c r="S16" s="12">
        <f>VLOOKUP($A16,score!$A$7:$AC$26,21,0)</f>
        <v>4</v>
      </c>
      <c r="T16" s="12">
        <f>VLOOKUP($A16,score!$A$7:$AC$26,22,0)</f>
        <v>3</v>
      </c>
      <c r="U16" s="12">
        <f>VLOOKUP($A16,score!$A$7:$AC$26,23,0)</f>
        <v>6</v>
      </c>
      <c r="V16" s="12">
        <f>VLOOKUP($A16,score!$A$7:$AC$26,24,0)</f>
        <v>6</v>
      </c>
      <c r="W16" s="36">
        <f>VLOOKUP($A16,score!$A$7:$AC$26,25,0)</f>
        <v>84</v>
      </c>
      <c r="X16" s="16">
        <f>VLOOKUP($A16,score!$A$7:$AC$26,26,0)</f>
        <v>84.000001299999994</v>
      </c>
      <c r="Y16" s="16">
        <f>VLOOKUP($A16,score!$A$7:$AC$26,27,0)</f>
        <v>25.8</v>
      </c>
      <c r="Z16" s="17">
        <f>VLOOKUP($A16,score!$A$7:$AC$26,28,0)</f>
        <v>71.099999999999994</v>
      </c>
      <c r="AA16" s="16">
        <f>VLOOKUP($A16,score!$A$7:$AC$26,29,0)</f>
        <v>71.100001299999988</v>
      </c>
    </row>
    <row r="17" spans="1:27" ht="17.25" x14ac:dyDescent="0.3">
      <c r="A17" s="41">
        <v>11</v>
      </c>
      <c r="B17" s="111">
        <f>VLOOKUP($A17,score!$A$7:$AC$26,3,FALSE)</f>
        <v>11</v>
      </c>
      <c r="C17" s="45" t="str">
        <f>VLOOKUP($A17,score!$A$7:$AC$26,5,FALSE)</f>
        <v>Milena Sedovnik</v>
      </c>
      <c r="D17" s="23">
        <f>VLOOKUP($A17,score!$A$7:$AC$26,6,0)</f>
        <v>6</v>
      </c>
      <c r="E17" s="12">
        <f>VLOOKUP($A17,score!$A$7:$AC$26,7,0)</f>
        <v>4</v>
      </c>
      <c r="F17" s="12">
        <f>VLOOKUP($A17,score!$A$7:$AC$26,8,0)</f>
        <v>6</v>
      </c>
      <c r="G17" s="12">
        <f>VLOOKUP($A17,score!$A$7:$AC$26,9,0)</f>
        <v>4</v>
      </c>
      <c r="H17" s="12">
        <f>VLOOKUP($A17,score!$A$7:$AC$26,10,0)</f>
        <v>3</v>
      </c>
      <c r="I17" s="12">
        <f>VLOOKUP($A17,score!$A$7:$AC$26,11,0)</f>
        <v>5</v>
      </c>
      <c r="J17" s="12">
        <f>VLOOKUP($A17,score!$A$7:$AC$26,12,0)</f>
        <v>5</v>
      </c>
      <c r="K17" s="12">
        <f>VLOOKUP($A17,score!$A$7:$AC$26,13,0)</f>
        <v>7</v>
      </c>
      <c r="L17" s="12">
        <f>VLOOKUP($A17,score!$A$7:$AC$26,14,0)</f>
        <v>5</v>
      </c>
      <c r="M17" s="12">
        <f>VLOOKUP($A17,score!$A$7:$AC$26,15,0)</f>
        <v>5</v>
      </c>
      <c r="N17" s="12">
        <f>VLOOKUP($A17,score!$A$7:$AC$26,16,0)</f>
        <v>4</v>
      </c>
      <c r="O17" s="12">
        <f>VLOOKUP($A17,score!$A$7:$AC$26,17,0)</f>
        <v>6</v>
      </c>
      <c r="P17" s="12">
        <f>VLOOKUP($A17,score!$A$7:$AC$26,18,0)</f>
        <v>6</v>
      </c>
      <c r="Q17" s="12">
        <f>VLOOKUP($A17,score!$A$7:$AC$26,19,0)</f>
        <v>4</v>
      </c>
      <c r="R17" s="12">
        <f>VLOOKUP($A17,score!$A$7:$AC$26,20,0)</f>
        <v>7</v>
      </c>
      <c r="S17" s="12">
        <f>VLOOKUP($A17,score!$A$7:$AC$26,21,0)</f>
        <v>3</v>
      </c>
      <c r="T17" s="12">
        <f>VLOOKUP($A17,score!$A$7:$AC$26,22,0)</f>
        <v>2</v>
      </c>
      <c r="U17" s="12">
        <f>VLOOKUP($A17,score!$A$7:$AC$26,23,0)</f>
        <v>6</v>
      </c>
      <c r="V17" s="12">
        <f>VLOOKUP($A17,score!$A$7:$AC$26,24,0)</f>
        <v>5</v>
      </c>
      <c r="W17" s="36">
        <f>VLOOKUP($A17,score!$A$7:$AC$26,25,0)</f>
        <v>87</v>
      </c>
      <c r="X17" s="16">
        <f>VLOOKUP($A17,score!$A$7:$AC$26,26,0)</f>
        <v>87.000000999999997</v>
      </c>
      <c r="Y17" s="16">
        <f>VLOOKUP($A17,score!$A$7:$AC$26,27,0)</f>
        <v>25.4</v>
      </c>
      <c r="Z17" s="17">
        <f>VLOOKUP($A17,score!$A$7:$AC$26,28,0)</f>
        <v>74.3</v>
      </c>
      <c r="AA17" s="16">
        <f>VLOOKUP($A17,score!$A$7:$AC$26,29,0)</f>
        <v>74.300000999999995</v>
      </c>
    </row>
    <row r="18" spans="1:27" ht="17.25" x14ac:dyDescent="0.3">
      <c r="A18" s="41">
        <v>12</v>
      </c>
      <c r="B18" s="111">
        <f>VLOOKUP($A18,score!$A$7:$AC$26,3,FALSE)</f>
        <v>12</v>
      </c>
      <c r="C18" s="45" t="str">
        <f>VLOOKUP($A18,score!$A$7:$AC$26,5,FALSE)</f>
        <v>Nada Šmit</v>
      </c>
      <c r="D18" s="23">
        <f>VLOOKUP($A18,score!$A$7:$AC$26,6,0)</f>
        <v>7</v>
      </c>
      <c r="E18" s="12">
        <f>VLOOKUP($A18,score!$A$7:$AC$26,7,0)</f>
        <v>5</v>
      </c>
      <c r="F18" s="12">
        <f>VLOOKUP($A18,score!$A$7:$AC$26,8,0)</f>
        <v>5</v>
      </c>
      <c r="G18" s="12">
        <f>VLOOKUP($A18,score!$A$7:$AC$26,9,0)</f>
        <v>2</v>
      </c>
      <c r="H18" s="12">
        <f>VLOOKUP($A18,score!$A$7:$AC$26,10,0)</f>
        <v>3</v>
      </c>
      <c r="I18" s="12">
        <f>VLOOKUP($A18,score!$A$7:$AC$26,11,0)</f>
        <v>5</v>
      </c>
      <c r="J18" s="12">
        <f>VLOOKUP($A18,score!$A$7:$AC$26,12,0)</f>
        <v>5</v>
      </c>
      <c r="K18" s="12">
        <f>VLOOKUP($A18,score!$A$7:$AC$26,13,0)</f>
        <v>8</v>
      </c>
      <c r="L18" s="12">
        <f>VLOOKUP($A18,score!$A$7:$AC$26,14,0)</f>
        <v>5</v>
      </c>
      <c r="M18" s="12">
        <f>VLOOKUP($A18,score!$A$7:$AC$26,15,0)</f>
        <v>5</v>
      </c>
      <c r="N18" s="12">
        <f>VLOOKUP($A18,score!$A$7:$AC$26,16,0)</f>
        <v>4</v>
      </c>
      <c r="O18" s="12">
        <f>VLOOKUP($A18,score!$A$7:$AC$26,17,0)</f>
        <v>6</v>
      </c>
      <c r="P18" s="12">
        <f>VLOOKUP($A18,score!$A$7:$AC$26,18,0)</f>
        <v>6</v>
      </c>
      <c r="Q18" s="12">
        <f>VLOOKUP($A18,score!$A$7:$AC$26,19,0)</f>
        <v>6</v>
      </c>
      <c r="R18" s="12">
        <f>VLOOKUP($A18,score!$A$7:$AC$26,20,0)</f>
        <v>6</v>
      </c>
      <c r="S18" s="12">
        <f>VLOOKUP($A18,score!$A$7:$AC$26,21,0)</f>
        <v>4</v>
      </c>
      <c r="T18" s="12">
        <f>VLOOKUP($A18,score!$A$7:$AC$26,22,0)</f>
        <v>2</v>
      </c>
      <c r="U18" s="12">
        <f>VLOOKUP($A18,score!$A$7:$AC$26,23,0)</f>
        <v>6</v>
      </c>
      <c r="V18" s="12">
        <f>VLOOKUP($A18,score!$A$7:$AC$26,24,0)</f>
        <v>5</v>
      </c>
      <c r="W18" s="36">
        <f>VLOOKUP($A18,score!$A$7:$AC$26,25,0)</f>
        <v>88</v>
      </c>
      <c r="X18" s="16">
        <f>VLOOKUP($A18,score!$A$7:$AC$26,26,0)</f>
        <v>88.000000799999995</v>
      </c>
      <c r="Y18" s="16">
        <f>VLOOKUP($A18,score!$A$7:$AC$26,27,0)</f>
        <v>35</v>
      </c>
      <c r="Z18" s="17">
        <f>VLOOKUP($A18,score!$A$7:$AC$26,28,0)</f>
        <v>70.5</v>
      </c>
      <c r="AA18" s="16">
        <f>VLOOKUP($A18,score!$A$7:$AC$26,29,0)</f>
        <v>70.500000799999995</v>
      </c>
    </row>
    <row r="19" spans="1:27" ht="15" customHeight="1" x14ac:dyDescent="0.3">
      <c r="A19" s="41">
        <v>13</v>
      </c>
      <c r="B19" s="111">
        <f>VLOOKUP($A19,score!$A$7:$AC$26,3,FALSE)</f>
        <v>13</v>
      </c>
      <c r="C19" s="45" t="str">
        <f>VLOOKUP($A19,score!$A$7:$AC$26,5,FALSE)</f>
        <v>Terglav Breda</v>
      </c>
      <c r="D19" s="23">
        <f>VLOOKUP($A19,score!$A$7:$AC$26,6,0)</f>
        <v>6</v>
      </c>
      <c r="E19" s="12">
        <f>VLOOKUP($A19,score!$A$7:$AC$26,7,0)</f>
        <v>5</v>
      </c>
      <c r="F19" s="12">
        <f>VLOOKUP($A19,score!$A$7:$AC$26,8,0)</f>
        <v>5</v>
      </c>
      <c r="G19" s="12">
        <f>VLOOKUP($A19,score!$A$7:$AC$26,9,0)</f>
        <v>4</v>
      </c>
      <c r="H19" s="12">
        <f>VLOOKUP($A19,score!$A$7:$AC$26,10,0)</f>
        <v>3</v>
      </c>
      <c r="I19" s="12">
        <f>VLOOKUP($A19,score!$A$7:$AC$26,11,0)</f>
        <v>5</v>
      </c>
      <c r="J19" s="12">
        <f>VLOOKUP($A19,score!$A$7:$AC$26,12,0)</f>
        <v>4</v>
      </c>
      <c r="K19" s="12">
        <f>VLOOKUP($A19,score!$A$7:$AC$26,13,0)</f>
        <v>8</v>
      </c>
      <c r="L19" s="12">
        <f>VLOOKUP($A19,score!$A$7:$AC$26,14,0)</f>
        <v>5</v>
      </c>
      <c r="M19" s="12">
        <f>VLOOKUP($A19,score!$A$7:$AC$26,15,0)</f>
        <v>4</v>
      </c>
      <c r="N19" s="12">
        <f>VLOOKUP($A19,score!$A$7:$AC$26,16,0)</f>
        <v>3</v>
      </c>
      <c r="O19" s="12">
        <f>VLOOKUP($A19,score!$A$7:$AC$26,17,0)</f>
        <v>6</v>
      </c>
      <c r="P19" s="12">
        <f>VLOOKUP($A19,score!$A$7:$AC$26,18,0)</f>
        <v>7</v>
      </c>
      <c r="Q19" s="12">
        <f>VLOOKUP($A19,score!$A$7:$AC$26,19,0)</f>
        <v>5</v>
      </c>
      <c r="R19" s="12">
        <f>VLOOKUP($A19,score!$A$7:$AC$26,20,0)</f>
        <v>7</v>
      </c>
      <c r="S19" s="12">
        <f>VLOOKUP($A19,score!$A$7:$AC$26,21,0)</f>
        <v>4</v>
      </c>
      <c r="T19" s="12">
        <f>VLOOKUP($A19,score!$A$7:$AC$26,22,0)</f>
        <v>4</v>
      </c>
      <c r="U19" s="12">
        <f>VLOOKUP($A19,score!$A$7:$AC$26,23,0)</f>
        <v>6</v>
      </c>
      <c r="V19" s="12">
        <f>VLOOKUP($A19,score!$A$7:$AC$26,24,0)</f>
        <v>5</v>
      </c>
      <c r="W19" s="36">
        <f>VLOOKUP($A19,score!$A$7:$AC$26,25,0)</f>
        <v>90</v>
      </c>
      <c r="X19" s="16">
        <f>VLOOKUP($A19,score!$A$7:$AC$26,26,0)</f>
        <v>90.000001699999999</v>
      </c>
      <c r="Y19" s="16">
        <f>VLOOKUP($A19,score!$A$7:$AC$26,27,0)</f>
        <v>37</v>
      </c>
      <c r="Z19" s="17">
        <f>VLOOKUP($A19,score!$A$7:$AC$26,28,0)</f>
        <v>71.5</v>
      </c>
      <c r="AA19" s="16">
        <f>VLOOKUP($A19,score!$A$7:$AC$26,29,0)</f>
        <v>71.500001699999999</v>
      </c>
    </row>
    <row r="20" spans="1:27" ht="17.25" x14ac:dyDescent="0.3">
      <c r="A20" s="41">
        <v>14</v>
      </c>
      <c r="B20" s="111">
        <f>VLOOKUP($A20,score!$A$7:$AC$26,3,FALSE)</f>
        <v>14</v>
      </c>
      <c r="C20" s="45" t="str">
        <f>VLOOKUP($A20,score!$A$7:$AC$26,5,FALSE)</f>
        <v>Lazar Majda</v>
      </c>
      <c r="D20" s="23">
        <f>VLOOKUP($A20,score!$A$7:$AC$26,6,0)</f>
        <v>2</v>
      </c>
      <c r="E20" s="12">
        <f>VLOOKUP($A20,score!$A$7:$AC$26,7,0)</f>
        <v>7</v>
      </c>
      <c r="F20" s="12">
        <f>VLOOKUP($A20,score!$A$7:$AC$26,8,0)</f>
        <v>5</v>
      </c>
      <c r="G20" s="12">
        <f>VLOOKUP($A20,score!$A$7:$AC$26,9,0)</f>
        <v>4</v>
      </c>
      <c r="H20" s="12">
        <f>VLOOKUP($A20,score!$A$7:$AC$26,10,0)</f>
        <v>4</v>
      </c>
      <c r="I20" s="12">
        <f>VLOOKUP($A20,score!$A$7:$AC$26,11,0)</f>
        <v>5</v>
      </c>
      <c r="J20" s="12">
        <f>VLOOKUP($A20,score!$A$7:$AC$26,12,0)</f>
        <v>6</v>
      </c>
      <c r="K20" s="12">
        <f>VLOOKUP($A20,score!$A$7:$AC$26,13,0)</f>
        <v>7</v>
      </c>
      <c r="L20" s="12">
        <f>VLOOKUP($A20,score!$A$7:$AC$26,14,0)</f>
        <v>4</v>
      </c>
      <c r="M20" s="12">
        <f>VLOOKUP($A20,score!$A$7:$AC$26,15,0)</f>
        <v>4</v>
      </c>
      <c r="N20" s="12">
        <f>VLOOKUP($A20,score!$A$7:$AC$26,16,0)</f>
        <v>4</v>
      </c>
      <c r="O20" s="12">
        <f>VLOOKUP($A20,score!$A$7:$AC$26,17,0)</f>
        <v>6</v>
      </c>
      <c r="P20" s="12">
        <f>VLOOKUP($A20,score!$A$7:$AC$26,18,0)</f>
        <v>6</v>
      </c>
      <c r="Q20" s="12">
        <f>VLOOKUP($A20,score!$A$7:$AC$26,19,0)</f>
        <v>5</v>
      </c>
      <c r="R20" s="12">
        <f>VLOOKUP($A20,score!$A$7:$AC$26,20,0)</f>
        <v>8</v>
      </c>
      <c r="S20" s="12">
        <f>VLOOKUP($A20,score!$A$7:$AC$26,21,0)</f>
        <v>4</v>
      </c>
      <c r="T20" s="12">
        <f>VLOOKUP($A20,score!$A$7:$AC$26,22,0)</f>
        <v>3</v>
      </c>
      <c r="U20" s="12">
        <f>VLOOKUP($A20,score!$A$7:$AC$26,23,0)</f>
        <v>5</v>
      </c>
      <c r="V20" s="12">
        <f>VLOOKUP($A20,score!$A$7:$AC$26,24,0)</f>
        <v>5</v>
      </c>
      <c r="W20" s="36">
        <f>VLOOKUP($A20,score!$A$7:$AC$26,25,0)</f>
        <v>92</v>
      </c>
      <c r="X20" s="16">
        <f>VLOOKUP($A20,score!$A$7:$AC$26,26,0)</f>
        <v>92.000002300000006</v>
      </c>
      <c r="Y20" s="16">
        <f>VLOOKUP($A20,score!$A$7:$AC$26,27,0)</f>
        <v>26.3</v>
      </c>
      <c r="Z20" s="17">
        <f>VLOOKUP($A20,score!$A$7:$AC$26,28,0)</f>
        <v>78.849999999999994</v>
      </c>
      <c r="AA20" s="16">
        <f>VLOOKUP($A20,score!$A$7:$AC$26,29,0)</f>
        <v>78.8500023</v>
      </c>
    </row>
    <row r="21" spans="1:27" ht="17.25" x14ac:dyDescent="0.3">
      <c r="A21" s="41">
        <v>15</v>
      </c>
      <c r="B21" s="111">
        <f>VLOOKUP($A21,score!$A$7:$AC$26,3,FALSE)</f>
        <v>15</v>
      </c>
      <c r="C21" s="45" t="str">
        <f>VLOOKUP($A21,score!$A$7:$AC$26,5,FALSE)</f>
        <v>Novak Sonja</v>
      </c>
      <c r="D21" s="23">
        <f>VLOOKUP($A21,score!$A$7:$AC$26,6,0)</f>
        <v>2</v>
      </c>
      <c r="E21" s="12">
        <f>VLOOKUP($A21,score!$A$7:$AC$26,7,0)</f>
        <v>6</v>
      </c>
      <c r="F21" s="12">
        <f>VLOOKUP($A21,score!$A$7:$AC$26,8,0)</f>
        <v>8</v>
      </c>
      <c r="G21" s="12">
        <f>VLOOKUP($A21,score!$A$7:$AC$26,9,0)</f>
        <v>3</v>
      </c>
      <c r="H21" s="12">
        <f>VLOOKUP($A21,score!$A$7:$AC$26,10,0)</f>
        <v>4</v>
      </c>
      <c r="I21" s="12">
        <f>VLOOKUP($A21,score!$A$7:$AC$26,11,0)</f>
        <v>5</v>
      </c>
      <c r="J21" s="12">
        <f>VLOOKUP($A21,score!$A$7:$AC$26,12,0)</f>
        <v>5</v>
      </c>
      <c r="K21" s="12">
        <f>VLOOKUP($A21,score!$A$7:$AC$26,13,0)</f>
        <v>8</v>
      </c>
      <c r="L21" s="12">
        <f>VLOOKUP($A21,score!$A$7:$AC$26,14,0)</f>
        <v>5</v>
      </c>
      <c r="M21" s="12">
        <f>VLOOKUP($A21,score!$A$7:$AC$26,15,0)</f>
        <v>4</v>
      </c>
      <c r="N21" s="12">
        <f>VLOOKUP($A21,score!$A$7:$AC$26,16,0)</f>
        <v>4</v>
      </c>
      <c r="O21" s="12">
        <f>VLOOKUP($A21,score!$A$7:$AC$26,17,0)</f>
        <v>5</v>
      </c>
      <c r="P21" s="12">
        <f>VLOOKUP($A21,score!$A$7:$AC$26,18,0)</f>
        <v>7</v>
      </c>
      <c r="Q21" s="12">
        <f>VLOOKUP($A21,score!$A$7:$AC$26,19,0)</f>
        <v>8</v>
      </c>
      <c r="R21" s="12">
        <f>VLOOKUP($A21,score!$A$7:$AC$26,20,0)</f>
        <v>5</v>
      </c>
      <c r="S21" s="12">
        <f>VLOOKUP($A21,score!$A$7:$AC$26,21,0)</f>
        <v>3</v>
      </c>
      <c r="T21" s="12">
        <f>VLOOKUP($A21,score!$A$7:$AC$26,22,0)</f>
        <v>3</v>
      </c>
      <c r="U21" s="12">
        <f>VLOOKUP($A21,score!$A$7:$AC$26,23,0)</f>
        <v>6</v>
      </c>
      <c r="V21" s="12">
        <f>VLOOKUP($A21,score!$A$7:$AC$26,24,0)</f>
        <v>6</v>
      </c>
      <c r="W21" s="36">
        <f>VLOOKUP($A21,score!$A$7:$AC$26,25,0)</f>
        <v>95</v>
      </c>
      <c r="X21" s="16">
        <f>VLOOKUP($A21,score!$A$7:$AC$26,26,0)</f>
        <v>95.000001800000007</v>
      </c>
      <c r="Y21" s="16">
        <f>VLOOKUP($A21,score!$A$7:$AC$26,27,0)</f>
        <v>27.5</v>
      </c>
      <c r="Z21" s="17">
        <f>VLOOKUP($A21,score!$A$7:$AC$26,28,0)</f>
        <v>81.25</v>
      </c>
      <c r="AA21" s="16">
        <f>VLOOKUP($A21,score!$A$7:$AC$26,29,0)</f>
        <v>81.250001800000007</v>
      </c>
    </row>
    <row r="22" spans="1:27" ht="17.25" x14ac:dyDescent="0.3">
      <c r="A22" s="41">
        <v>16</v>
      </c>
      <c r="B22" s="111">
        <f>VLOOKUP($A22,score!$A$7:$AC$26,3,FALSE)</f>
        <v>16</v>
      </c>
      <c r="C22" s="45" t="str">
        <f>VLOOKUP($A22,score!$A$7:$AC$26,5,FALSE)</f>
        <v>Boža Čuk</v>
      </c>
      <c r="D22" s="23">
        <f>VLOOKUP($A22,score!$A$7:$AC$26,6,0)</f>
        <v>4</v>
      </c>
      <c r="E22" s="12">
        <f>VLOOKUP($A22,score!$A$7:$AC$26,7,0)</f>
        <v>5</v>
      </c>
      <c r="F22" s="12">
        <f>VLOOKUP($A22,score!$A$7:$AC$26,8,0)</f>
        <v>5</v>
      </c>
      <c r="G22" s="12">
        <f>VLOOKUP($A22,score!$A$7:$AC$26,9,0)</f>
        <v>4</v>
      </c>
      <c r="H22" s="12">
        <f>VLOOKUP($A22,score!$A$7:$AC$26,10,0)</f>
        <v>4</v>
      </c>
      <c r="I22" s="12">
        <f>VLOOKUP($A22,score!$A$7:$AC$26,11,0)</f>
        <v>6</v>
      </c>
      <c r="J22" s="12">
        <f>VLOOKUP($A22,score!$A$7:$AC$26,12,0)</f>
        <v>5</v>
      </c>
      <c r="K22" s="12">
        <f>VLOOKUP($A22,score!$A$7:$AC$26,13,0)</f>
        <v>7</v>
      </c>
      <c r="L22" s="12">
        <f>VLOOKUP($A22,score!$A$7:$AC$26,14,0)</f>
        <v>6</v>
      </c>
      <c r="M22" s="12">
        <f>VLOOKUP($A22,score!$A$7:$AC$26,15,0)</f>
        <v>6</v>
      </c>
      <c r="N22" s="12">
        <f>VLOOKUP($A22,score!$A$7:$AC$26,16,0)</f>
        <v>4</v>
      </c>
      <c r="O22" s="12">
        <f>VLOOKUP($A22,score!$A$7:$AC$26,17,0)</f>
        <v>5</v>
      </c>
      <c r="P22" s="12">
        <f>VLOOKUP($A22,score!$A$7:$AC$26,18,0)</f>
        <v>6</v>
      </c>
      <c r="Q22" s="12">
        <f>VLOOKUP($A22,score!$A$7:$AC$26,19,0)</f>
        <v>6</v>
      </c>
      <c r="R22" s="12">
        <f>VLOOKUP($A22,score!$A$7:$AC$26,20,0)</f>
        <v>8</v>
      </c>
      <c r="S22" s="12">
        <f>VLOOKUP($A22,score!$A$7:$AC$26,21,0)</f>
        <v>3</v>
      </c>
      <c r="T22" s="12">
        <f>VLOOKUP($A22,score!$A$7:$AC$26,22,0)</f>
        <v>3</v>
      </c>
      <c r="U22" s="12">
        <f>VLOOKUP($A22,score!$A$7:$AC$26,23,0)</f>
        <v>8</v>
      </c>
      <c r="V22" s="12">
        <f>VLOOKUP($A22,score!$A$7:$AC$26,24,0)</f>
        <v>5</v>
      </c>
      <c r="W22" s="36">
        <f>VLOOKUP($A22,score!$A$7:$AC$26,25,0)</f>
        <v>96</v>
      </c>
      <c r="X22" s="16">
        <f>VLOOKUP($A22,score!$A$7:$AC$26,26,0)</f>
        <v>96.000001600000004</v>
      </c>
      <c r="Y22" s="16">
        <f>VLOOKUP($A22,score!$A$7:$AC$26,27,0)</f>
        <v>28.1</v>
      </c>
      <c r="Z22" s="17">
        <f>VLOOKUP($A22,score!$A$7:$AC$26,28,0)</f>
        <v>81.95</v>
      </c>
      <c r="AA22" s="16">
        <f>VLOOKUP($A22,score!$A$7:$AC$26,29,0)</f>
        <v>81.950001600000007</v>
      </c>
    </row>
    <row r="23" spans="1:27" ht="17.25" x14ac:dyDescent="0.3">
      <c r="A23" s="41">
        <v>17</v>
      </c>
      <c r="B23" s="111">
        <f>VLOOKUP($A23,score!$A$7:$AC$26,3,FALSE)</f>
        <v>17</v>
      </c>
      <c r="C23" s="45" t="str">
        <f>VLOOKUP($A23,score!$A$7:$AC$26,5,FALSE)</f>
        <v>Pesjak Nada</v>
      </c>
      <c r="D23" s="23">
        <f>VLOOKUP($A23,score!$A$7:$AC$26,6,0)</f>
        <v>3</v>
      </c>
      <c r="E23" s="12">
        <f>VLOOKUP($A23,score!$A$7:$AC$26,7,0)</f>
        <v>6</v>
      </c>
      <c r="F23" s="12">
        <f>VLOOKUP($A23,score!$A$7:$AC$26,8,0)</f>
        <v>5</v>
      </c>
      <c r="G23" s="12">
        <f>VLOOKUP($A23,score!$A$7:$AC$26,9,0)</f>
        <v>4</v>
      </c>
      <c r="H23" s="12">
        <f>VLOOKUP($A23,score!$A$7:$AC$26,10,0)</f>
        <v>3</v>
      </c>
      <c r="I23" s="12">
        <f>VLOOKUP($A23,score!$A$7:$AC$26,11,0)</f>
        <v>5</v>
      </c>
      <c r="J23" s="12">
        <f>VLOOKUP($A23,score!$A$7:$AC$26,12,0)</f>
        <v>7</v>
      </c>
      <c r="K23" s="12">
        <f>VLOOKUP($A23,score!$A$7:$AC$26,13,0)</f>
        <v>6</v>
      </c>
      <c r="L23" s="12">
        <f>VLOOKUP($A23,score!$A$7:$AC$26,14,0)</f>
        <v>6</v>
      </c>
      <c r="M23" s="12">
        <f>VLOOKUP($A23,score!$A$7:$AC$26,15,0)</f>
        <v>5</v>
      </c>
      <c r="N23" s="12">
        <f>VLOOKUP($A23,score!$A$7:$AC$26,16,0)</f>
        <v>4</v>
      </c>
      <c r="O23" s="12">
        <f>VLOOKUP($A23,score!$A$7:$AC$26,17,0)</f>
        <v>6</v>
      </c>
      <c r="P23" s="12">
        <f>VLOOKUP($A23,score!$A$7:$AC$26,18,0)</f>
        <v>8</v>
      </c>
      <c r="Q23" s="12">
        <f>VLOOKUP($A23,score!$A$7:$AC$26,19,0)</f>
        <v>5</v>
      </c>
      <c r="R23" s="12">
        <f>VLOOKUP($A23,score!$A$7:$AC$26,20,0)</f>
        <v>9</v>
      </c>
      <c r="S23" s="12">
        <f>VLOOKUP($A23,score!$A$7:$AC$26,21,0)</f>
        <v>4</v>
      </c>
      <c r="T23" s="12">
        <f>VLOOKUP($A23,score!$A$7:$AC$26,22,0)</f>
        <v>3</v>
      </c>
      <c r="U23" s="12">
        <f>VLOOKUP($A23,score!$A$7:$AC$26,23,0)</f>
        <v>6</v>
      </c>
      <c r="V23" s="12">
        <f>VLOOKUP($A23,score!$A$7:$AC$26,24,0)</f>
        <v>8</v>
      </c>
      <c r="W23" s="36">
        <f>VLOOKUP($A23,score!$A$7:$AC$26,25,0)</f>
        <v>100</v>
      </c>
      <c r="X23" s="16">
        <f>VLOOKUP($A23,score!$A$7:$AC$26,26,0)</f>
        <v>100.0000019</v>
      </c>
      <c r="Y23" s="16">
        <f>VLOOKUP($A23,score!$A$7:$AC$26,27,0)</f>
        <v>24.8</v>
      </c>
      <c r="Z23" s="17">
        <f>VLOOKUP($A23,score!$A$7:$AC$26,28,0)</f>
        <v>87.6</v>
      </c>
      <c r="AA23" s="16">
        <f>VLOOKUP($A23,score!$A$7:$AC$26,29,0)</f>
        <v>87.600001899999995</v>
      </c>
    </row>
    <row r="24" spans="1:27" ht="17.25" x14ac:dyDescent="0.3">
      <c r="A24" s="41">
        <v>18</v>
      </c>
      <c r="B24" s="111">
        <f>VLOOKUP($A24,score!$A$7:$AC$26,3,FALSE)</f>
        <v>18</v>
      </c>
      <c r="C24" s="45" t="str">
        <f>VLOOKUP($A24,score!$A$7:$AC$26,5,FALSE)</f>
        <v>Benedik Danica</v>
      </c>
      <c r="D24" s="23">
        <f>VLOOKUP($A24,score!$A$7:$AC$26,6,0)</f>
        <v>1</v>
      </c>
      <c r="E24" s="12">
        <f>VLOOKUP($A24,score!$A$7:$AC$26,7,0)</f>
        <v>7</v>
      </c>
      <c r="F24" s="12">
        <f>VLOOKUP($A24,score!$A$7:$AC$26,8,0)</f>
        <v>5</v>
      </c>
      <c r="G24" s="12">
        <f>VLOOKUP($A24,score!$A$7:$AC$26,9,0)</f>
        <v>11</v>
      </c>
      <c r="H24" s="12">
        <f>VLOOKUP($A24,score!$A$7:$AC$26,10,0)</f>
        <v>4</v>
      </c>
      <c r="I24" s="12">
        <f>VLOOKUP($A24,score!$A$7:$AC$26,11,0)</f>
        <v>5</v>
      </c>
      <c r="J24" s="12">
        <f>VLOOKUP($A24,score!$A$7:$AC$26,12,0)</f>
        <v>5</v>
      </c>
      <c r="K24" s="12">
        <f>VLOOKUP($A24,score!$A$7:$AC$26,13,0)</f>
        <v>8</v>
      </c>
      <c r="L24" s="12">
        <f>VLOOKUP($A24,score!$A$7:$AC$26,14,0)</f>
        <v>7</v>
      </c>
      <c r="M24" s="12">
        <f>VLOOKUP($A24,score!$A$7:$AC$26,15,0)</f>
        <v>4</v>
      </c>
      <c r="N24" s="12">
        <f>VLOOKUP($A24,score!$A$7:$AC$26,16,0)</f>
        <v>5</v>
      </c>
      <c r="O24" s="12">
        <f>VLOOKUP($A24,score!$A$7:$AC$26,17,0)</f>
        <v>7</v>
      </c>
      <c r="P24" s="12">
        <f>VLOOKUP($A24,score!$A$7:$AC$26,18,0)</f>
        <v>8</v>
      </c>
      <c r="Q24" s="12">
        <f>VLOOKUP($A24,score!$A$7:$AC$26,19,0)</f>
        <v>6</v>
      </c>
      <c r="R24" s="12">
        <f>VLOOKUP($A24,score!$A$7:$AC$26,20,0)</f>
        <v>9</v>
      </c>
      <c r="S24" s="12">
        <f>VLOOKUP($A24,score!$A$7:$AC$26,21,0)</f>
        <v>4</v>
      </c>
      <c r="T24" s="12">
        <f>VLOOKUP($A24,score!$A$7:$AC$26,22,0)</f>
        <v>3</v>
      </c>
      <c r="U24" s="12">
        <f>VLOOKUP($A24,score!$A$7:$AC$26,23,0)</f>
        <v>6</v>
      </c>
      <c r="V24" s="12">
        <f>VLOOKUP($A24,score!$A$7:$AC$26,24,0)</f>
        <v>7</v>
      </c>
      <c r="W24" s="36">
        <f>VLOOKUP($A24,score!$A$7:$AC$26,25,0)</f>
        <v>111</v>
      </c>
      <c r="X24" s="16">
        <f>VLOOKUP($A24,score!$A$7:$AC$26,26,0)</f>
        <v>111.0000024</v>
      </c>
      <c r="Y24" s="16">
        <f>VLOOKUP($A24,score!$A$7:$AC$26,27,0)</f>
        <v>26.5</v>
      </c>
      <c r="Z24" s="17">
        <f>VLOOKUP($A24,score!$A$7:$AC$26,28,0)</f>
        <v>97.75</v>
      </c>
      <c r="AA24" s="16">
        <f>VLOOKUP($A24,score!$A$7:$AC$26,29,0)</f>
        <v>97.7500024</v>
      </c>
    </row>
    <row r="25" spans="1:27" ht="17.25" x14ac:dyDescent="0.3">
      <c r="A25" s="41">
        <v>19</v>
      </c>
      <c r="B25" s="111">
        <f>VLOOKUP($A25,score!$A$7:$AC$26,3,FALSE)</f>
        <v>19</v>
      </c>
      <c r="C25" s="45">
        <f>VLOOKUP($A25,score!$A$7:$AC$26,5,FALSE)</f>
        <v>0</v>
      </c>
      <c r="D25" s="23">
        <f>VLOOKUP($A25,score!$A$7:$AC$26,6,0)</f>
        <v>0</v>
      </c>
      <c r="E25" s="12">
        <f>VLOOKUP($A25,score!$A$7:$AC$26,7,0)</f>
        <v>0</v>
      </c>
      <c r="F25" s="12">
        <f>VLOOKUP($A25,score!$A$7:$AC$26,8,0)</f>
        <v>0</v>
      </c>
      <c r="G25" s="12">
        <f>VLOOKUP($A25,score!$A$7:$AC$26,9,0)</f>
        <v>0</v>
      </c>
      <c r="H25" s="12">
        <f>VLOOKUP($A25,score!$A$7:$AC$26,10,0)</f>
        <v>0</v>
      </c>
      <c r="I25" s="12">
        <f>VLOOKUP($A25,score!$A$7:$AC$26,11,0)</f>
        <v>0</v>
      </c>
      <c r="J25" s="12">
        <f>VLOOKUP($A25,score!$A$7:$AC$26,12,0)</f>
        <v>0</v>
      </c>
      <c r="K25" s="12">
        <f>VLOOKUP($A25,score!$A$7:$AC$26,13,0)</f>
        <v>0</v>
      </c>
      <c r="L25" s="12">
        <f>VLOOKUP($A25,score!$A$7:$AC$26,14,0)</f>
        <v>0</v>
      </c>
      <c r="M25" s="12">
        <f>VLOOKUP($A25,score!$A$7:$AC$26,15,0)</f>
        <v>0</v>
      </c>
      <c r="N25" s="12">
        <f>VLOOKUP($A25,score!$A$7:$AC$26,16,0)</f>
        <v>0</v>
      </c>
      <c r="O25" s="12">
        <f>VLOOKUP($A25,score!$A$7:$AC$26,17,0)</f>
        <v>0</v>
      </c>
      <c r="P25" s="12">
        <f>VLOOKUP($A25,score!$A$7:$AC$26,18,0)</f>
        <v>0</v>
      </c>
      <c r="Q25" s="12">
        <f>VLOOKUP($A25,score!$A$7:$AC$26,19,0)</f>
        <v>0</v>
      </c>
      <c r="R25" s="12">
        <f>VLOOKUP($A25,score!$A$7:$AC$26,20,0)</f>
        <v>0</v>
      </c>
      <c r="S25" s="12">
        <f>VLOOKUP($A25,score!$A$7:$AC$26,21,0)</f>
        <v>0</v>
      </c>
      <c r="T25" s="12">
        <f>VLOOKUP($A25,score!$A$7:$AC$26,22,0)</f>
        <v>0</v>
      </c>
      <c r="U25" s="12">
        <f>VLOOKUP($A25,score!$A$7:$AC$26,23,0)</f>
        <v>0</v>
      </c>
      <c r="V25" s="12">
        <f>VLOOKUP($A25,score!$A$7:$AC$26,24,0)</f>
        <v>0</v>
      </c>
      <c r="W25" s="36">
        <f>VLOOKUP($A25,score!$A$7:$AC$26,25,0)</f>
        <v>200</v>
      </c>
      <c r="X25" s="16">
        <f>VLOOKUP($A25,score!$A$7:$AC$26,26,0)</f>
        <v>200.00000249999999</v>
      </c>
      <c r="Y25" s="16">
        <f>VLOOKUP($A25,score!$A$7:$AC$26,27,0)</f>
        <v>0</v>
      </c>
      <c r="Z25" s="17">
        <f>VLOOKUP($A25,score!$A$7:$AC$26,28,0)</f>
        <v>200</v>
      </c>
      <c r="AA25" s="16">
        <f>VLOOKUP($A25,score!$A$7:$AC$26,29,0)</f>
        <v>200.00000249999999</v>
      </c>
    </row>
    <row r="26" spans="1:27" ht="17.25" x14ac:dyDescent="0.3">
      <c r="A26" s="41">
        <v>20</v>
      </c>
      <c r="B26" s="111">
        <f>VLOOKUP($A26,score!$A$7:$AC$26,3,FALSE)</f>
        <v>19</v>
      </c>
      <c r="C26" s="45">
        <f>VLOOKUP($A26,score!$A$7:$AC$26,5,FALSE)</f>
        <v>0</v>
      </c>
      <c r="D26" s="23">
        <f>VLOOKUP($A26,score!$A$7:$AC$26,6,0)</f>
        <v>0</v>
      </c>
      <c r="E26" s="12">
        <f>VLOOKUP($A26,score!$A$7:$AC$26,7,0)</f>
        <v>0</v>
      </c>
      <c r="F26" s="12">
        <f>VLOOKUP($A26,score!$A$7:$AC$26,8,0)</f>
        <v>0</v>
      </c>
      <c r="G26" s="12">
        <f>VLOOKUP($A26,score!$A$7:$AC$26,9,0)</f>
        <v>0</v>
      </c>
      <c r="H26" s="12">
        <f>VLOOKUP($A26,score!$A$7:$AC$26,10,0)</f>
        <v>0</v>
      </c>
      <c r="I26" s="12">
        <f>VLOOKUP($A26,score!$A$7:$AC$26,11,0)</f>
        <v>0</v>
      </c>
      <c r="J26" s="12">
        <f>VLOOKUP($A26,score!$A$7:$AC$26,12,0)</f>
        <v>0</v>
      </c>
      <c r="K26" s="12">
        <f>VLOOKUP($A26,score!$A$7:$AC$26,13,0)</f>
        <v>0</v>
      </c>
      <c r="L26" s="12">
        <f>VLOOKUP($A26,score!$A$7:$AC$26,14,0)</f>
        <v>0</v>
      </c>
      <c r="M26" s="12">
        <f>VLOOKUP($A26,score!$A$7:$AC$26,15,0)</f>
        <v>0</v>
      </c>
      <c r="N26" s="12">
        <f>VLOOKUP($A26,score!$A$7:$AC$26,16,0)</f>
        <v>0</v>
      </c>
      <c r="O26" s="12">
        <f>VLOOKUP($A26,score!$A$7:$AC$26,17,0)</f>
        <v>0</v>
      </c>
      <c r="P26" s="12">
        <f>VLOOKUP($A26,score!$A$7:$AC$26,18,0)</f>
        <v>0</v>
      </c>
      <c r="Q26" s="12">
        <f>VLOOKUP($A26,score!$A$7:$AC$26,19,0)</f>
        <v>0</v>
      </c>
      <c r="R26" s="12">
        <f>VLOOKUP($A26,score!$A$7:$AC$26,20,0)</f>
        <v>0</v>
      </c>
      <c r="S26" s="12">
        <f>VLOOKUP($A26,score!$A$7:$AC$26,21,0)</f>
        <v>0</v>
      </c>
      <c r="T26" s="12">
        <f>VLOOKUP($A26,score!$A$7:$AC$26,22,0)</f>
        <v>0</v>
      </c>
      <c r="U26" s="12">
        <f>VLOOKUP($A26,score!$A$7:$AC$26,23,0)</f>
        <v>0</v>
      </c>
      <c r="V26" s="12">
        <f>VLOOKUP($A26,score!$A$7:$AC$26,24,0)</f>
        <v>0</v>
      </c>
      <c r="W26" s="36">
        <f>VLOOKUP($A26,score!$A$7:$AC$26,25,0)</f>
        <v>200</v>
      </c>
      <c r="X26" s="16">
        <f>VLOOKUP($A26,score!$A$7:$AC$26,26,0)</f>
        <v>200.00000259999999</v>
      </c>
      <c r="Y26" s="16">
        <f>VLOOKUP($A26,score!$A$7:$AC$26,27,0)</f>
        <v>0</v>
      </c>
      <c r="Z26" s="17">
        <f>VLOOKUP($A26,score!$A$7:$AC$26,28,0)</f>
        <v>200</v>
      </c>
      <c r="AA26" s="16">
        <f>VLOOKUP($A26,score!$A$7:$AC$26,29,0)</f>
        <v>200.00000259999999</v>
      </c>
    </row>
    <row r="27" spans="1:27" ht="15.75" x14ac:dyDescent="0.25">
      <c r="C27" s="59" t="s">
        <v>7</v>
      </c>
      <c r="D27" s="60"/>
      <c r="E27" s="47">
        <f>score!I$27</f>
        <v>3</v>
      </c>
      <c r="F27" s="47">
        <f>score!J$27</f>
        <v>3</v>
      </c>
      <c r="G27" s="47">
        <f>score!K$27</f>
        <v>4</v>
      </c>
      <c r="H27" s="47">
        <f>score!L$27</f>
        <v>4</v>
      </c>
      <c r="I27" s="47">
        <f>score!M$27</f>
        <v>5</v>
      </c>
      <c r="J27" s="47">
        <f>score!N$27</f>
        <v>4</v>
      </c>
      <c r="K27" s="47">
        <f>score!O$27</f>
        <v>4</v>
      </c>
      <c r="L27" s="47">
        <f>score!P$27</f>
        <v>3</v>
      </c>
      <c r="M27" s="47">
        <f>score!Q$27</f>
        <v>4</v>
      </c>
      <c r="N27" s="47">
        <f>score!R$27</f>
        <v>5</v>
      </c>
      <c r="O27" s="47">
        <f>score!S$27</f>
        <v>4</v>
      </c>
      <c r="P27" s="47">
        <f>score!T$27</f>
        <v>5</v>
      </c>
      <c r="Q27" s="47">
        <f>score!U$27</f>
        <v>3</v>
      </c>
      <c r="R27" s="47">
        <f>score!V$27</f>
        <v>3</v>
      </c>
      <c r="S27" s="47">
        <f>score!W$27</f>
        <v>4</v>
      </c>
      <c r="T27" s="47">
        <f>score!X$27</f>
        <v>4</v>
      </c>
      <c r="U27" s="47">
        <f>score!Y$27</f>
        <v>70</v>
      </c>
      <c r="V27" s="47">
        <f>score!Z$27</f>
        <v>0</v>
      </c>
      <c r="W27" s="48">
        <f t="shared" ref="W27" si="0">SUM(E27:V27)</f>
        <v>132</v>
      </c>
    </row>
  </sheetData>
  <sheetProtection algorithmName="SHA-512" hashValue="Qi72pyn20sOtm2+JC9oNhB2j746IBGcGOpRKwzRpbQqMO4cGtj75Og/WhzEOIaG/JDrceNKqZctIGbpYY5ry1w==" saltValue="xAdVhu45mg+ToQc6fjxCgg==" spinCount="100000" sheet="1" objects="1" scenarios="1"/>
  <mergeCells count="28">
    <mergeCell ref="E2:V2"/>
    <mergeCell ref="E4:V4"/>
    <mergeCell ref="C5:C6"/>
    <mergeCell ref="D5:D6"/>
    <mergeCell ref="E5:E6"/>
    <mergeCell ref="F5:F6"/>
    <mergeCell ref="G5:G6"/>
    <mergeCell ref="H5:H6"/>
    <mergeCell ref="I5:I6"/>
    <mergeCell ref="J5:J6"/>
    <mergeCell ref="U5:U6"/>
    <mergeCell ref="V5:V6"/>
    <mergeCell ref="K5:K6"/>
    <mergeCell ref="L5:L6"/>
    <mergeCell ref="M5:M6"/>
    <mergeCell ref="N5:N6"/>
    <mergeCell ref="O5:O6"/>
    <mergeCell ref="P5:P6"/>
    <mergeCell ref="C27:D27"/>
    <mergeCell ref="Q5:Q6"/>
    <mergeCell ref="R5:R6"/>
    <mergeCell ref="Z5:Z6"/>
    <mergeCell ref="AA5:AA6"/>
    <mergeCell ref="S5:S6"/>
    <mergeCell ref="T5:T6"/>
    <mergeCell ref="W5:W6"/>
    <mergeCell ref="X5:X6"/>
    <mergeCell ref="Y5:Y6"/>
  </mergeCells>
  <conditionalFormatting sqref="D7:D26 W7:AA26">
    <cfRule type="cellIs" dxfId="5687" priority="9" operator="equal">
      <formula>0</formula>
    </cfRule>
  </conditionalFormatting>
  <conditionalFormatting sqref="E7:V26">
    <cfRule type="cellIs" dxfId="5686" priority="5" operator="greaterThan">
      <formula>5</formula>
    </cfRule>
    <cfRule type="cellIs" dxfId="5685" priority="6" operator="equal">
      <formula>5</formula>
    </cfRule>
    <cfRule type="cellIs" dxfId="5684" priority="7" operator="equal">
      <formula>3</formula>
    </cfRule>
    <cfRule type="cellIs" dxfId="5683" priority="8" operator="equal">
      <formula>2</formula>
    </cfRule>
    <cfRule type="cellIs" dxfId="5682" priority="10" operator="equal">
      <formula>0</formula>
    </cfRule>
  </conditionalFormatting>
  <conditionalFormatting sqref="D33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{C08DD6D8-7267-49C2-8E6A-6FC6C8223E27}</x14:id>
        </ext>
      </extLst>
    </cfRule>
  </conditionalFormatting>
  <conditionalFormatting sqref="D7:D26">
    <cfRule type="dataBar" priority="11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{AEB144FC-66E7-4D8F-9EC9-8922C7F26A58}</x14:id>
        </ext>
      </extLst>
    </cfRule>
  </conditionalFormatting>
  <conditionalFormatting sqref="W7:AA26">
    <cfRule type="cellIs" dxfId="5681" priority="3" operator="equal">
      <formula>200</formula>
    </cfRule>
  </conditionalFormatting>
  <conditionalFormatting sqref="C7:C26">
    <cfRule type="cellIs" dxfId="5680" priority="2" operator="equal">
      <formula>0</formula>
    </cfRule>
  </conditionalFormatting>
  <conditionalFormatting sqref="C7:C9">
    <cfRule type="cellIs" dxfId="5679" priority="1" operator="greater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8DD6D8-7267-49C2-8E6A-6FC6C8223E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AEB144FC-66E7-4D8F-9EC9-8922C7F26A58}">
            <x14:dataBar minLength="0" maxLength="100" border="1" negativeBarBorderColorSameAsPositive="0">
              <x14:cfvo type="min"/>
              <x14:cfvo type="max"/>
              <x14:borderColor rgb="FF7030A0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J27"/>
  <sheetViews>
    <sheetView workbookViewId="0">
      <selection activeCell="G2" sqref="G2:X2"/>
    </sheetView>
  </sheetViews>
  <sheetFormatPr defaultRowHeight="15" x14ac:dyDescent="0.25"/>
  <cols>
    <col min="1" max="2" width="7.7109375" style="46" customWidth="1"/>
    <col min="3" max="4" width="5.140625" style="46" customWidth="1"/>
    <col min="5" max="5" width="25.140625" style="46" customWidth="1"/>
    <col min="6" max="6" width="9" style="46" customWidth="1"/>
    <col min="7" max="24" width="6.7109375" style="46" customWidth="1"/>
    <col min="25" max="27" width="7.7109375" style="46" customWidth="1"/>
    <col min="28" max="28" width="8.7109375" style="46" customWidth="1"/>
    <col min="29" max="16384" width="9.140625" style="46"/>
  </cols>
  <sheetData>
    <row r="1" spans="1:36" ht="15.75" thickBo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</row>
    <row r="2" spans="1:36" ht="33.75" thickBot="1" x14ac:dyDescent="0.65">
      <c r="A2" s="41"/>
      <c r="B2" s="41"/>
      <c r="C2" s="41"/>
      <c r="D2" s="41"/>
      <c r="E2" s="41"/>
      <c r="F2" s="41"/>
      <c r="G2" s="98" t="s">
        <v>26</v>
      </c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100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</row>
    <row r="3" spans="1:36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</row>
    <row r="4" spans="1:36" ht="21.75" customHeight="1" x14ac:dyDescent="0.25">
      <c r="A4" s="41"/>
      <c r="B4" s="41"/>
      <c r="C4" s="41"/>
      <c r="D4" s="41"/>
      <c r="E4" s="41"/>
      <c r="F4" s="41"/>
      <c r="G4" s="101" t="s">
        <v>6</v>
      </c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15.75" customHeight="1" x14ac:dyDescent="0.25">
      <c r="A5" s="102" t="s">
        <v>4</v>
      </c>
      <c r="B5" s="102" t="s">
        <v>5</v>
      </c>
      <c r="C5" s="102" t="s">
        <v>22</v>
      </c>
      <c r="D5" s="103"/>
      <c r="E5" s="104" t="s">
        <v>0</v>
      </c>
      <c r="F5" s="73" t="s">
        <v>18</v>
      </c>
      <c r="G5" s="61">
        <v>1</v>
      </c>
      <c r="H5" s="61">
        <v>2</v>
      </c>
      <c r="I5" s="61">
        <v>3</v>
      </c>
      <c r="J5" s="61">
        <v>4</v>
      </c>
      <c r="K5" s="61">
        <v>5</v>
      </c>
      <c r="L5" s="61">
        <v>6</v>
      </c>
      <c r="M5" s="61">
        <v>7</v>
      </c>
      <c r="N5" s="61">
        <v>8</v>
      </c>
      <c r="O5" s="61">
        <v>9</v>
      </c>
      <c r="P5" s="61">
        <v>10</v>
      </c>
      <c r="Q5" s="61">
        <v>11</v>
      </c>
      <c r="R5" s="61">
        <v>12</v>
      </c>
      <c r="S5" s="61">
        <v>13</v>
      </c>
      <c r="T5" s="61">
        <v>14</v>
      </c>
      <c r="U5" s="61">
        <v>15</v>
      </c>
      <c r="V5" s="61">
        <v>16</v>
      </c>
      <c r="W5" s="61">
        <v>17</v>
      </c>
      <c r="X5" s="61">
        <v>18</v>
      </c>
      <c r="Y5" s="63" t="s">
        <v>1</v>
      </c>
      <c r="Z5" s="65" t="s">
        <v>1</v>
      </c>
      <c r="AA5" s="64" t="s">
        <v>2</v>
      </c>
      <c r="AB5" s="55" t="s">
        <v>3</v>
      </c>
      <c r="AC5" s="105" t="s">
        <v>3</v>
      </c>
    </row>
    <row r="6" spans="1:36" ht="15.75" customHeight="1" x14ac:dyDescent="0.25">
      <c r="A6" s="106"/>
      <c r="B6" s="106"/>
      <c r="C6" s="106"/>
      <c r="D6" s="103" t="s">
        <v>23</v>
      </c>
      <c r="E6" s="104"/>
      <c r="F6" s="74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4"/>
      <c r="Z6" s="66"/>
      <c r="AA6" s="67"/>
      <c r="AB6" s="56"/>
      <c r="AC6" s="107"/>
    </row>
    <row r="7" spans="1:36" x14ac:dyDescent="0.25">
      <c r="A7" s="108">
        <f>RANK($Z7,$Z$7:$Z$26,1)</f>
        <v>6</v>
      </c>
      <c r="B7" s="108">
        <f>RANK($AC7,$AC$7:$AC$26,1)</f>
        <v>12</v>
      </c>
      <c r="C7" s="109">
        <f>_xlfn.RANK.EQ($Y7,$Y$7:$Y$26,1)</f>
        <v>6</v>
      </c>
      <c r="D7" s="109">
        <f>_xlfn.RANK.EQ($AB7,$AB$7:$AB$26,1)</f>
        <v>12</v>
      </c>
      <c r="E7" s="25" t="str">
        <f>'10thR'!B7</f>
        <v>Milojka Bernik</v>
      </c>
      <c r="F7" s="23">
        <f>'10thR'!W7</f>
        <v>5</v>
      </c>
      <c r="G7" s="12">
        <f>MIN('1stR'!C7,'2ndR'!C7,'3rdR'!C7,'4thR'!C7,'5thR'!C7,'6thR'!C7,'7thR'!C7,'8thR'!C7,'9thR'!C7,'10thR'!C7)</f>
        <v>5</v>
      </c>
      <c r="H7" s="12">
        <f>MIN('1stR'!D7,'2ndR'!D7,'3rdR'!D7,'4thR'!D7,'5thR'!D7,'6thR'!D7,'7thR'!D7,'8thR'!D7,'9thR'!D7,'10thR'!D7)</f>
        <v>4</v>
      </c>
      <c r="I7" s="12">
        <f>MIN('1stR'!E7,'2ndR'!E7,'3rdR'!E7,'4thR'!E7,'5thR'!E7,'6thR'!E7,'7thR'!E7,'8thR'!E7,'9thR'!E7,'10thR'!E7)</f>
        <v>2</v>
      </c>
      <c r="J7" s="12">
        <f>MIN('1stR'!F7,'2ndR'!F7,'3rdR'!F7,'4thR'!F7,'5thR'!F7,'6thR'!F7,'7thR'!F7,'8thR'!F7,'9thR'!F7,'10thR'!F7)</f>
        <v>3</v>
      </c>
      <c r="K7" s="12">
        <f>MIN('1stR'!G7,'2ndR'!G7,'3rdR'!G7,'4thR'!G7,'5thR'!G7,'6thR'!G7,'7thR'!G7,'8thR'!G7,'9thR'!G7,'10thR'!G7)</f>
        <v>5</v>
      </c>
      <c r="L7" s="12">
        <f>MIN('1stR'!H7,'2ndR'!H7,'3rdR'!H7,'4thR'!H7,'5thR'!H7,'6thR'!H7,'7thR'!H7,'8thR'!H7,'9thR'!H7,'10thR'!H7)</f>
        <v>4</v>
      </c>
      <c r="M7" s="12">
        <f>MIN('1stR'!I7,'2ndR'!I7,'3rdR'!I7,'4thR'!I7,'5thR'!I7,'6thR'!I7,'7thR'!I7,'8thR'!I7,'9thR'!I7,'10thR'!I7)</f>
        <v>6</v>
      </c>
      <c r="N7" s="12">
        <f>MIN('1stR'!J7,'2ndR'!J7,'3rdR'!J7,'4thR'!J7,'5thR'!J7,'6thR'!J7,'7thR'!J7,'8thR'!J7,'9thR'!J7,'10thR'!J7)</f>
        <v>5</v>
      </c>
      <c r="O7" s="12">
        <f>MIN('1stR'!K7,'2ndR'!K7,'3rdR'!K7,'4thR'!K7,'5thR'!K7,'6thR'!K7,'7thR'!K7,'8thR'!K7,'9thR'!K7,'10thR'!K7)</f>
        <v>4</v>
      </c>
      <c r="P7" s="12">
        <f>MIN('1stR'!L7,'2ndR'!L7,'3rdR'!L7,'4thR'!L7,'5thR'!L7,'6thR'!L7,'7thR'!L7,'8thR'!L7,'9thR'!L7,'10thR'!L7)</f>
        <v>3</v>
      </c>
      <c r="Q7" s="12">
        <f>MIN('1stR'!M7,'2ndR'!M7,'3rdR'!M7,'4thR'!M7,'5thR'!M7,'6thR'!M7,'7thR'!M7,'8thR'!M7,'9thR'!M7,'10thR'!M7)</f>
        <v>6</v>
      </c>
      <c r="R7" s="12">
        <f>MIN('1stR'!N7,'2ndR'!N7,'3rdR'!N7,'4thR'!N7,'5thR'!N7,'6thR'!N7,'7thR'!N7,'8thR'!N7,'9thR'!N7,'10thR'!N7)</f>
        <v>5</v>
      </c>
      <c r="S7" s="12">
        <f>MIN('1stR'!O7,'2ndR'!O7,'3rdR'!O7,'4thR'!O7,'5thR'!O7,'6thR'!O7,'7thR'!O7,'8thR'!O7,'9thR'!O7,'10thR'!O7)</f>
        <v>5</v>
      </c>
      <c r="T7" s="12">
        <f>MIN('1stR'!P7,'2ndR'!P7,'3rdR'!P7,'4thR'!P7,'5thR'!P7,'6thR'!P7,'7thR'!P7,'8thR'!P7,'9thR'!P7,'10thR'!P7)</f>
        <v>7</v>
      </c>
      <c r="U7" s="12">
        <f>MIN('1stR'!Q7,'2ndR'!Q7,'3rdR'!Q7,'4thR'!Q7,'5thR'!Q7,'6thR'!Q7,'7thR'!Q7,'8thR'!Q7,'9thR'!Q7,'10thR'!Q7)</f>
        <v>3</v>
      </c>
      <c r="V7" s="12">
        <f>MIN('1stR'!R7,'2ndR'!R7,'3rdR'!R7,'4thR'!R7,'5thR'!R7,'6thR'!R7,'7thR'!R7,'8thR'!R7,'9thR'!R7,'10thR'!R7)</f>
        <v>3</v>
      </c>
      <c r="W7" s="12">
        <f>MIN('1stR'!S7,'2ndR'!S7,'3rdR'!S7,'4thR'!S7,'5thR'!S7,'6thR'!S7,'7thR'!S7,'8thR'!S7,'9thR'!S7,'10thR'!S7)</f>
        <v>6</v>
      </c>
      <c r="X7" s="12">
        <f>MIN('1stR'!T7,'2ndR'!T7,'3rdR'!T7,'4thR'!T7,'5thR'!T7,'6thR'!T7,'7thR'!T7,'8thR'!T7,'9thR'!T7,'10thR'!T7)</f>
        <v>5</v>
      </c>
      <c r="Y7" s="16">
        <f>IF($F7&gt;0,SUM($G7:$X7),200)</f>
        <v>81</v>
      </c>
      <c r="Z7" s="110">
        <f>Y7+0.0000001*ROW()</f>
        <v>81.000000700000001</v>
      </c>
      <c r="AA7" s="16">
        <f>'10thR'!V7</f>
        <v>17.600000000000001</v>
      </c>
      <c r="AB7" s="17">
        <f>Y7-0.5*AA7</f>
        <v>72.2</v>
      </c>
      <c r="AC7" s="110">
        <f>AB7+0.0000001*ROW()</f>
        <v>72.200000700000004</v>
      </c>
    </row>
    <row r="8" spans="1:36" x14ac:dyDescent="0.25">
      <c r="A8" s="108">
        <f t="shared" ref="A8:A26" si="0">RANK($Z8,$Z$7:$Z$26,1)</f>
        <v>12</v>
      </c>
      <c r="B8" s="108">
        <f t="shared" ref="B8:B26" si="1">RANK($AC8,$AC$7:$AC$26,1)</f>
        <v>7</v>
      </c>
      <c r="C8" s="109">
        <f t="shared" ref="C8:C26" si="2">_xlfn.RANK.EQ($Y8,$Y$7:$Y$26,1)</f>
        <v>12</v>
      </c>
      <c r="D8" s="109">
        <f t="shared" ref="D8:D26" si="3">_xlfn.RANK.EQ($AB8,$AB$7:$AB$26,1)</f>
        <v>7</v>
      </c>
      <c r="E8" s="25" t="str">
        <f>'10thR'!B8</f>
        <v>Nada Šmit</v>
      </c>
      <c r="F8" s="23">
        <f>'10thR'!W8</f>
        <v>7</v>
      </c>
      <c r="G8" s="12">
        <f>MIN('1stR'!C8,'2ndR'!C8,'3rdR'!C8,'4thR'!C8,'5thR'!C8,'6thR'!C8,'7thR'!C8,'8thR'!C8,'9thR'!C8,'10thR'!C8)</f>
        <v>5</v>
      </c>
      <c r="H8" s="12">
        <f>MIN('1stR'!D8,'2ndR'!D8,'3rdR'!D8,'4thR'!D8,'5thR'!D8,'6thR'!D8,'7thR'!D8,'8thR'!D8,'9thR'!D8,'10thR'!D8)</f>
        <v>5</v>
      </c>
      <c r="I8" s="12">
        <f>MIN('1stR'!E8,'2ndR'!E8,'3rdR'!E8,'4thR'!E8,'5thR'!E8,'6thR'!E8,'7thR'!E8,'8thR'!E8,'9thR'!E8,'10thR'!E8)</f>
        <v>2</v>
      </c>
      <c r="J8" s="12">
        <f>MIN('1stR'!F8,'2ndR'!F8,'3rdR'!F8,'4thR'!F8,'5thR'!F8,'6thR'!F8,'7thR'!F8,'8thR'!F8,'9thR'!F8,'10thR'!F8)</f>
        <v>3</v>
      </c>
      <c r="K8" s="12">
        <f>MIN('1stR'!G8,'2ndR'!G8,'3rdR'!G8,'4thR'!G8,'5thR'!G8,'6thR'!G8,'7thR'!G8,'8thR'!G8,'9thR'!G8,'10thR'!G8)</f>
        <v>5</v>
      </c>
      <c r="L8" s="12">
        <f>MIN('1stR'!H8,'2ndR'!H8,'3rdR'!H8,'4thR'!H8,'5thR'!H8,'6thR'!H8,'7thR'!H8,'8thR'!H8,'9thR'!H8,'10thR'!H8)</f>
        <v>5</v>
      </c>
      <c r="M8" s="12">
        <f>MIN('1stR'!I8,'2ndR'!I8,'3rdR'!I8,'4thR'!I8,'5thR'!I8,'6thR'!I8,'7thR'!I8,'8thR'!I8,'9thR'!I8,'10thR'!I8)</f>
        <v>8</v>
      </c>
      <c r="N8" s="12">
        <f>MIN('1stR'!J8,'2ndR'!J8,'3rdR'!J8,'4thR'!J8,'5thR'!J8,'6thR'!J8,'7thR'!J8,'8thR'!J8,'9thR'!J8,'10thR'!J8)</f>
        <v>5</v>
      </c>
      <c r="O8" s="12">
        <f>MIN('1stR'!K8,'2ndR'!K8,'3rdR'!K8,'4thR'!K8,'5thR'!K8,'6thR'!K8,'7thR'!K8,'8thR'!K8,'9thR'!K8,'10thR'!K8)</f>
        <v>5</v>
      </c>
      <c r="P8" s="12">
        <f>MIN('1stR'!L8,'2ndR'!L8,'3rdR'!L8,'4thR'!L8,'5thR'!L8,'6thR'!L8,'7thR'!L8,'8thR'!L8,'9thR'!L8,'10thR'!L8)</f>
        <v>4</v>
      </c>
      <c r="Q8" s="12">
        <f>MIN('1stR'!M8,'2ndR'!M8,'3rdR'!M8,'4thR'!M8,'5thR'!M8,'6thR'!M8,'7thR'!M8,'8thR'!M8,'9thR'!M8,'10thR'!M8)</f>
        <v>6</v>
      </c>
      <c r="R8" s="12">
        <f>MIN('1stR'!N8,'2ndR'!N8,'3rdR'!N8,'4thR'!N8,'5thR'!N8,'6thR'!N8,'7thR'!N8,'8thR'!N8,'9thR'!N8,'10thR'!N8)</f>
        <v>6</v>
      </c>
      <c r="S8" s="12">
        <f>MIN('1stR'!O8,'2ndR'!O8,'3rdR'!O8,'4thR'!O8,'5thR'!O8,'6thR'!O8,'7thR'!O8,'8thR'!O8,'9thR'!O8,'10thR'!O8)</f>
        <v>6</v>
      </c>
      <c r="T8" s="12">
        <f>MIN('1stR'!P8,'2ndR'!P8,'3rdR'!P8,'4thR'!P8,'5thR'!P8,'6thR'!P8,'7thR'!P8,'8thR'!P8,'9thR'!P8,'10thR'!P8)</f>
        <v>6</v>
      </c>
      <c r="U8" s="12">
        <f>MIN('1stR'!Q8,'2ndR'!Q8,'3rdR'!Q8,'4thR'!Q8,'5thR'!Q8,'6thR'!Q8,'7thR'!Q8,'8thR'!Q8,'9thR'!Q8,'10thR'!Q8)</f>
        <v>4</v>
      </c>
      <c r="V8" s="12">
        <f>MIN('1stR'!R8,'2ndR'!R8,'3rdR'!R8,'4thR'!R8,'5thR'!R8,'6thR'!R8,'7thR'!R8,'8thR'!R8,'9thR'!R8,'10thR'!R8)</f>
        <v>2</v>
      </c>
      <c r="W8" s="12">
        <f>MIN('1stR'!S8,'2ndR'!S8,'3rdR'!S8,'4thR'!S8,'5thR'!S8,'6thR'!S8,'7thR'!S8,'8thR'!S8,'9thR'!S8,'10thR'!S8)</f>
        <v>6</v>
      </c>
      <c r="X8" s="12">
        <f>MIN('1stR'!T8,'2ndR'!T8,'3rdR'!T8,'4thR'!T8,'5thR'!T8,'6thR'!T8,'7thR'!T8,'8thR'!T8,'9thR'!T8,'10thR'!T8)</f>
        <v>5</v>
      </c>
      <c r="Y8" s="16">
        <f t="shared" ref="Y8:Y26" si="4">IF($F8&gt;0,SUM($G8:$X8),200)</f>
        <v>88</v>
      </c>
      <c r="Z8" s="110">
        <f t="shared" ref="Z8:Z26" si="5">Y8+0.0000001*ROW()</f>
        <v>88.000000799999995</v>
      </c>
      <c r="AA8" s="16">
        <f>'10thR'!V8</f>
        <v>35</v>
      </c>
      <c r="AB8" s="17">
        <f t="shared" ref="AB8:AB26" si="6">Y8-0.5*AA8</f>
        <v>70.5</v>
      </c>
      <c r="AC8" s="110">
        <f t="shared" ref="AC8:AC26" si="7">AB8+0.0000001*ROW()</f>
        <v>70.500000799999995</v>
      </c>
    </row>
    <row r="9" spans="1:36" x14ac:dyDescent="0.25">
      <c r="A9" s="108">
        <f t="shared" si="0"/>
        <v>7</v>
      </c>
      <c r="B9" s="108">
        <f t="shared" si="1"/>
        <v>5</v>
      </c>
      <c r="C9" s="109">
        <f t="shared" si="2"/>
        <v>6</v>
      </c>
      <c r="D9" s="109">
        <f t="shared" si="3"/>
        <v>5</v>
      </c>
      <c r="E9" s="25" t="str">
        <f>'10thR'!B9</f>
        <v>Zdenka Ramuš</v>
      </c>
      <c r="F9" s="23">
        <f>'10thR'!W9</f>
        <v>7</v>
      </c>
      <c r="G9" s="12">
        <f>MIN('1stR'!C9,'2ndR'!C9,'3rdR'!C9,'4thR'!C9,'5thR'!C9,'6thR'!C9,'7thR'!C9,'8thR'!C9,'9thR'!C9,'10thR'!C9)</f>
        <v>5</v>
      </c>
      <c r="H9" s="12">
        <f>MIN('1stR'!D9,'2ndR'!D9,'3rdR'!D9,'4thR'!D9,'5thR'!D9,'6thR'!D9,'7thR'!D9,'8thR'!D9,'9thR'!D9,'10thR'!D9)</f>
        <v>5</v>
      </c>
      <c r="I9" s="12">
        <f>MIN('1stR'!E9,'2ndR'!E9,'3rdR'!E9,'4thR'!E9,'5thR'!E9,'6thR'!E9,'7thR'!E9,'8thR'!E9,'9thR'!E9,'10thR'!E9)</f>
        <v>3</v>
      </c>
      <c r="J9" s="12">
        <f>MIN('1stR'!F9,'2ndR'!F9,'3rdR'!F9,'4thR'!F9,'5thR'!F9,'6thR'!F9,'7thR'!F9,'8thR'!F9,'9thR'!F9,'10thR'!F9)</f>
        <v>3</v>
      </c>
      <c r="K9" s="12">
        <f>MIN('1stR'!G9,'2ndR'!G9,'3rdR'!G9,'4thR'!G9,'5thR'!G9,'6thR'!G9,'7thR'!G9,'8thR'!G9,'9thR'!G9,'10thR'!G9)</f>
        <v>5</v>
      </c>
      <c r="L9" s="12">
        <f>MIN('1stR'!H9,'2ndR'!H9,'3rdR'!H9,'4thR'!H9,'5thR'!H9,'6thR'!H9,'7thR'!H9,'8thR'!H9,'9thR'!H9,'10thR'!H9)</f>
        <v>4</v>
      </c>
      <c r="M9" s="12">
        <f>MIN('1stR'!I9,'2ndR'!I9,'3rdR'!I9,'4thR'!I9,'5thR'!I9,'6thR'!I9,'7thR'!I9,'8thR'!I9,'9thR'!I9,'10thR'!I9)</f>
        <v>7</v>
      </c>
      <c r="N9" s="12">
        <f>MIN('1stR'!J9,'2ndR'!J9,'3rdR'!J9,'4thR'!J9,'5thR'!J9,'6thR'!J9,'7thR'!J9,'8thR'!J9,'9thR'!J9,'10thR'!J9)</f>
        <v>5</v>
      </c>
      <c r="O9" s="12">
        <f>MIN('1stR'!K9,'2ndR'!K9,'3rdR'!K9,'4thR'!K9,'5thR'!K9,'6thR'!K9,'7thR'!K9,'8thR'!K9,'9thR'!K9,'10thR'!K9)</f>
        <v>4</v>
      </c>
      <c r="P9" s="12">
        <f>MIN('1stR'!L9,'2ndR'!L9,'3rdR'!L9,'4thR'!L9,'5thR'!L9,'6thR'!L9,'7thR'!L9,'8thR'!L9,'9thR'!L9,'10thR'!L9)</f>
        <v>4</v>
      </c>
      <c r="Q9" s="12">
        <f>MIN('1stR'!M9,'2ndR'!M9,'3rdR'!M9,'4thR'!M9,'5thR'!M9,'6thR'!M9,'7thR'!M9,'8thR'!M9,'9thR'!M9,'10thR'!M9)</f>
        <v>5</v>
      </c>
      <c r="R9" s="12">
        <f>MIN('1stR'!N9,'2ndR'!N9,'3rdR'!N9,'4thR'!N9,'5thR'!N9,'6thR'!N9,'7thR'!N9,'8thR'!N9,'9thR'!N9,'10thR'!N9)</f>
        <v>6</v>
      </c>
      <c r="S9" s="12">
        <f>MIN('1stR'!O9,'2ndR'!O9,'3rdR'!O9,'4thR'!O9,'5thR'!O9,'6thR'!O9,'7thR'!O9,'8thR'!O9,'9thR'!O9,'10thR'!O9)</f>
        <v>5</v>
      </c>
      <c r="T9" s="12">
        <f>MIN('1stR'!P9,'2ndR'!P9,'3rdR'!P9,'4thR'!P9,'5thR'!P9,'6thR'!P9,'7thR'!P9,'8thR'!P9,'9thR'!P9,'10thR'!P9)</f>
        <v>5</v>
      </c>
      <c r="U9" s="12">
        <f>MIN('1stR'!Q9,'2ndR'!Q9,'3rdR'!Q9,'4thR'!Q9,'5thR'!Q9,'6thR'!Q9,'7thR'!Q9,'8thR'!Q9,'9thR'!Q9,'10thR'!Q9)</f>
        <v>2</v>
      </c>
      <c r="V9" s="12">
        <f>MIN('1stR'!R9,'2ndR'!R9,'3rdR'!R9,'4thR'!R9,'5thR'!R9,'6thR'!R9,'7thR'!R9,'8thR'!R9,'9thR'!R9,'10thR'!R9)</f>
        <v>2</v>
      </c>
      <c r="W9" s="12">
        <f>MIN('1stR'!S9,'2ndR'!S9,'3rdR'!S9,'4thR'!S9,'5thR'!S9,'6thR'!S9,'7thR'!S9,'8thR'!S9,'9thR'!S9,'10thR'!S9)</f>
        <v>6</v>
      </c>
      <c r="X9" s="12">
        <f>MIN('1stR'!T9,'2ndR'!T9,'3rdR'!T9,'4thR'!T9,'5thR'!T9,'6thR'!T9,'7thR'!T9,'8thR'!T9,'9thR'!T9,'10thR'!T9)</f>
        <v>5</v>
      </c>
      <c r="Y9" s="16">
        <f t="shared" si="4"/>
        <v>81</v>
      </c>
      <c r="Z9" s="110">
        <f t="shared" si="5"/>
        <v>81.000000900000003</v>
      </c>
      <c r="AA9" s="16">
        <f>'10thR'!V9</f>
        <v>25.3</v>
      </c>
      <c r="AB9" s="17">
        <f t="shared" si="6"/>
        <v>68.349999999999994</v>
      </c>
      <c r="AC9" s="110">
        <f t="shared" si="7"/>
        <v>68.350000899999998</v>
      </c>
    </row>
    <row r="10" spans="1:36" x14ac:dyDescent="0.25">
      <c r="A10" s="108">
        <f t="shared" si="0"/>
        <v>11</v>
      </c>
      <c r="B10" s="108">
        <f t="shared" si="1"/>
        <v>13</v>
      </c>
      <c r="C10" s="109">
        <f t="shared" si="2"/>
        <v>11</v>
      </c>
      <c r="D10" s="109">
        <f t="shared" si="3"/>
        <v>13</v>
      </c>
      <c r="E10" s="25" t="str">
        <f>'10thR'!B10</f>
        <v>Milena Sedovnik</v>
      </c>
      <c r="F10" s="23">
        <f>'10thR'!W10</f>
        <v>6</v>
      </c>
      <c r="G10" s="12">
        <f>MIN('1stR'!C10,'2ndR'!C10,'3rdR'!C10,'4thR'!C10,'5thR'!C10,'6thR'!C10,'7thR'!C10,'8thR'!C10,'9thR'!C10,'10thR'!C10)</f>
        <v>4</v>
      </c>
      <c r="H10" s="12">
        <f>MIN('1stR'!D10,'2ndR'!D10,'3rdR'!D10,'4thR'!D10,'5thR'!D10,'6thR'!D10,'7thR'!D10,'8thR'!D10,'9thR'!D10,'10thR'!D10)</f>
        <v>6</v>
      </c>
      <c r="I10" s="12">
        <f>MIN('1stR'!E10,'2ndR'!E10,'3rdR'!E10,'4thR'!E10,'5thR'!E10,'6thR'!E10,'7thR'!E10,'8thR'!E10,'9thR'!E10,'10thR'!E10)</f>
        <v>4</v>
      </c>
      <c r="J10" s="12">
        <f>MIN('1stR'!F10,'2ndR'!F10,'3rdR'!F10,'4thR'!F10,'5thR'!F10,'6thR'!F10,'7thR'!F10,'8thR'!F10,'9thR'!F10,'10thR'!F10)</f>
        <v>3</v>
      </c>
      <c r="K10" s="12">
        <f>MIN('1stR'!G10,'2ndR'!G10,'3rdR'!G10,'4thR'!G10,'5thR'!G10,'6thR'!G10,'7thR'!G10,'8thR'!G10,'9thR'!G10,'10thR'!G10)</f>
        <v>5</v>
      </c>
      <c r="L10" s="12">
        <f>MIN('1stR'!H10,'2ndR'!H10,'3rdR'!H10,'4thR'!H10,'5thR'!H10,'6thR'!H10,'7thR'!H10,'8thR'!H10,'9thR'!H10,'10thR'!H10)</f>
        <v>5</v>
      </c>
      <c r="M10" s="12">
        <f>MIN('1stR'!I10,'2ndR'!I10,'3rdR'!I10,'4thR'!I10,'5thR'!I10,'6thR'!I10,'7thR'!I10,'8thR'!I10,'9thR'!I10,'10thR'!I10)</f>
        <v>7</v>
      </c>
      <c r="N10" s="12">
        <f>MIN('1stR'!J10,'2ndR'!J10,'3rdR'!J10,'4thR'!J10,'5thR'!J10,'6thR'!J10,'7thR'!J10,'8thR'!J10,'9thR'!J10,'10thR'!J10)</f>
        <v>5</v>
      </c>
      <c r="O10" s="12">
        <f>MIN('1stR'!K10,'2ndR'!K10,'3rdR'!K10,'4thR'!K10,'5thR'!K10,'6thR'!K10,'7thR'!K10,'8thR'!K10,'9thR'!K10,'10thR'!K10)</f>
        <v>5</v>
      </c>
      <c r="P10" s="12">
        <f>MIN('1stR'!L10,'2ndR'!L10,'3rdR'!L10,'4thR'!L10,'5thR'!L10,'6thR'!L10,'7thR'!L10,'8thR'!L10,'9thR'!L10,'10thR'!L10)</f>
        <v>4</v>
      </c>
      <c r="Q10" s="12">
        <f>MIN('1stR'!M10,'2ndR'!M10,'3rdR'!M10,'4thR'!M10,'5thR'!M10,'6thR'!M10,'7thR'!M10,'8thR'!M10,'9thR'!M10,'10thR'!M10)</f>
        <v>6</v>
      </c>
      <c r="R10" s="12">
        <f>MIN('1stR'!N10,'2ndR'!N10,'3rdR'!N10,'4thR'!N10,'5thR'!N10,'6thR'!N10,'7thR'!N10,'8thR'!N10,'9thR'!N10,'10thR'!N10)</f>
        <v>6</v>
      </c>
      <c r="S10" s="12">
        <f>MIN('1stR'!O10,'2ndR'!O10,'3rdR'!O10,'4thR'!O10,'5thR'!O10,'6thR'!O10,'7thR'!O10,'8thR'!O10,'9thR'!O10,'10thR'!O10)</f>
        <v>4</v>
      </c>
      <c r="T10" s="12">
        <f>MIN('1stR'!P10,'2ndR'!P10,'3rdR'!P10,'4thR'!P10,'5thR'!P10,'6thR'!P10,'7thR'!P10,'8thR'!P10,'9thR'!P10,'10thR'!P10)</f>
        <v>7</v>
      </c>
      <c r="U10" s="12">
        <f>MIN('1stR'!Q10,'2ndR'!Q10,'3rdR'!Q10,'4thR'!Q10,'5thR'!Q10,'6thR'!Q10,'7thR'!Q10,'8thR'!Q10,'9thR'!Q10,'10thR'!Q10)</f>
        <v>3</v>
      </c>
      <c r="V10" s="12">
        <f>MIN('1stR'!R10,'2ndR'!R10,'3rdR'!R10,'4thR'!R10,'5thR'!R10,'6thR'!R10,'7thR'!R10,'8thR'!R10,'9thR'!R10,'10thR'!R10)</f>
        <v>2</v>
      </c>
      <c r="W10" s="12">
        <f>MIN('1stR'!S10,'2ndR'!S10,'3rdR'!S10,'4thR'!S10,'5thR'!S10,'6thR'!S10,'7thR'!S10,'8thR'!S10,'9thR'!S10,'10thR'!S10)</f>
        <v>6</v>
      </c>
      <c r="X10" s="12">
        <f>MIN('1stR'!T10,'2ndR'!T10,'3rdR'!T10,'4thR'!T10,'5thR'!T10,'6thR'!T10,'7thR'!T10,'8thR'!T10,'9thR'!T10,'10thR'!T10)</f>
        <v>5</v>
      </c>
      <c r="Y10" s="16">
        <f t="shared" si="4"/>
        <v>87</v>
      </c>
      <c r="Z10" s="110">
        <f t="shared" si="5"/>
        <v>87.000000999999997</v>
      </c>
      <c r="AA10" s="16">
        <f>'10thR'!V10</f>
        <v>25.4</v>
      </c>
      <c r="AB10" s="17">
        <f t="shared" si="6"/>
        <v>74.3</v>
      </c>
      <c r="AC10" s="110">
        <f t="shared" si="7"/>
        <v>74.300000999999995</v>
      </c>
    </row>
    <row r="11" spans="1:36" x14ac:dyDescent="0.25">
      <c r="A11" s="108">
        <f t="shared" si="0"/>
        <v>3</v>
      </c>
      <c r="B11" s="108">
        <f t="shared" si="1"/>
        <v>8</v>
      </c>
      <c r="C11" s="109">
        <f t="shared" si="2"/>
        <v>3</v>
      </c>
      <c r="D11" s="109">
        <f t="shared" si="3"/>
        <v>8</v>
      </c>
      <c r="E11" s="25" t="str">
        <f>'10thR'!B11</f>
        <v>Mirjana Benedik</v>
      </c>
      <c r="F11" s="23">
        <f>'10thR'!W11</f>
        <v>4</v>
      </c>
      <c r="G11" s="12">
        <f>MIN('1stR'!C11,'2ndR'!C11,'3rdR'!C11,'4thR'!C11,'5thR'!C11,'6thR'!C11,'7thR'!C11,'8thR'!C11,'9thR'!C11,'10thR'!C11)</f>
        <v>5</v>
      </c>
      <c r="H11" s="12">
        <f>MIN('1stR'!D11,'2ndR'!D11,'3rdR'!D11,'4thR'!D11,'5thR'!D11,'6thR'!D11,'7thR'!D11,'8thR'!D11,'9thR'!D11,'10thR'!D11)</f>
        <v>5</v>
      </c>
      <c r="I11" s="12">
        <f>MIN('1stR'!E11,'2ndR'!E11,'3rdR'!E11,'4thR'!E11,'5thR'!E11,'6thR'!E11,'7thR'!E11,'8thR'!E11,'9thR'!E11,'10thR'!E11)</f>
        <v>3</v>
      </c>
      <c r="J11" s="12">
        <f>MIN('1stR'!F11,'2ndR'!F11,'3rdR'!F11,'4thR'!F11,'5thR'!F11,'6thR'!F11,'7thR'!F11,'8thR'!F11,'9thR'!F11,'10thR'!F11)</f>
        <v>3</v>
      </c>
      <c r="K11" s="12">
        <f>MIN('1stR'!G11,'2ndR'!G11,'3rdR'!G11,'4thR'!G11,'5thR'!G11,'6thR'!G11,'7thR'!G11,'8thR'!G11,'9thR'!G11,'10thR'!G11)</f>
        <v>4</v>
      </c>
      <c r="L11" s="12">
        <f>MIN('1stR'!H11,'2ndR'!H11,'3rdR'!H11,'4thR'!H11,'5thR'!H11,'6thR'!H11,'7thR'!H11,'8thR'!H11,'9thR'!H11,'10thR'!H11)</f>
        <v>4</v>
      </c>
      <c r="M11" s="12">
        <f>MIN('1stR'!I11,'2ndR'!I11,'3rdR'!I11,'4thR'!I11,'5thR'!I11,'6thR'!I11,'7thR'!I11,'8thR'!I11,'9thR'!I11,'10thR'!I11)</f>
        <v>6</v>
      </c>
      <c r="N11" s="12">
        <f>MIN('1stR'!J11,'2ndR'!J11,'3rdR'!J11,'4thR'!J11,'5thR'!J11,'6thR'!J11,'7thR'!J11,'8thR'!J11,'9thR'!J11,'10thR'!J11)</f>
        <v>3</v>
      </c>
      <c r="O11" s="12">
        <f>MIN('1stR'!K11,'2ndR'!K11,'3rdR'!K11,'4thR'!K11,'5thR'!K11,'6thR'!K11,'7thR'!K11,'8thR'!K11,'9thR'!K11,'10thR'!K11)</f>
        <v>4</v>
      </c>
      <c r="P11" s="12">
        <f>MIN('1stR'!L11,'2ndR'!L11,'3rdR'!L11,'4thR'!L11,'5thR'!L11,'6thR'!L11,'7thR'!L11,'8thR'!L11,'9thR'!L11,'10thR'!L11)</f>
        <v>4</v>
      </c>
      <c r="Q11" s="12">
        <f>MIN('1stR'!M11,'2ndR'!M11,'3rdR'!M11,'4thR'!M11,'5thR'!M11,'6thR'!M11,'7thR'!M11,'8thR'!M11,'9thR'!M11,'10thR'!M11)</f>
        <v>4</v>
      </c>
      <c r="R11" s="12">
        <f>MIN('1stR'!N11,'2ndR'!N11,'3rdR'!N11,'4thR'!N11,'5thR'!N11,'6thR'!N11,'7thR'!N11,'8thR'!N11,'9thR'!N11,'10thR'!N11)</f>
        <v>5</v>
      </c>
      <c r="S11" s="12">
        <f>MIN('1stR'!O11,'2ndR'!O11,'3rdR'!O11,'4thR'!O11,'5thR'!O11,'6thR'!O11,'7thR'!O11,'8thR'!O11,'9thR'!O11,'10thR'!O11)</f>
        <v>4</v>
      </c>
      <c r="T11" s="12">
        <f>MIN('1stR'!P11,'2ndR'!P11,'3rdR'!P11,'4thR'!P11,'5thR'!P11,'6thR'!P11,'7thR'!P11,'8thR'!P11,'9thR'!P11,'10thR'!P11)</f>
        <v>7</v>
      </c>
      <c r="U11" s="12">
        <f>MIN('1stR'!Q11,'2ndR'!Q11,'3rdR'!Q11,'4thR'!Q11,'5thR'!Q11,'6thR'!Q11,'7thR'!Q11,'8thR'!Q11,'9thR'!Q11,'10thR'!Q11)</f>
        <v>3</v>
      </c>
      <c r="V11" s="12">
        <f>MIN('1stR'!R11,'2ndR'!R11,'3rdR'!R11,'4thR'!R11,'5thR'!R11,'6thR'!R11,'7thR'!R11,'8thR'!R11,'9thR'!R11,'10thR'!R11)</f>
        <v>3</v>
      </c>
      <c r="W11" s="12">
        <f>MIN('1stR'!S11,'2ndR'!S11,'3rdR'!S11,'4thR'!S11,'5thR'!S11,'6thR'!S11,'7thR'!S11,'8thR'!S11,'9thR'!S11,'10thR'!S11)</f>
        <v>5</v>
      </c>
      <c r="X11" s="12">
        <f>MIN('1stR'!T11,'2ndR'!T11,'3rdR'!T11,'4thR'!T11,'5thR'!T11,'6thR'!T11,'7thR'!T11,'8thR'!T11,'9thR'!T11,'10thR'!T11)</f>
        <v>4</v>
      </c>
      <c r="Y11" s="16">
        <f t="shared" si="4"/>
        <v>76</v>
      </c>
      <c r="Z11" s="110">
        <f t="shared" si="5"/>
        <v>76.000001100000006</v>
      </c>
      <c r="AA11" s="16">
        <f>'10thR'!V11</f>
        <v>10.8</v>
      </c>
      <c r="AB11" s="17">
        <f t="shared" si="6"/>
        <v>70.599999999999994</v>
      </c>
      <c r="AC11" s="110">
        <f t="shared" si="7"/>
        <v>70.6000011</v>
      </c>
    </row>
    <row r="12" spans="1:36" x14ac:dyDescent="0.25">
      <c r="A12" s="108">
        <f t="shared" si="0"/>
        <v>8</v>
      </c>
      <c r="B12" s="108">
        <f t="shared" si="1"/>
        <v>9</v>
      </c>
      <c r="C12" s="109">
        <f t="shared" si="2"/>
        <v>8</v>
      </c>
      <c r="D12" s="109">
        <f t="shared" si="3"/>
        <v>9</v>
      </c>
      <c r="E12" s="25" t="str">
        <f>'10thR'!B12</f>
        <v>Romana Kranjc</v>
      </c>
      <c r="F12" s="23">
        <f>'10thR'!W12</f>
        <v>6</v>
      </c>
      <c r="G12" s="12">
        <f>MIN('1stR'!C12,'2ndR'!C12,'3rdR'!C12,'4thR'!C12,'5thR'!C12,'6thR'!C12,'7thR'!C12,'8thR'!C12,'9thR'!C12,'10thR'!C12)</f>
        <v>5</v>
      </c>
      <c r="H12" s="12">
        <f>MIN('1stR'!D12,'2ndR'!D12,'3rdR'!D12,'4thR'!D12,'5thR'!D12,'6thR'!D12,'7thR'!D12,'8thR'!D12,'9thR'!D12,'10thR'!D12)</f>
        <v>5</v>
      </c>
      <c r="I12" s="12">
        <f>MIN('1stR'!E12,'2ndR'!E12,'3rdR'!E12,'4thR'!E12,'5thR'!E12,'6thR'!E12,'7thR'!E12,'8thR'!E12,'9thR'!E12,'10thR'!E12)</f>
        <v>3</v>
      </c>
      <c r="J12" s="12">
        <f>MIN('1stR'!F12,'2ndR'!F12,'3rdR'!F12,'4thR'!F12,'5thR'!F12,'6thR'!F12,'7thR'!F12,'8thR'!F12,'9thR'!F12,'10thR'!F12)</f>
        <v>3</v>
      </c>
      <c r="K12" s="12">
        <f>MIN('1stR'!G12,'2ndR'!G12,'3rdR'!G12,'4thR'!G12,'5thR'!G12,'6thR'!G12,'7thR'!G12,'8thR'!G12,'9thR'!G12,'10thR'!G12)</f>
        <v>5</v>
      </c>
      <c r="L12" s="12">
        <f>MIN('1stR'!H12,'2ndR'!H12,'3rdR'!H12,'4thR'!H12,'5thR'!H12,'6thR'!H12,'7thR'!H12,'8thR'!H12,'9thR'!H12,'10thR'!H12)</f>
        <v>5</v>
      </c>
      <c r="M12" s="12">
        <f>MIN('1stR'!I12,'2ndR'!I12,'3rdR'!I12,'4thR'!I12,'5thR'!I12,'6thR'!I12,'7thR'!I12,'8thR'!I12,'9thR'!I12,'10thR'!I12)</f>
        <v>6</v>
      </c>
      <c r="N12" s="12">
        <f>MIN('1stR'!J12,'2ndR'!J12,'3rdR'!J12,'4thR'!J12,'5thR'!J12,'6thR'!J12,'7thR'!J12,'8thR'!J12,'9thR'!J12,'10thR'!J12)</f>
        <v>5</v>
      </c>
      <c r="O12" s="12">
        <f>MIN('1stR'!K12,'2ndR'!K12,'3rdR'!K12,'4thR'!K12,'5thR'!K12,'6thR'!K12,'7thR'!K12,'8thR'!K12,'9thR'!K12,'10thR'!K12)</f>
        <v>4</v>
      </c>
      <c r="P12" s="12">
        <f>MIN('1stR'!L12,'2ndR'!L12,'3rdR'!L12,'4thR'!L12,'5thR'!L12,'6thR'!L12,'7thR'!L12,'8thR'!L12,'9thR'!L12,'10thR'!L12)</f>
        <v>4</v>
      </c>
      <c r="Q12" s="12">
        <f>MIN('1stR'!M12,'2ndR'!M12,'3rdR'!M12,'4thR'!M12,'5thR'!M12,'6thR'!M12,'7thR'!M12,'8thR'!M12,'9thR'!M12,'10thR'!M12)</f>
        <v>5</v>
      </c>
      <c r="R12" s="12">
        <f>MIN('1stR'!N12,'2ndR'!N12,'3rdR'!N12,'4thR'!N12,'5thR'!N12,'6thR'!N12,'7thR'!N12,'8thR'!N12,'9thR'!N12,'10thR'!N12)</f>
        <v>5</v>
      </c>
      <c r="S12" s="12">
        <f>MIN('1stR'!O12,'2ndR'!O12,'3rdR'!O12,'4thR'!O12,'5thR'!O12,'6thR'!O12,'7thR'!O12,'8thR'!O12,'9thR'!O12,'10thR'!O12)</f>
        <v>5</v>
      </c>
      <c r="T12" s="12">
        <f>MIN('1stR'!P12,'2ndR'!P12,'3rdR'!P12,'4thR'!P12,'5thR'!P12,'6thR'!P12,'7thR'!P12,'8thR'!P12,'9thR'!P12,'10thR'!P12)</f>
        <v>7</v>
      </c>
      <c r="U12" s="12">
        <f>MIN('1stR'!Q12,'2ndR'!Q12,'3rdR'!Q12,'4thR'!Q12,'5thR'!Q12,'6thR'!Q12,'7thR'!Q12,'8thR'!Q12,'9thR'!Q12,'10thR'!Q12)</f>
        <v>2</v>
      </c>
      <c r="V12" s="12">
        <f>MIN('1stR'!R12,'2ndR'!R12,'3rdR'!R12,'4thR'!R12,'5thR'!R12,'6thR'!R12,'7thR'!R12,'8thR'!R12,'9thR'!R12,'10thR'!R12)</f>
        <v>3</v>
      </c>
      <c r="W12" s="12">
        <f>MIN('1stR'!S12,'2ndR'!S12,'3rdR'!S12,'4thR'!S12,'5thR'!S12,'6thR'!S12,'7thR'!S12,'8thR'!S12,'9thR'!S12,'10thR'!S12)</f>
        <v>6</v>
      </c>
      <c r="X12" s="12">
        <f>MIN('1stR'!T12,'2ndR'!T12,'3rdR'!T12,'4thR'!T12,'5thR'!T12,'6thR'!T12,'7thR'!T12,'8thR'!T12,'9thR'!T12,'10thR'!T12)</f>
        <v>4</v>
      </c>
      <c r="Y12" s="16">
        <f t="shared" si="4"/>
        <v>82</v>
      </c>
      <c r="Z12" s="110">
        <f t="shared" si="5"/>
        <v>82.0000012</v>
      </c>
      <c r="AA12" s="16">
        <f>'10thR'!V12</f>
        <v>22.2</v>
      </c>
      <c r="AB12" s="17">
        <f t="shared" si="6"/>
        <v>70.900000000000006</v>
      </c>
      <c r="AC12" s="110">
        <f t="shared" si="7"/>
        <v>70.900001200000005</v>
      </c>
    </row>
    <row r="13" spans="1:36" x14ac:dyDescent="0.25">
      <c r="A13" s="108">
        <f t="shared" si="0"/>
        <v>10</v>
      </c>
      <c r="B13" s="108">
        <f t="shared" si="1"/>
        <v>10</v>
      </c>
      <c r="C13" s="109">
        <f t="shared" si="2"/>
        <v>10</v>
      </c>
      <c r="D13" s="109">
        <f t="shared" si="3"/>
        <v>10</v>
      </c>
      <c r="E13" s="25" t="str">
        <f>'10thR'!B13</f>
        <v>Duška Kolčan</v>
      </c>
      <c r="F13" s="23">
        <f>'10thR'!W13</f>
        <v>6</v>
      </c>
      <c r="G13" s="12">
        <f>MIN('1stR'!C13,'2ndR'!C13,'3rdR'!C13,'4thR'!C13,'5thR'!C13,'6thR'!C13,'7thR'!C13,'8thR'!C13,'9thR'!C13,'10thR'!C13)</f>
        <v>6</v>
      </c>
      <c r="H13" s="12">
        <f>MIN('1stR'!D13,'2ndR'!D13,'3rdR'!D13,'4thR'!D13,'5thR'!D13,'6thR'!D13,'7thR'!D13,'8thR'!D13,'9thR'!D13,'10thR'!D13)</f>
        <v>4</v>
      </c>
      <c r="I13" s="12">
        <f>MIN('1stR'!E13,'2ndR'!E13,'3rdR'!E13,'4thR'!E13,'5thR'!E13,'6thR'!E13,'7thR'!E13,'8thR'!E13,'9thR'!E13,'10thR'!E13)</f>
        <v>3</v>
      </c>
      <c r="J13" s="12">
        <f>MIN('1stR'!F13,'2ndR'!F13,'3rdR'!F13,'4thR'!F13,'5thR'!F13,'6thR'!F13,'7thR'!F13,'8thR'!F13,'9thR'!F13,'10thR'!F13)</f>
        <v>3</v>
      </c>
      <c r="K13" s="12">
        <f>MIN('1stR'!G13,'2ndR'!G13,'3rdR'!G13,'4thR'!G13,'5thR'!G13,'6thR'!G13,'7thR'!G13,'8thR'!G13,'9thR'!G13,'10thR'!G13)</f>
        <v>5</v>
      </c>
      <c r="L13" s="12">
        <f>MIN('1stR'!H13,'2ndR'!H13,'3rdR'!H13,'4thR'!H13,'5thR'!H13,'6thR'!H13,'7thR'!H13,'8thR'!H13,'9thR'!H13,'10thR'!H13)</f>
        <v>5</v>
      </c>
      <c r="M13" s="12">
        <f>MIN('1stR'!I13,'2ndR'!I13,'3rdR'!I13,'4thR'!I13,'5thR'!I13,'6thR'!I13,'7thR'!I13,'8thR'!I13,'9thR'!I13,'10thR'!I13)</f>
        <v>7</v>
      </c>
      <c r="N13" s="12">
        <f>MIN('1stR'!J13,'2ndR'!J13,'3rdR'!J13,'4thR'!J13,'5thR'!J13,'6thR'!J13,'7thR'!J13,'8thR'!J13,'9thR'!J13,'10thR'!J13)</f>
        <v>4</v>
      </c>
      <c r="O13" s="12">
        <f>MIN('1stR'!K13,'2ndR'!K13,'3rdR'!K13,'4thR'!K13,'5thR'!K13,'6thR'!K13,'7thR'!K13,'8thR'!K13,'9thR'!K13,'10thR'!K13)</f>
        <v>4</v>
      </c>
      <c r="P13" s="12">
        <f>MIN('1stR'!L13,'2ndR'!L13,'3rdR'!L13,'4thR'!L13,'5thR'!L13,'6thR'!L13,'7thR'!L13,'8thR'!L13,'9thR'!L13,'10thR'!L13)</f>
        <v>3</v>
      </c>
      <c r="Q13" s="12">
        <f>MIN('1stR'!M13,'2ndR'!M13,'3rdR'!M13,'4thR'!M13,'5thR'!M13,'6thR'!M13,'7thR'!M13,'8thR'!M13,'9thR'!M13,'10thR'!M13)</f>
        <v>5</v>
      </c>
      <c r="R13" s="12">
        <f>MIN('1stR'!N13,'2ndR'!N13,'3rdR'!N13,'4thR'!N13,'5thR'!N13,'6thR'!N13,'7thR'!N13,'8thR'!N13,'9thR'!N13,'10thR'!N13)</f>
        <v>6</v>
      </c>
      <c r="S13" s="12">
        <f>MIN('1stR'!O13,'2ndR'!O13,'3rdR'!O13,'4thR'!O13,'5thR'!O13,'6thR'!O13,'7thR'!O13,'8thR'!O13,'9thR'!O13,'10thR'!O13)</f>
        <v>5</v>
      </c>
      <c r="T13" s="12">
        <f>MIN('1stR'!P13,'2ndR'!P13,'3rdR'!P13,'4thR'!P13,'5thR'!P13,'6thR'!P13,'7thR'!P13,'8thR'!P13,'9thR'!P13,'10thR'!P13)</f>
        <v>5</v>
      </c>
      <c r="U13" s="12">
        <f>MIN('1stR'!Q13,'2ndR'!Q13,'3rdR'!Q13,'4thR'!Q13,'5thR'!Q13,'6thR'!Q13,'7thR'!Q13,'8thR'!Q13,'9thR'!Q13,'10thR'!Q13)</f>
        <v>4</v>
      </c>
      <c r="V13" s="12">
        <f>MIN('1stR'!R13,'2ndR'!R13,'3rdR'!R13,'4thR'!R13,'5thR'!R13,'6thR'!R13,'7thR'!R13,'8thR'!R13,'9thR'!R13,'10thR'!R13)</f>
        <v>3</v>
      </c>
      <c r="W13" s="12">
        <f>MIN('1stR'!S13,'2ndR'!S13,'3rdR'!S13,'4thR'!S13,'5thR'!S13,'6thR'!S13,'7thR'!S13,'8thR'!S13,'9thR'!S13,'10thR'!S13)</f>
        <v>6</v>
      </c>
      <c r="X13" s="12">
        <f>MIN('1stR'!T13,'2ndR'!T13,'3rdR'!T13,'4thR'!T13,'5thR'!T13,'6thR'!T13,'7thR'!T13,'8thR'!T13,'9thR'!T13,'10thR'!T13)</f>
        <v>6</v>
      </c>
      <c r="Y13" s="16">
        <f t="shared" si="4"/>
        <v>84</v>
      </c>
      <c r="Z13" s="110">
        <f t="shared" si="5"/>
        <v>84.000001299999994</v>
      </c>
      <c r="AA13" s="16">
        <f>'10thR'!V13</f>
        <v>25.8</v>
      </c>
      <c r="AB13" s="17">
        <f t="shared" si="6"/>
        <v>71.099999999999994</v>
      </c>
      <c r="AC13" s="110">
        <f t="shared" si="7"/>
        <v>71.100001299999988</v>
      </c>
    </row>
    <row r="14" spans="1:36" x14ac:dyDescent="0.25">
      <c r="A14" s="108">
        <f t="shared" si="0"/>
        <v>1</v>
      </c>
      <c r="B14" s="108">
        <f t="shared" si="1"/>
        <v>2</v>
      </c>
      <c r="C14" s="109">
        <f t="shared" si="2"/>
        <v>1</v>
      </c>
      <c r="D14" s="109">
        <f t="shared" si="3"/>
        <v>2</v>
      </c>
      <c r="E14" s="25" t="str">
        <f>'10thR'!B14</f>
        <v>Anka Peršin</v>
      </c>
      <c r="F14" s="23">
        <f>'10thR'!W14</f>
        <v>8</v>
      </c>
      <c r="G14" s="12">
        <f>MIN('1stR'!C14,'2ndR'!C14,'3rdR'!C14,'4thR'!C14,'5thR'!C14,'6thR'!C14,'7thR'!C14,'8thR'!C14,'9thR'!C14,'10thR'!C14)</f>
        <v>4</v>
      </c>
      <c r="H14" s="12">
        <f>MIN('1stR'!D14,'2ndR'!D14,'3rdR'!D14,'4thR'!D14,'5thR'!D14,'6thR'!D14,'7thR'!D14,'8thR'!D14,'9thR'!D14,'10thR'!D14)</f>
        <v>4</v>
      </c>
      <c r="I14" s="12">
        <f>MIN('1stR'!E14,'2ndR'!E14,'3rdR'!E14,'4thR'!E14,'5thR'!E14,'6thR'!E14,'7thR'!E14,'8thR'!E14,'9thR'!E14,'10thR'!E14)</f>
        <v>3</v>
      </c>
      <c r="J14" s="12">
        <f>MIN('1stR'!F14,'2ndR'!F14,'3rdR'!F14,'4thR'!F14,'5thR'!F14,'6thR'!F14,'7thR'!F14,'8thR'!F14,'9thR'!F14,'10thR'!F14)</f>
        <v>3</v>
      </c>
      <c r="K14" s="12">
        <f>MIN('1stR'!G14,'2ndR'!G14,'3rdR'!G14,'4thR'!G14,'5thR'!G14,'6thR'!G14,'7thR'!G14,'8thR'!G14,'9thR'!G14,'10thR'!G14)</f>
        <v>4</v>
      </c>
      <c r="L14" s="12">
        <f>MIN('1stR'!H14,'2ndR'!H14,'3rdR'!H14,'4thR'!H14,'5thR'!H14,'6thR'!H14,'7thR'!H14,'8thR'!H14,'9thR'!H14,'10thR'!H14)</f>
        <v>4</v>
      </c>
      <c r="M14" s="12">
        <f>MIN('1stR'!I14,'2ndR'!I14,'3rdR'!I14,'4thR'!I14,'5thR'!I14,'6thR'!I14,'7thR'!I14,'8thR'!I14,'9thR'!I14,'10thR'!I14)</f>
        <v>6</v>
      </c>
      <c r="N14" s="12">
        <f>MIN('1stR'!J14,'2ndR'!J14,'3rdR'!J14,'4thR'!J14,'5thR'!J14,'6thR'!J14,'7thR'!J14,'8thR'!J14,'9thR'!J14,'10thR'!J14)</f>
        <v>4</v>
      </c>
      <c r="O14" s="12">
        <f>MIN('1stR'!K14,'2ndR'!K14,'3rdR'!K14,'4thR'!K14,'5thR'!K14,'6thR'!K14,'7thR'!K14,'8thR'!K14,'9thR'!K14,'10thR'!K14)</f>
        <v>3</v>
      </c>
      <c r="P14" s="12">
        <f>MIN('1stR'!L14,'2ndR'!L14,'3rdR'!L14,'4thR'!L14,'5thR'!L14,'6thR'!L14,'7thR'!L14,'8thR'!L14,'9thR'!L14,'10thR'!L14)</f>
        <v>3</v>
      </c>
      <c r="Q14" s="12">
        <f>MIN('1stR'!M14,'2ndR'!M14,'3rdR'!M14,'4thR'!M14,'5thR'!M14,'6thR'!M14,'7thR'!M14,'8thR'!M14,'9thR'!M14,'10thR'!M14)</f>
        <v>5</v>
      </c>
      <c r="R14" s="12">
        <f>MIN('1stR'!N14,'2ndR'!N14,'3rdR'!N14,'4thR'!N14,'5thR'!N14,'6thR'!N14,'7thR'!N14,'8thR'!N14,'9thR'!N14,'10thR'!N14)</f>
        <v>5</v>
      </c>
      <c r="S14" s="12">
        <f>MIN('1stR'!O14,'2ndR'!O14,'3rdR'!O14,'4thR'!O14,'5thR'!O14,'6thR'!O14,'7thR'!O14,'8thR'!O14,'9thR'!O14,'10thR'!O14)</f>
        <v>4</v>
      </c>
      <c r="T14" s="12">
        <f>MIN('1stR'!P14,'2ndR'!P14,'3rdR'!P14,'4thR'!P14,'5thR'!P14,'6thR'!P14,'7thR'!P14,'8thR'!P14,'9thR'!P14,'10thR'!P14)</f>
        <v>6</v>
      </c>
      <c r="U14" s="12">
        <f>MIN('1stR'!Q14,'2ndR'!Q14,'3rdR'!Q14,'4thR'!Q14,'5thR'!Q14,'6thR'!Q14,'7thR'!Q14,'8thR'!Q14,'9thR'!Q14,'10thR'!Q14)</f>
        <v>3</v>
      </c>
      <c r="V14" s="12">
        <f>MIN('1stR'!R14,'2ndR'!R14,'3rdR'!R14,'4thR'!R14,'5thR'!R14,'6thR'!R14,'7thR'!R14,'8thR'!R14,'9thR'!R14,'10thR'!R14)</f>
        <v>3</v>
      </c>
      <c r="W14" s="12">
        <f>MIN('1stR'!S14,'2ndR'!S14,'3rdR'!S14,'4thR'!S14,'5thR'!S14,'6thR'!S14,'7thR'!S14,'8thR'!S14,'9thR'!S14,'10thR'!S14)</f>
        <v>4</v>
      </c>
      <c r="X14" s="12">
        <f>MIN('1stR'!T14,'2ndR'!T14,'3rdR'!T14,'4thR'!T14,'5thR'!T14,'6thR'!T14,'7thR'!T14,'8thR'!T14,'9thR'!T14,'10thR'!T14)</f>
        <v>5</v>
      </c>
      <c r="Y14" s="16">
        <f t="shared" si="4"/>
        <v>73</v>
      </c>
      <c r="Z14" s="110">
        <f t="shared" si="5"/>
        <v>73.000001400000002</v>
      </c>
      <c r="AA14" s="16">
        <f>'10thR'!V14</f>
        <v>13.6</v>
      </c>
      <c r="AB14" s="17">
        <f t="shared" si="6"/>
        <v>66.2</v>
      </c>
      <c r="AC14" s="110">
        <f t="shared" si="7"/>
        <v>66.200001400000005</v>
      </c>
    </row>
    <row r="15" spans="1:36" x14ac:dyDescent="0.25">
      <c r="A15" s="108">
        <f t="shared" si="0"/>
        <v>2</v>
      </c>
      <c r="B15" s="108">
        <f t="shared" si="1"/>
        <v>1</v>
      </c>
      <c r="C15" s="109">
        <f t="shared" si="2"/>
        <v>1</v>
      </c>
      <c r="D15" s="109">
        <f t="shared" si="3"/>
        <v>1</v>
      </c>
      <c r="E15" s="25" t="str">
        <f>'10thR'!B15</f>
        <v>Andreja Rostohar</v>
      </c>
      <c r="F15" s="23">
        <f>'10thR'!W15</f>
        <v>6</v>
      </c>
      <c r="G15" s="12">
        <f>MIN('1stR'!C15,'2ndR'!C15,'3rdR'!C15,'4thR'!C15,'5thR'!C15,'6thR'!C15,'7thR'!C15,'8thR'!C15,'9thR'!C15,'10thR'!C15)</f>
        <v>5</v>
      </c>
      <c r="H15" s="12">
        <f>MIN('1stR'!D15,'2ndR'!D15,'3rdR'!D15,'4thR'!D15,'5thR'!D15,'6thR'!D15,'7thR'!D15,'8thR'!D15,'9thR'!D15,'10thR'!D15)</f>
        <v>4</v>
      </c>
      <c r="I15" s="12">
        <f>MIN('1stR'!E15,'2ndR'!E15,'3rdR'!E15,'4thR'!E15,'5thR'!E15,'6thR'!E15,'7thR'!E15,'8thR'!E15,'9thR'!E15,'10thR'!E15)</f>
        <v>3</v>
      </c>
      <c r="J15" s="12">
        <f>MIN('1stR'!F15,'2ndR'!F15,'3rdR'!F15,'4thR'!F15,'5thR'!F15,'6thR'!F15,'7thR'!F15,'8thR'!F15,'9thR'!F15,'10thR'!F15)</f>
        <v>4</v>
      </c>
      <c r="K15" s="12">
        <f>MIN('1stR'!G15,'2ndR'!G15,'3rdR'!G15,'4thR'!G15,'5thR'!G15,'6thR'!G15,'7thR'!G15,'8thR'!G15,'9thR'!G15,'10thR'!G15)</f>
        <v>4</v>
      </c>
      <c r="L15" s="12">
        <f>MIN('1stR'!H15,'2ndR'!H15,'3rdR'!H15,'4thR'!H15,'5thR'!H15,'6thR'!H15,'7thR'!H15,'8thR'!H15,'9thR'!H15,'10thR'!H15)</f>
        <v>4</v>
      </c>
      <c r="M15" s="12">
        <f>MIN('1stR'!I15,'2ndR'!I15,'3rdR'!I15,'4thR'!I15,'5thR'!I15,'6thR'!I15,'7thR'!I15,'8thR'!I15,'9thR'!I15,'10thR'!I15)</f>
        <v>6</v>
      </c>
      <c r="N15" s="12">
        <f>MIN('1stR'!J15,'2ndR'!J15,'3rdR'!J15,'4thR'!J15,'5thR'!J15,'6thR'!J15,'7thR'!J15,'8thR'!J15,'9thR'!J15,'10thR'!J15)</f>
        <v>4</v>
      </c>
      <c r="O15" s="12">
        <f>MIN('1stR'!K15,'2ndR'!K15,'3rdR'!K15,'4thR'!K15,'5thR'!K15,'6thR'!K15,'7thR'!K15,'8thR'!K15,'9thR'!K15,'10thR'!K15)</f>
        <v>4</v>
      </c>
      <c r="P15" s="12">
        <f>MIN('1stR'!L15,'2ndR'!L15,'3rdR'!L15,'4thR'!L15,'5thR'!L15,'6thR'!L15,'7thR'!L15,'8thR'!L15,'9thR'!L15,'10thR'!L15)</f>
        <v>3</v>
      </c>
      <c r="Q15" s="12">
        <f>MIN('1stR'!M15,'2ndR'!M15,'3rdR'!M15,'4thR'!M15,'5thR'!M15,'6thR'!M15,'7thR'!M15,'8thR'!M15,'9thR'!M15,'10thR'!M15)</f>
        <v>3</v>
      </c>
      <c r="R15" s="12">
        <f>MIN('1stR'!N15,'2ndR'!N15,'3rdR'!N15,'4thR'!N15,'5thR'!N15,'6thR'!N15,'7thR'!N15,'8thR'!N15,'9thR'!N15,'10thR'!N15)</f>
        <v>6</v>
      </c>
      <c r="S15" s="12">
        <f>MIN('1stR'!O15,'2ndR'!O15,'3rdR'!O15,'4thR'!O15,'5thR'!O15,'6thR'!O15,'7thR'!O15,'8thR'!O15,'9thR'!O15,'10thR'!O15)</f>
        <v>4</v>
      </c>
      <c r="T15" s="12">
        <f>MIN('1stR'!P15,'2ndR'!P15,'3rdR'!P15,'4thR'!P15,'5thR'!P15,'6thR'!P15,'7thR'!P15,'8thR'!P15,'9thR'!P15,'10thR'!P15)</f>
        <v>6</v>
      </c>
      <c r="U15" s="12">
        <f>MIN('1stR'!Q15,'2ndR'!Q15,'3rdR'!Q15,'4thR'!Q15,'5thR'!Q15,'6thR'!Q15,'7thR'!Q15,'8thR'!Q15,'9thR'!Q15,'10thR'!Q15)</f>
        <v>2</v>
      </c>
      <c r="V15" s="12">
        <f>MIN('1stR'!R15,'2ndR'!R15,'3rdR'!R15,'4thR'!R15,'5thR'!R15,'6thR'!R15,'7thR'!R15,'8thR'!R15,'9thR'!R15,'10thR'!R15)</f>
        <v>3</v>
      </c>
      <c r="W15" s="12">
        <f>MIN('1stR'!S15,'2ndR'!S15,'3rdR'!S15,'4thR'!S15,'5thR'!S15,'6thR'!S15,'7thR'!S15,'8thR'!S15,'9thR'!S15,'10thR'!S15)</f>
        <v>5</v>
      </c>
      <c r="X15" s="12">
        <f>MIN('1stR'!T15,'2ndR'!T15,'3rdR'!T15,'4thR'!T15,'5thR'!T15,'6thR'!T15,'7thR'!T15,'8thR'!T15,'9thR'!T15,'10thR'!T15)</f>
        <v>3</v>
      </c>
      <c r="Y15" s="16">
        <f t="shared" si="4"/>
        <v>73</v>
      </c>
      <c r="Z15" s="110">
        <f t="shared" si="5"/>
        <v>73.000001499999996</v>
      </c>
      <c r="AA15" s="16">
        <f>'10thR'!V15</f>
        <v>14.6</v>
      </c>
      <c r="AB15" s="17">
        <f t="shared" si="6"/>
        <v>65.7</v>
      </c>
      <c r="AC15" s="110">
        <f t="shared" si="7"/>
        <v>65.700001499999999</v>
      </c>
    </row>
    <row r="16" spans="1:36" x14ac:dyDescent="0.25">
      <c r="A16" s="108">
        <f t="shared" si="0"/>
        <v>16</v>
      </c>
      <c r="B16" s="108">
        <f t="shared" si="1"/>
        <v>16</v>
      </c>
      <c r="C16" s="109">
        <f t="shared" si="2"/>
        <v>16</v>
      </c>
      <c r="D16" s="109">
        <f t="shared" si="3"/>
        <v>16</v>
      </c>
      <c r="E16" s="25" t="str">
        <f>'10thR'!B16</f>
        <v>Boža Čuk</v>
      </c>
      <c r="F16" s="23">
        <f>'10thR'!W16</f>
        <v>4</v>
      </c>
      <c r="G16" s="12">
        <f>MIN('1stR'!C16,'2ndR'!C16,'3rdR'!C16,'4thR'!C16,'5thR'!C16,'6thR'!C16,'7thR'!C16,'8thR'!C16,'9thR'!C16,'10thR'!C16)</f>
        <v>5</v>
      </c>
      <c r="H16" s="12">
        <f>MIN('1stR'!D16,'2ndR'!D16,'3rdR'!D16,'4thR'!D16,'5thR'!D16,'6thR'!D16,'7thR'!D16,'8thR'!D16,'9thR'!D16,'10thR'!D16)</f>
        <v>5</v>
      </c>
      <c r="I16" s="12">
        <f>MIN('1stR'!E16,'2ndR'!E16,'3rdR'!E16,'4thR'!E16,'5thR'!E16,'6thR'!E16,'7thR'!E16,'8thR'!E16,'9thR'!E16,'10thR'!E16)</f>
        <v>4</v>
      </c>
      <c r="J16" s="12">
        <f>MIN('1stR'!F16,'2ndR'!F16,'3rdR'!F16,'4thR'!F16,'5thR'!F16,'6thR'!F16,'7thR'!F16,'8thR'!F16,'9thR'!F16,'10thR'!F16)</f>
        <v>4</v>
      </c>
      <c r="K16" s="12">
        <f>MIN('1stR'!G16,'2ndR'!G16,'3rdR'!G16,'4thR'!G16,'5thR'!G16,'6thR'!G16,'7thR'!G16,'8thR'!G16,'9thR'!G16,'10thR'!G16)</f>
        <v>6</v>
      </c>
      <c r="L16" s="12">
        <f>MIN('1stR'!H16,'2ndR'!H16,'3rdR'!H16,'4thR'!H16,'5thR'!H16,'6thR'!H16,'7thR'!H16,'8thR'!H16,'9thR'!H16,'10thR'!H16)</f>
        <v>5</v>
      </c>
      <c r="M16" s="12">
        <f>MIN('1stR'!I16,'2ndR'!I16,'3rdR'!I16,'4thR'!I16,'5thR'!I16,'6thR'!I16,'7thR'!I16,'8thR'!I16,'9thR'!I16,'10thR'!I16)</f>
        <v>7</v>
      </c>
      <c r="N16" s="12">
        <f>MIN('1stR'!J16,'2ndR'!J16,'3rdR'!J16,'4thR'!J16,'5thR'!J16,'6thR'!J16,'7thR'!J16,'8thR'!J16,'9thR'!J16,'10thR'!J16)</f>
        <v>6</v>
      </c>
      <c r="O16" s="12">
        <f>MIN('1stR'!K16,'2ndR'!K16,'3rdR'!K16,'4thR'!K16,'5thR'!K16,'6thR'!K16,'7thR'!K16,'8thR'!K16,'9thR'!K16,'10thR'!K16)</f>
        <v>6</v>
      </c>
      <c r="P16" s="12">
        <f>MIN('1stR'!L16,'2ndR'!L16,'3rdR'!L16,'4thR'!L16,'5thR'!L16,'6thR'!L16,'7thR'!L16,'8thR'!L16,'9thR'!L16,'10thR'!L16)</f>
        <v>4</v>
      </c>
      <c r="Q16" s="12">
        <f>MIN('1stR'!M16,'2ndR'!M16,'3rdR'!M16,'4thR'!M16,'5thR'!M16,'6thR'!M16,'7thR'!M16,'8thR'!M16,'9thR'!M16,'10thR'!M16)</f>
        <v>5</v>
      </c>
      <c r="R16" s="12">
        <f>MIN('1stR'!N16,'2ndR'!N16,'3rdR'!N16,'4thR'!N16,'5thR'!N16,'6thR'!N16,'7thR'!N16,'8thR'!N16,'9thR'!N16,'10thR'!N16)</f>
        <v>6</v>
      </c>
      <c r="S16" s="12">
        <f>MIN('1stR'!O16,'2ndR'!O16,'3rdR'!O16,'4thR'!O16,'5thR'!O16,'6thR'!O16,'7thR'!O16,'8thR'!O16,'9thR'!O16,'10thR'!O16)</f>
        <v>6</v>
      </c>
      <c r="T16" s="12">
        <f>MIN('1stR'!P16,'2ndR'!P16,'3rdR'!P16,'4thR'!P16,'5thR'!P16,'6thR'!P16,'7thR'!P16,'8thR'!P16,'9thR'!P16,'10thR'!P16)</f>
        <v>8</v>
      </c>
      <c r="U16" s="12">
        <f>MIN('1stR'!Q16,'2ndR'!Q16,'3rdR'!Q16,'4thR'!Q16,'5thR'!Q16,'6thR'!Q16,'7thR'!Q16,'8thR'!Q16,'9thR'!Q16,'10thR'!Q16)</f>
        <v>3</v>
      </c>
      <c r="V16" s="12">
        <f>MIN('1stR'!R16,'2ndR'!R16,'3rdR'!R16,'4thR'!R16,'5thR'!R16,'6thR'!R16,'7thR'!R16,'8thR'!R16,'9thR'!R16,'10thR'!R16)</f>
        <v>3</v>
      </c>
      <c r="W16" s="12">
        <f>MIN('1stR'!S16,'2ndR'!S16,'3rdR'!S16,'4thR'!S16,'5thR'!S16,'6thR'!S16,'7thR'!S16,'8thR'!S16,'9thR'!S16,'10thR'!S16)</f>
        <v>8</v>
      </c>
      <c r="X16" s="12">
        <f>MIN('1stR'!T16,'2ndR'!T16,'3rdR'!T16,'4thR'!T16,'5thR'!T16,'6thR'!T16,'7thR'!T16,'8thR'!T16,'9thR'!T16,'10thR'!T16)</f>
        <v>5</v>
      </c>
      <c r="Y16" s="16">
        <f t="shared" si="4"/>
        <v>96</v>
      </c>
      <c r="Z16" s="110">
        <f t="shared" si="5"/>
        <v>96.000001600000004</v>
      </c>
      <c r="AA16" s="16">
        <f>'10thR'!V16</f>
        <v>28.1</v>
      </c>
      <c r="AB16" s="17">
        <f t="shared" si="6"/>
        <v>81.95</v>
      </c>
      <c r="AC16" s="110">
        <f t="shared" si="7"/>
        <v>81.950001600000007</v>
      </c>
    </row>
    <row r="17" spans="1:29" x14ac:dyDescent="0.25">
      <c r="A17" s="108">
        <f t="shared" si="0"/>
        <v>13</v>
      </c>
      <c r="B17" s="108">
        <f t="shared" si="1"/>
        <v>11</v>
      </c>
      <c r="C17" s="109">
        <f t="shared" si="2"/>
        <v>13</v>
      </c>
      <c r="D17" s="109">
        <f t="shared" si="3"/>
        <v>11</v>
      </c>
      <c r="E17" s="25" t="str">
        <f>'10thR'!B17</f>
        <v>Terglav Breda</v>
      </c>
      <c r="F17" s="23">
        <f>'10thR'!W17</f>
        <v>6</v>
      </c>
      <c r="G17" s="12">
        <f>MIN('1stR'!C17,'2ndR'!C17,'3rdR'!C17,'4thR'!C17,'5thR'!C17,'6thR'!C17,'7thR'!C17,'8thR'!C17,'9thR'!C17,'10thR'!C17)</f>
        <v>5</v>
      </c>
      <c r="H17" s="12">
        <f>MIN('1stR'!D17,'2ndR'!D17,'3rdR'!D17,'4thR'!D17,'5thR'!D17,'6thR'!D17,'7thR'!D17,'8thR'!D17,'9thR'!D17,'10thR'!D17)</f>
        <v>5</v>
      </c>
      <c r="I17" s="12">
        <f>MIN('1stR'!E17,'2ndR'!E17,'3rdR'!E17,'4thR'!E17,'5thR'!E17,'6thR'!E17,'7thR'!E17,'8thR'!E17,'9thR'!E17,'10thR'!E17)</f>
        <v>4</v>
      </c>
      <c r="J17" s="12">
        <f>MIN('1stR'!F17,'2ndR'!F17,'3rdR'!F17,'4thR'!F17,'5thR'!F17,'6thR'!F17,'7thR'!F17,'8thR'!F17,'9thR'!F17,'10thR'!F17)</f>
        <v>3</v>
      </c>
      <c r="K17" s="12">
        <f>MIN('1stR'!G17,'2ndR'!G17,'3rdR'!G17,'4thR'!G17,'5thR'!G17,'6thR'!G17,'7thR'!G17,'8thR'!G17,'9thR'!G17,'10thR'!G17)</f>
        <v>5</v>
      </c>
      <c r="L17" s="12">
        <f>MIN('1stR'!H17,'2ndR'!H17,'3rdR'!H17,'4thR'!H17,'5thR'!H17,'6thR'!H17,'7thR'!H17,'8thR'!H17,'9thR'!H17,'10thR'!H17)</f>
        <v>4</v>
      </c>
      <c r="M17" s="12">
        <f>MIN('1stR'!I17,'2ndR'!I17,'3rdR'!I17,'4thR'!I17,'5thR'!I17,'6thR'!I17,'7thR'!I17,'8thR'!I17,'9thR'!I17,'10thR'!I17)</f>
        <v>8</v>
      </c>
      <c r="N17" s="12">
        <f>MIN('1stR'!J17,'2ndR'!J17,'3rdR'!J17,'4thR'!J17,'5thR'!J17,'6thR'!J17,'7thR'!J17,'8thR'!J17,'9thR'!J17,'10thR'!J17)</f>
        <v>5</v>
      </c>
      <c r="O17" s="12">
        <f>MIN('1stR'!K17,'2ndR'!K17,'3rdR'!K17,'4thR'!K17,'5thR'!K17,'6thR'!K17,'7thR'!K17,'8thR'!K17,'9thR'!K17,'10thR'!K17)</f>
        <v>4</v>
      </c>
      <c r="P17" s="12">
        <f>MIN('1stR'!L17,'2ndR'!L17,'3rdR'!L17,'4thR'!L17,'5thR'!L17,'6thR'!L17,'7thR'!L17,'8thR'!L17,'9thR'!L17,'10thR'!L17)</f>
        <v>3</v>
      </c>
      <c r="Q17" s="12">
        <f>MIN('1stR'!M17,'2ndR'!M17,'3rdR'!M17,'4thR'!M17,'5thR'!M17,'6thR'!M17,'7thR'!M17,'8thR'!M17,'9thR'!M17,'10thR'!M17)</f>
        <v>6</v>
      </c>
      <c r="R17" s="12">
        <f>MIN('1stR'!N17,'2ndR'!N17,'3rdR'!N17,'4thR'!N17,'5thR'!N17,'6thR'!N17,'7thR'!N17,'8thR'!N17,'9thR'!N17,'10thR'!N17)</f>
        <v>7</v>
      </c>
      <c r="S17" s="12">
        <f>MIN('1stR'!O17,'2ndR'!O17,'3rdR'!O17,'4thR'!O17,'5thR'!O17,'6thR'!O17,'7thR'!O17,'8thR'!O17,'9thR'!O17,'10thR'!O17)</f>
        <v>5</v>
      </c>
      <c r="T17" s="12">
        <f>MIN('1stR'!P17,'2ndR'!P17,'3rdR'!P17,'4thR'!P17,'5thR'!P17,'6thR'!P17,'7thR'!P17,'8thR'!P17,'9thR'!P17,'10thR'!P17)</f>
        <v>7</v>
      </c>
      <c r="U17" s="12">
        <f>MIN('1stR'!Q17,'2ndR'!Q17,'3rdR'!Q17,'4thR'!Q17,'5thR'!Q17,'6thR'!Q17,'7thR'!Q17,'8thR'!Q17,'9thR'!Q17,'10thR'!Q17)</f>
        <v>4</v>
      </c>
      <c r="V17" s="12">
        <f>MIN('1stR'!R17,'2ndR'!R17,'3rdR'!R17,'4thR'!R17,'5thR'!R17,'6thR'!R17,'7thR'!R17,'8thR'!R17,'9thR'!R17,'10thR'!R17)</f>
        <v>4</v>
      </c>
      <c r="W17" s="12">
        <f>MIN('1stR'!S17,'2ndR'!S17,'3rdR'!S17,'4thR'!S17,'5thR'!S17,'6thR'!S17,'7thR'!S17,'8thR'!S17,'9thR'!S17,'10thR'!S17)</f>
        <v>6</v>
      </c>
      <c r="X17" s="12">
        <f>MIN('1stR'!T17,'2ndR'!T17,'3rdR'!T17,'4thR'!T17,'5thR'!T17,'6thR'!T17,'7thR'!T17,'8thR'!T17,'9thR'!T17,'10thR'!T17)</f>
        <v>5</v>
      </c>
      <c r="Y17" s="16">
        <f t="shared" si="4"/>
        <v>90</v>
      </c>
      <c r="Z17" s="110">
        <f t="shared" si="5"/>
        <v>90.000001699999999</v>
      </c>
      <c r="AA17" s="16">
        <f>'10thR'!V17</f>
        <v>37</v>
      </c>
      <c r="AB17" s="17">
        <f t="shared" si="6"/>
        <v>71.5</v>
      </c>
      <c r="AC17" s="110">
        <f t="shared" si="7"/>
        <v>71.500001699999999</v>
      </c>
    </row>
    <row r="18" spans="1:29" x14ac:dyDescent="0.25">
      <c r="A18" s="108">
        <f t="shared" si="0"/>
        <v>15</v>
      </c>
      <c r="B18" s="108">
        <f t="shared" si="1"/>
        <v>15</v>
      </c>
      <c r="C18" s="109">
        <f t="shared" si="2"/>
        <v>15</v>
      </c>
      <c r="D18" s="109">
        <f t="shared" si="3"/>
        <v>15</v>
      </c>
      <c r="E18" s="25" t="str">
        <f>'10thR'!B18</f>
        <v>Novak Sonja</v>
      </c>
      <c r="F18" s="23">
        <f>'10thR'!W18</f>
        <v>2</v>
      </c>
      <c r="G18" s="12">
        <f>MIN('1stR'!C18,'2ndR'!C18,'3rdR'!C18,'4thR'!C18,'5thR'!C18,'6thR'!C18,'7thR'!C18,'8thR'!C18,'9thR'!C18,'10thR'!C18)</f>
        <v>6</v>
      </c>
      <c r="H18" s="12">
        <f>MIN('1stR'!D18,'2ndR'!D18,'3rdR'!D18,'4thR'!D18,'5thR'!D18,'6thR'!D18,'7thR'!D18,'8thR'!D18,'9thR'!D18,'10thR'!D18)</f>
        <v>8</v>
      </c>
      <c r="I18" s="12">
        <f>MIN('1stR'!E18,'2ndR'!E18,'3rdR'!E18,'4thR'!E18,'5thR'!E18,'6thR'!E18,'7thR'!E18,'8thR'!E18,'9thR'!E18,'10thR'!E18)</f>
        <v>3</v>
      </c>
      <c r="J18" s="12">
        <f>MIN('1stR'!F18,'2ndR'!F18,'3rdR'!F18,'4thR'!F18,'5thR'!F18,'6thR'!F18,'7thR'!F18,'8thR'!F18,'9thR'!F18,'10thR'!F18)</f>
        <v>4</v>
      </c>
      <c r="K18" s="12">
        <f>MIN('1stR'!G18,'2ndR'!G18,'3rdR'!G18,'4thR'!G18,'5thR'!G18,'6thR'!G18,'7thR'!G18,'8thR'!G18,'9thR'!G18,'10thR'!G18)</f>
        <v>5</v>
      </c>
      <c r="L18" s="12">
        <f>MIN('1stR'!H18,'2ndR'!H18,'3rdR'!H18,'4thR'!H18,'5thR'!H18,'6thR'!H18,'7thR'!H18,'8thR'!H18,'9thR'!H18,'10thR'!H18)</f>
        <v>5</v>
      </c>
      <c r="M18" s="12">
        <f>MIN('1stR'!I18,'2ndR'!I18,'3rdR'!I18,'4thR'!I18,'5thR'!I18,'6thR'!I18,'7thR'!I18,'8thR'!I18,'9thR'!I18,'10thR'!I18)</f>
        <v>8</v>
      </c>
      <c r="N18" s="12">
        <f>MIN('1stR'!J18,'2ndR'!J18,'3rdR'!J18,'4thR'!J18,'5thR'!J18,'6thR'!J18,'7thR'!J18,'8thR'!J18,'9thR'!J18,'10thR'!J18)</f>
        <v>5</v>
      </c>
      <c r="O18" s="12">
        <f>MIN('1stR'!K18,'2ndR'!K18,'3rdR'!K18,'4thR'!K18,'5thR'!K18,'6thR'!K18,'7thR'!K18,'8thR'!K18,'9thR'!K18,'10thR'!K18)</f>
        <v>4</v>
      </c>
      <c r="P18" s="12">
        <f>MIN('1stR'!L18,'2ndR'!L18,'3rdR'!L18,'4thR'!L18,'5thR'!L18,'6thR'!L18,'7thR'!L18,'8thR'!L18,'9thR'!L18,'10thR'!L18)</f>
        <v>4</v>
      </c>
      <c r="Q18" s="12">
        <f>MIN('1stR'!M18,'2ndR'!M18,'3rdR'!M18,'4thR'!M18,'5thR'!M18,'6thR'!M18,'7thR'!M18,'8thR'!M18,'9thR'!M18,'10thR'!M18)</f>
        <v>5</v>
      </c>
      <c r="R18" s="12">
        <f>MIN('1stR'!N18,'2ndR'!N18,'3rdR'!N18,'4thR'!N18,'5thR'!N18,'6thR'!N18,'7thR'!N18,'8thR'!N18,'9thR'!N18,'10thR'!N18)</f>
        <v>7</v>
      </c>
      <c r="S18" s="12">
        <f>MIN('1stR'!O18,'2ndR'!O18,'3rdR'!O18,'4thR'!O18,'5thR'!O18,'6thR'!O18,'7thR'!O18,'8thR'!O18,'9thR'!O18,'10thR'!O18)</f>
        <v>8</v>
      </c>
      <c r="T18" s="12">
        <f>MIN('1stR'!P18,'2ndR'!P18,'3rdR'!P18,'4thR'!P18,'5thR'!P18,'6thR'!P18,'7thR'!P18,'8thR'!P18,'9thR'!P18,'10thR'!P18)</f>
        <v>5</v>
      </c>
      <c r="U18" s="12">
        <f>MIN('1stR'!Q18,'2ndR'!Q18,'3rdR'!Q18,'4thR'!Q18,'5thR'!Q18,'6thR'!Q18,'7thR'!Q18,'8thR'!Q18,'9thR'!Q18,'10thR'!Q18)</f>
        <v>3</v>
      </c>
      <c r="V18" s="12">
        <f>MIN('1stR'!R18,'2ndR'!R18,'3rdR'!R18,'4thR'!R18,'5thR'!R18,'6thR'!R18,'7thR'!R18,'8thR'!R18,'9thR'!R18,'10thR'!R18)</f>
        <v>3</v>
      </c>
      <c r="W18" s="12">
        <f>MIN('1stR'!S18,'2ndR'!S18,'3rdR'!S18,'4thR'!S18,'5thR'!S18,'6thR'!S18,'7thR'!S18,'8thR'!S18,'9thR'!S18,'10thR'!S18)</f>
        <v>6</v>
      </c>
      <c r="X18" s="12">
        <f>MIN('1stR'!T18,'2ndR'!T18,'3rdR'!T18,'4thR'!T18,'5thR'!T18,'6thR'!T18,'7thR'!T18,'8thR'!T18,'9thR'!T18,'10thR'!T18)</f>
        <v>6</v>
      </c>
      <c r="Y18" s="16">
        <f t="shared" si="4"/>
        <v>95</v>
      </c>
      <c r="Z18" s="110">
        <f t="shared" si="5"/>
        <v>95.000001800000007</v>
      </c>
      <c r="AA18" s="16">
        <f>'10thR'!V18</f>
        <v>27.5</v>
      </c>
      <c r="AB18" s="17">
        <f t="shared" si="6"/>
        <v>81.25</v>
      </c>
      <c r="AC18" s="110">
        <f t="shared" si="7"/>
        <v>81.250001800000007</v>
      </c>
    </row>
    <row r="19" spans="1:29" ht="15" customHeight="1" x14ac:dyDescent="0.25">
      <c r="A19" s="108">
        <f t="shared" si="0"/>
        <v>17</v>
      </c>
      <c r="B19" s="108">
        <f t="shared" si="1"/>
        <v>17</v>
      </c>
      <c r="C19" s="109">
        <f t="shared" si="2"/>
        <v>17</v>
      </c>
      <c r="D19" s="109">
        <f t="shared" si="3"/>
        <v>17</v>
      </c>
      <c r="E19" s="25" t="str">
        <f>'10thR'!B19</f>
        <v>Pesjak Nada</v>
      </c>
      <c r="F19" s="23">
        <f>'10thR'!W19</f>
        <v>3</v>
      </c>
      <c r="G19" s="12">
        <f>MIN('1stR'!C19,'2ndR'!C19,'3rdR'!C19,'4thR'!C19,'5thR'!C19,'6thR'!C19,'7thR'!C19,'8thR'!C19,'9thR'!C19,'10thR'!C19)</f>
        <v>6</v>
      </c>
      <c r="H19" s="12">
        <f>MIN('1stR'!D19,'2ndR'!D19,'3rdR'!D19,'4thR'!D19,'5thR'!D19,'6thR'!D19,'7thR'!D19,'8thR'!D19,'9thR'!D19,'10thR'!D19)</f>
        <v>5</v>
      </c>
      <c r="I19" s="12">
        <f>MIN('1stR'!E19,'2ndR'!E19,'3rdR'!E19,'4thR'!E19,'5thR'!E19,'6thR'!E19,'7thR'!E19,'8thR'!E19,'9thR'!E19,'10thR'!E19)</f>
        <v>4</v>
      </c>
      <c r="J19" s="12">
        <f>MIN('1stR'!F19,'2ndR'!F19,'3rdR'!F19,'4thR'!F19,'5thR'!F19,'6thR'!F19,'7thR'!F19,'8thR'!F19,'9thR'!F19,'10thR'!F19)</f>
        <v>3</v>
      </c>
      <c r="K19" s="12">
        <f>MIN('1stR'!G19,'2ndR'!G19,'3rdR'!G19,'4thR'!G19,'5thR'!G19,'6thR'!G19,'7thR'!G19,'8thR'!G19,'9thR'!G19,'10thR'!G19)</f>
        <v>5</v>
      </c>
      <c r="L19" s="12">
        <f>MIN('1stR'!H19,'2ndR'!H19,'3rdR'!H19,'4thR'!H19,'5thR'!H19,'6thR'!H19,'7thR'!H19,'8thR'!H19,'9thR'!H19,'10thR'!H19)</f>
        <v>7</v>
      </c>
      <c r="M19" s="12">
        <f>MIN('1stR'!I19,'2ndR'!I19,'3rdR'!I19,'4thR'!I19,'5thR'!I19,'6thR'!I19,'7thR'!I19,'8thR'!I19,'9thR'!I19,'10thR'!I19)</f>
        <v>6</v>
      </c>
      <c r="N19" s="12">
        <f>MIN('1stR'!J19,'2ndR'!J19,'3rdR'!J19,'4thR'!J19,'5thR'!J19,'6thR'!J19,'7thR'!J19,'8thR'!J19,'9thR'!J19,'10thR'!J19)</f>
        <v>6</v>
      </c>
      <c r="O19" s="12">
        <f>MIN('1stR'!K19,'2ndR'!K19,'3rdR'!K19,'4thR'!K19,'5thR'!K19,'6thR'!K19,'7thR'!K19,'8thR'!K19,'9thR'!K19,'10thR'!K19)</f>
        <v>5</v>
      </c>
      <c r="P19" s="12">
        <f>MIN('1stR'!L19,'2ndR'!L19,'3rdR'!L19,'4thR'!L19,'5thR'!L19,'6thR'!L19,'7thR'!L19,'8thR'!L19,'9thR'!L19,'10thR'!L19)</f>
        <v>4</v>
      </c>
      <c r="Q19" s="12">
        <f>MIN('1stR'!M19,'2ndR'!M19,'3rdR'!M19,'4thR'!M19,'5thR'!M19,'6thR'!M19,'7thR'!M19,'8thR'!M19,'9thR'!M19,'10thR'!M19)</f>
        <v>6</v>
      </c>
      <c r="R19" s="12">
        <f>MIN('1stR'!N19,'2ndR'!N19,'3rdR'!N19,'4thR'!N19,'5thR'!N19,'6thR'!N19,'7thR'!N19,'8thR'!N19,'9thR'!N19,'10thR'!N19)</f>
        <v>8</v>
      </c>
      <c r="S19" s="12">
        <f>MIN('1stR'!O19,'2ndR'!O19,'3rdR'!O19,'4thR'!O19,'5thR'!O19,'6thR'!O19,'7thR'!O19,'8thR'!O19,'9thR'!O19,'10thR'!O19)</f>
        <v>5</v>
      </c>
      <c r="T19" s="12">
        <f>MIN('1stR'!P19,'2ndR'!P19,'3rdR'!P19,'4thR'!P19,'5thR'!P19,'6thR'!P19,'7thR'!P19,'8thR'!P19,'9thR'!P19,'10thR'!P19)</f>
        <v>9</v>
      </c>
      <c r="U19" s="12">
        <f>MIN('1stR'!Q19,'2ndR'!Q19,'3rdR'!Q19,'4thR'!Q19,'5thR'!Q19,'6thR'!Q19,'7thR'!Q19,'8thR'!Q19,'9thR'!Q19,'10thR'!Q19)</f>
        <v>4</v>
      </c>
      <c r="V19" s="12">
        <f>MIN('1stR'!R19,'2ndR'!R19,'3rdR'!R19,'4thR'!R19,'5thR'!R19,'6thR'!R19,'7thR'!R19,'8thR'!R19,'9thR'!R19,'10thR'!R19)</f>
        <v>3</v>
      </c>
      <c r="W19" s="12">
        <f>MIN('1stR'!S19,'2ndR'!S19,'3rdR'!S19,'4thR'!S19,'5thR'!S19,'6thR'!S19,'7thR'!S19,'8thR'!S19,'9thR'!S19,'10thR'!S19)</f>
        <v>6</v>
      </c>
      <c r="X19" s="12">
        <f>MIN('1stR'!T19,'2ndR'!T19,'3rdR'!T19,'4thR'!T19,'5thR'!T19,'6thR'!T19,'7thR'!T19,'8thR'!T19,'9thR'!T19,'10thR'!T19)</f>
        <v>8</v>
      </c>
      <c r="Y19" s="16">
        <f t="shared" si="4"/>
        <v>100</v>
      </c>
      <c r="Z19" s="110">
        <f t="shared" si="5"/>
        <v>100.0000019</v>
      </c>
      <c r="AA19" s="16">
        <f>'10thR'!V19</f>
        <v>24.8</v>
      </c>
      <c r="AB19" s="17">
        <f t="shared" si="6"/>
        <v>87.6</v>
      </c>
      <c r="AC19" s="110">
        <f t="shared" si="7"/>
        <v>87.600001899999995</v>
      </c>
    </row>
    <row r="20" spans="1:29" x14ac:dyDescent="0.25">
      <c r="A20" s="108">
        <f t="shared" si="0"/>
        <v>5</v>
      </c>
      <c r="B20" s="108">
        <f t="shared" si="1"/>
        <v>3</v>
      </c>
      <c r="C20" s="109">
        <f t="shared" si="2"/>
        <v>5</v>
      </c>
      <c r="D20" s="109">
        <f t="shared" si="3"/>
        <v>3</v>
      </c>
      <c r="E20" s="25" t="str">
        <f>'10thR'!B20</f>
        <v>Plemelj Milena</v>
      </c>
      <c r="F20" s="23">
        <f>'10thR'!W20</f>
        <v>5</v>
      </c>
      <c r="G20" s="12">
        <f>MIN('1stR'!C20,'2ndR'!C20,'3rdR'!C20,'4thR'!C20,'5thR'!C20,'6thR'!C20,'7thR'!C20,'8thR'!C20,'9thR'!C20,'10thR'!C20)</f>
        <v>4</v>
      </c>
      <c r="H20" s="12">
        <f>MIN('1stR'!D20,'2ndR'!D20,'3rdR'!D20,'4thR'!D20,'5thR'!D20,'6thR'!D20,'7thR'!D20,'8thR'!D20,'9thR'!D20,'10thR'!D20)</f>
        <v>4</v>
      </c>
      <c r="I20" s="12">
        <f>MIN('1stR'!E20,'2ndR'!E20,'3rdR'!E20,'4thR'!E20,'5thR'!E20,'6thR'!E20,'7thR'!E20,'8thR'!E20,'9thR'!E20,'10thR'!E20)</f>
        <v>3</v>
      </c>
      <c r="J20" s="12">
        <f>MIN('1stR'!F20,'2ndR'!F20,'3rdR'!F20,'4thR'!F20,'5thR'!F20,'6thR'!F20,'7thR'!F20,'8thR'!F20,'9thR'!F20,'10thR'!F20)</f>
        <v>4</v>
      </c>
      <c r="K20" s="12">
        <f>MIN('1stR'!G20,'2ndR'!G20,'3rdR'!G20,'4thR'!G20,'5thR'!G20,'6thR'!G20,'7thR'!G20,'8thR'!G20,'9thR'!G20,'10thR'!G20)</f>
        <v>4</v>
      </c>
      <c r="L20" s="12">
        <f>MIN('1stR'!H20,'2ndR'!H20,'3rdR'!H20,'4thR'!H20,'5thR'!H20,'6thR'!H20,'7thR'!H20,'8thR'!H20,'9thR'!H20,'10thR'!H20)</f>
        <v>4</v>
      </c>
      <c r="M20" s="12">
        <f>MIN('1stR'!I20,'2ndR'!I20,'3rdR'!I20,'4thR'!I20,'5thR'!I20,'6thR'!I20,'7thR'!I20,'8thR'!I20,'9thR'!I20,'10thR'!I20)</f>
        <v>6</v>
      </c>
      <c r="N20" s="12">
        <f>MIN('1stR'!J20,'2ndR'!J20,'3rdR'!J20,'4thR'!J20,'5thR'!J20,'6thR'!J20,'7thR'!J20,'8thR'!J20,'9thR'!J20,'10thR'!J20)</f>
        <v>5</v>
      </c>
      <c r="O20" s="12">
        <f>MIN('1stR'!K20,'2ndR'!K20,'3rdR'!K20,'4thR'!K20,'5thR'!K20,'6thR'!K20,'7thR'!K20,'8thR'!K20,'9thR'!K20,'10thR'!K20)</f>
        <v>4</v>
      </c>
      <c r="P20" s="12">
        <f>MIN('1stR'!L20,'2ndR'!L20,'3rdR'!L20,'4thR'!L20,'5thR'!L20,'6thR'!L20,'7thR'!L20,'8thR'!L20,'9thR'!L20,'10thR'!L20)</f>
        <v>3</v>
      </c>
      <c r="Q20" s="12">
        <f>MIN('1stR'!M20,'2ndR'!M20,'3rdR'!M20,'4thR'!M20,'5thR'!M20,'6thR'!M20,'7thR'!M20,'8thR'!M20,'9thR'!M20,'10thR'!M20)</f>
        <v>4</v>
      </c>
      <c r="R20" s="12">
        <f>MIN('1stR'!N20,'2ndR'!N20,'3rdR'!N20,'4thR'!N20,'5thR'!N20,'6thR'!N20,'7thR'!N20,'8thR'!N20,'9thR'!N20,'10thR'!N20)</f>
        <v>5</v>
      </c>
      <c r="S20" s="12">
        <f>MIN('1stR'!O20,'2ndR'!O20,'3rdR'!O20,'4thR'!O20,'5thR'!O20,'6thR'!O20,'7thR'!O20,'8thR'!O20,'9thR'!O20,'10thR'!O20)</f>
        <v>5</v>
      </c>
      <c r="T20" s="12">
        <f>MIN('1stR'!P20,'2ndR'!P20,'3rdR'!P20,'4thR'!P20,'5thR'!P20,'6thR'!P20,'7thR'!P20,'8thR'!P20,'9thR'!P20,'10thR'!P20)</f>
        <v>7</v>
      </c>
      <c r="U20" s="12">
        <f>MIN('1stR'!Q20,'2ndR'!Q20,'3rdR'!Q20,'4thR'!Q20,'5thR'!Q20,'6thR'!Q20,'7thR'!Q20,'8thR'!Q20,'9thR'!Q20,'10thR'!Q20)</f>
        <v>3</v>
      </c>
      <c r="V20" s="12">
        <f>MIN('1stR'!R20,'2ndR'!R20,'3rdR'!R20,'4thR'!R20,'5thR'!R20,'6thR'!R20,'7thR'!R20,'8thR'!R20,'9thR'!R20,'10thR'!R20)</f>
        <v>2</v>
      </c>
      <c r="W20" s="12">
        <f>MIN('1stR'!S20,'2ndR'!S20,'3rdR'!S20,'4thR'!S20,'5thR'!S20,'6thR'!S20,'7thR'!S20,'8thR'!S20,'9thR'!S20,'10thR'!S20)</f>
        <v>6</v>
      </c>
      <c r="X20" s="12">
        <f>MIN('1stR'!T20,'2ndR'!T20,'3rdR'!T20,'4thR'!T20,'5thR'!T20,'6thR'!T20,'7thR'!T20,'8thR'!T20,'9thR'!T20,'10thR'!T20)</f>
        <v>4</v>
      </c>
      <c r="Y20" s="16">
        <f t="shared" si="4"/>
        <v>77</v>
      </c>
      <c r="Z20" s="110">
        <f t="shared" si="5"/>
        <v>77.000001999999995</v>
      </c>
      <c r="AA20" s="16">
        <f>'10thR'!V20</f>
        <v>20.6</v>
      </c>
      <c r="AB20" s="17">
        <f t="shared" si="6"/>
        <v>66.7</v>
      </c>
      <c r="AC20" s="110">
        <f t="shared" si="7"/>
        <v>66.700001999999998</v>
      </c>
    </row>
    <row r="21" spans="1:29" x14ac:dyDescent="0.25">
      <c r="A21" s="108">
        <f t="shared" si="0"/>
        <v>4</v>
      </c>
      <c r="B21" s="108">
        <f t="shared" si="1"/>
        <v>4</v>
      </c>
      <c r="C21" s="109">
        <f t="shared" si="2"/>
        <v>3</v>
      </c>
      <c r="D21" s="109">
        <f t="shared" si="3"/>
        <v>4</v>
      </c>
      <c r="E21" s="25" t="str">
        <f>'10thR'!B21</f>
        <v>Ravnikar Marina</v>
      </c>
      <c r="F21" s="23">
        <f>'10thR'!W21</f>
        <v>6</v>
      </c>
      <c r="G21" s="12">
        <f>MIN('1stR'!C21,'2ndR'!C21,'3rdR'!C21,'4thR'!C21,'5thR'!C21,'6thR'!C21,'7thR'!C21,'8thR'!C21,'9thR'!C21,'10thR'!C21)</f>
        <v>4</v>
      </c>
      <c r="H21" s="12">
        <f>MIN('1stR'!D21,'2ndR'!D21,'3rdR'!D21,'4thR'!D21,'5thR'!D21,'6thR'!D21,'7thR'!D21,'8thR'!D21,'9thR'!D21,'10thR'!D21)</f>
        <v>5</v>
      </c>
      <c r="I21" s="12">
        <f>MIN('1stR'!E21,'2ndR'!E21,'3rdR'!E21,'4thR'!E21,'5thR'!E21,'6thR'!E21,'7thR'!E21,'8thR'!E21,'9thR'!E21,'10thR'!E21)</f>
        <v>3</v>
      </c>
      <c r="J21" s="12">
        <f>MIN('1stR'!F21,'2ndR'!F21,'3rdR'!F21,'4thR'!F21,'5thR'!F21,'6thR'!F21,'7thR'!F21,'8thR'!F21,'9thR'!F21,'10thR'!F21)</f>
        <v>3</v>
      </c>
      <c r="K21" s="12">
        <f>MIN('1stR'!G21,'2ndR'!G21,'3rdR'!G21,'4thR'!G21,'5thR'!G21,'6thR'!G21,'7thR'!G21,'8thR'!G21,'9thR'!G21,'10thR'!G21)</f>
        <v>5</v>
      </c>
      <c r="L21" s="12">
        <f>MIN('1stR'!H21,'2ndR'!H21,'3rdR'!H21,'4thR'!H21,'5thR'!H21,'6thR'!H21,'7thR'!H21,'8thR'!H21,'9thR'!H21,'10thR'!H21)</f>
        <v>4</v>
      </c>
      <c r="M21" s="12">
        <f>MIN('1stR'!I21,'2ndR'!I21,'3rdR'!I21,'4thR'!I21,'5thR'!I21,'6thR'!I21,'7thR'!I21,'8thR'!I21,'9thR'!I21,'10thR'!I21)</f>
        <v>6</v>
      </c>
      <c r="N21" s="12">
        <f>MIN('1stR'!J21,'2ndR'!J21,'3rdR'!J21,'4thR'!J21,'5thR'!J21,'6thR'!J21,'7thR'!J21,'8thR'!J21,'9thR'!J21,'10thR'!J21)</f>
        <v>4</v>
      </c>
      <c r="O21" s="12">
        <f>MIN('1stR'!K21,'2ndR'!K21,'3rdR'!K21,'4thR'!K21,'5thR'!K21,'6thR'!K21,'7thR'!K21,'8thR'!K21,'9thR'!K21,'10thR'!K21)</f>
        <v>4</v>
      </c>
      <c r="P21" s="12">
        <f>MIN('1stR'!L21,'2ndR'!L21,'3rdR'!L21,'4thR'!L21,'5thR'!L21,'6thR'!L21,'7thR'!L21,'8thR'!L21,'9thR'!L21,'10thR'!L21)</f>
        <v>3</v>
      </c>
      <c r="Q21" s="12">
        <f>MIN('1stR'!M21,'2ndR'!M21,'3rdR'!M21,'4thR'!M21,'5thR'!M21,'6thR'!M21,'7thR'!M21,'8thR'!M21,'9thR'!M21,'10thR'!M21)</f>
        <v>5</v>
      </c>
      <c r="R21" s="12">
        <f>MIN('1stR'!N21,'2ndR'!N21,'3rdR'!N21,'4thR'!N21,'5thR'!N21,'6thR'!N21,'7thR'!N21,'8thR'!N21,'9thR'!N21,'10thR'!N21)</f>
        <v>5</v>
      </c>
      <c r="S21" s="12">
        <f>MIN('1stR'!O21,'2ndR'!O21,'3rdR'!O21,'4thR'!O21,'5thR'!O21,'6thR'!O21,'7thR'!O21,'8thR'!O21,'9thR'!O21,'10thR'!O21)</f>
        <v>4</v>
      </c>
      <c r="T21" s="12">
        <f>MIN('1stR'!P21,'2ndR'!P21,'3rdR'!P21,'4thR'!P21,'5thR'!P21,'6thR'!P21,'7thR'!P21,'8thR'!P21,'9thR'!P21,'10thR'!P21)</f>
        <v>5</v>
      </c>
      <c r="U21" s="12">
        <f>MIN('1stR'!Q21,'2ndR'!Q21,'3rdR'!Q21,'4thR'!Q21,'5thR'!Q21,'6thR'!Q21,'7thR'!Q21,'8thR'!Q21,'9thR'!Q21,'10thR'!Q21)</f>
        <v>3</v>
      </c>
      <c r="V21" s="12">
        <f>MIN('1stR'!R21,'2ndR'!R21,'3rdR'!R21,'4thR'!R21,'5thR'!R21,'6thR'!R21,'7thR'!R21,'8thR'!R21,'9thR'!R21,'10thR'!R21)</f>
        <v>2</v>
      </c>
      <c r="W21" s="12">
        <f>MIN('1stR'!S21,'2ndR'!S21,'3rdR'!S21,'4thR'!S21,'5thR'!S21,'6thR'!S21,'7thR'!S21,'8thR'!S21,'9thR'!S21,'10thR'!S21)</f>
        <v>6</v>
      </c>
      <c r="X21" s="12">
        <f>MIN('1stR'!T21,'2ndR'!T21,'3rdR'!T21,'4thR'!T21,'5thR'!T21,'6thR'!T21,'7thR'!T21,'8thR'!T21,'9thR'!T21,'10thR'!T21)</f>
        <v>5</v>
      </c>
      <c r="Y21" s="16">
        <f t="shared" si="4"/>
        <v>76</v>
      </c>
      <c r="Z21" s="110">
        <f t="shared" si="5"/>
        <v>76.000002100000003</v>
      </c>
      <c r="AA21" s="16">
        <f>'10thR'!V21</f>
        <v>17.3</v>
      </c>
      <c r="AB21" s="17">
        <f t="shared" si="6"/>
        <v>67.349999999999994</v>
      </c>
      <c r="AC21" s="110">
        <f t="shared" si="7"/>
        <v>67.350002099999998</v>
      </c>
    </row>
    <row r="22" spans="1:29" x14ac:dyDescent="0.25">
      <c r="A22" s="108">
        <f t="shared" si="0"/>
        <v>9</v>
      </c>
      <c r="B22" s="108">
        <f t="shared" si="1"/>
        <v>6</v>
      </c>
      <c r="C22" s="109">
        <f t="shared" si="2"/>
        <v>8</v>
      </c>
      <c r="D22" s="109">
        <f t="shared" si="3"/>
        <v>6</v>
      </c>
      <c r="E22" s="25" t="str">
        <f>'10thR'!B22</f>
        <v>Burja Cvetka</v>
      </c>
      <c r="F22" s="23">
        <f>'10thR'!W22</f>
        <v>5</v>
      </c>
      <c r="G22" s="12">
        <f>MIN('1stR'!C22,'2ndR'!C22,'3rdR'!C22,'4thR'!C22,'5thR'!C22,'6thR'!C22,'7thR'!C22,'8thR'!C22,'9thR'!C22,'10thR'!C22)</f>
        <v>4</v>
      </c>
      <c r="H22" s="12">
        <f>MIN('1stR'!D22,'2ndR'!D22,'3rdR'!D22,'4thR'!D22,'5thR'!D22,'6thR'!D22,'7thR'!D22,'8thR'!D22,'9thR'!D22,'10thR'!D22)</f>
        <v>5</v>
      </c>
      <c r="I22" s="12">
        <f>MIN('1stR'!E22,'2ndR'!E22,'3rdR'!E22,'4thR'!E22,'5thR'!E22,'6thR'!E22,'7thR'!E22,'8thR'!E22,'9thR'!E22,'10thR'!E22)</f>
        <v>3</v>
      </c>
      <c r="J22" s="12">
        <f>MIN('1stR'!F22,'2ndR'!F22,'3rdR'!F22,'4thR'!F22,'5thR'!F22,'6thR'!F22,'7thR'!F22,'8thR'!F22,'9thR'!F22,'10thR'!F22)</f>
        <v>3</v>
      </c>
      <c r="K22" s="12">
        <f>MIN('1stR'!G22,'2ndR'!G22,'3rdR'!G22,'4thR'!G22,'5thR'!G22,'6thR'!G22,'7thR'!G22,'8thR'!G22,'9thR'!G22,'10thR'!G22)</f>
        <v>5</v>
      </c>
      <c r="L22" s="12">
        <f>MIN('1stR'!H22,'2ndR'!H22,'3rdR'!H22,'4thR'!H22,'5thR'!H22,'6thR'!H22,'7thR'!H22,'8thR'!H22,'9thR'!H22,'10thR'!H22)</f>
        <v>6</v>
      </c>
      <c r="M22" s="12">
        <f>MIN('1stR'!I22,'2ndR'!I22,'3rdR'!I22,'4thR'!I22,'5thR'!I22,'6thR'!I22,'7thR'!I22,'8thR'!I22,'9thR'!I22,'10thR'!I22)</f>
        <v>7</v>
      </c>
      <c r="N22" s="12">
        <f>MIN('1stR'!J22,'2ndR'!J22,'3rdR'!J22,'4thR'!J22,'5thR'!J22,'6thR'!J22,'7thR'!J22,'8thR'!J22,'9thR'!J22,'10thR'!J22)</f>
        <v>5</v>
      </c>
      <c r="O22" s="12">
        <f>MIN('1stR'!K22,'2ndR'!K22,'3rdR'!K22,'4thR'!K22,'5thR'!K22,'6thR'!K22,'7thR'!K22,'8thR'!K22,'9thR'!K22,'10thR'!K22)</f>
        <v>4</v>
      </c>
      <c r="P22" s="12">
        <f>MIN('1stR'!L22,'2ndR'!L22,'3rdR'!L22,'4thR'!L22,'5thR'!L22,'6thR'!L22,'7thR'!L22,'8thR'!L22,'9thR'!L22,'10thR'!L22)</f>
        <v>4</v>
      </c>
      <c r="Q22" s="12">
        <f>MIN('1stR'!M22,'2ndR'!M22,'3rdR'!M22,'4thR'!M22,'5thR'!M22,'6thR'!M22,'7thR'!M22,'8thR'!M22,'9thR'!M22,'10thR'!M22)</f>
        <v>5</v>
      </c>
      <c r="R22" s="12">
        <f>MIN('1stR'!N22,'2ndR'!N22,'3rdR'!N22,'4thR'!N22,'5thR'!N22,'6thR'!N22,'7thR'!N22,'8thR'!N22,'9thR'!N22,'10thR'!N22)</f>
        <v>6</v>
      </c>
      <c r="S22" s="12">
        <f>MIN('1stR'!O22,'2ndR'!O22,'3rdR'!O22,'4thR'!O22,'5thR'!O22,'6thR'!O22,'7thR'!O22,'8thR'!O22,'9thR'!O22,'10thR'!O22)</f>
        <v>4</v>
      </c>
      <c r="T22" s="12">
        <f>MIN('1stR'!P22,'2ndR'!P22,'3rdR'!P22,'4thR'!P22,'5thR'!P22,'6thR'!P22,'7thR'!P22,'8thR'!P22,'9thR'!P22,'10thR'!P22)</f>
        <v>5</v>
      </c>
      <c r="U22" s="12">
        <f>MIN('1stR'!Q22,'2ndR'!Q22,'3rdR'!Q22,'4thR'!Q22,'5thR'!Q22,'6thR'!Q22,'7thR'!Q22,'8thR'!Q22,'9thR'!Q22,'10thR'!Q22)</f>
        <v>3</v>
      </c>
      <c r="V22" s="12">
        <f>MIN('1stR'!R22,'2ndR'!R22,'3rdR'!R22,'4thR'!R22,'5thR'!R22,'6thR'!R22,'7thR'!R22,'8thR'!R22,'9thR'!R22,'10thR'!R22)</f>
        <v>3</v>
      </c>
      <c r="W22" s="12">
        <f>MIN('1stR'!S22,'2ndR'!S22,'3rdR'!S22,'4thR'!S22,'5thR'!S22,'6thR'!S22,'7thR'!S22,'8thR'!S22,'9thR'!S22,'10thR'!S22)</f>
        <v>5</v>
      </c>
      <c r="X22" s="12">
        <f>MIN('1stR'!T22,'2ndR'!T22,'3rdR'!T22,'4thR'!T22,'5thR'!T22,'6thR'!T22,'7thR'!T22,'8thR'!T22,'9thR'!T22,'10thR'!T22)</f>
        <v>5</v>
      </c>
      <c r="Y22" s="16">
        <f t="shared" si="4"/>
        <v>82</v>
      </c>
      <c r="Z22" s="110">
        <f t="shared" si="5"/>
        <v>82.000002199999997</v>
      </c>
      <c r="AA22" s="16">
        <f>'10thR'!V22</f>
        <v>25.9</v>
      </c>
      <c r="AB22" s="17">
        <f t="shared" si="6"/>
        <v>69.05</v>
      </c>
      <c r="AC22" s="110">
        <f t="shared" si="7"/>
        <v>69.050002199999994</v>
      </c>
    </row>
    <row r="23" spans="1:29" x14ac:dyDescent="0.25">
      <c r="A23" s="108">
        <f t="shared" si="0"/>
        <v>14</v>
      </c>
      <c r="B23" s="108">
        <f t="shared" si="1"/>
        <v>14</v>
      </c>
      <c r="C23" s="109">
        <f t="shared" si="2"/>
        <v>14</v>
      </c>
      <c r="D23" s="109">
        <f t="shared" si="3"/>
        <v>14</v>
      </c>
      <c r="E23" s="25" t="str">
        <f>'10thR'!B23</f>
        <v>Lazar Majda</v>
      </c>
      <c r="F23" s="23">
        <f>'10thR'!W23</f>
        <v>2</v>
      </c>
      <c r="G23" s="12">
        <f>MIN('1stR'!C23,'2ndR'!C23,'3rdR'!C23,'4thR'!C23,'5thR'!C23,'6thR'!C23,'7thR'!C23,'8thR'!C23,'9thR'!C23,'10thR'!C23)</f>
        <v>7</v>
      </c>
      <c r="H23" s="12">
        <f>MIN('1stR'!D23,'2ndR'!D23,'3rdR'!D23,'4thR'!D23,'5thR'!D23,'6thR'!D23,'7thR'!D23,'8thR'!D23,'9thR'!D23,'10thR'!D23)</f>
        <v>5</v>
      </c>
      <c r="I23" s="12">
        <f>MIN('1stR'!E23,'2ndR'!E23,'3rdR'!E23,'4thR'!E23,'5thR'!E23,'6thR'!E23,'7thR'!E23,'8thR'!E23,'9thR'!E23,'10thR'!E23)</f>
        <v>4</v>
      </c>
      <c r="J23" s="12">
        <f>MIN('1stR'!F23,'2ndR'!F23,'3rdR'!F23,'4thR'!F23,'5thR'!F23,'6thR'!F23,'7thR'!F23,'8thR'!F23,'9thR'!F23,'10thR'!F23)</f>
        <v>4</v>
      </c>
      <c r="K23" s="12">
        <f>MIN('1stR'!G23,'2ndR'!G23,'3rdR'!G23,'4thR'!G23,'5thR'!G23,'6thR'!G23,'7thR'!G23,'8thR'!G23,'9thR'!G23,'10thR'!G23)</f>
        <v>5</v>
      </c>
      <c r="L23" s="12">
        <f>MIN('1stR'!H23,'2ndR'!H23,'3rdR'!H23,'4thR'!H23,'5thR'!H23,'6thR'!H23,'7thR'!H23,'8thR'!H23,'9thR'!H23,'10thR'!H23)</f>
        <v>6</v>
      </c>
      <c r="M23" s="12">
        <f>MIN('1stR'!I23,'2ndR'!I23,'3rdR'!I23,'4thR'!I23,'5thR'!I23,'6thR'!I23,'7thR'!I23,'8thR'!I23,'9thR'!I23,'10thR'!I23)</f>
        <v>7</v>
      </c>
      <c r="N23" s="12">
        <f>MIN('1stR'!J23,'2ndR'!J23,'3rdR'!J23,'4thR'!J23,'5thR'!J23,'6thR'!J23,'7thR'!J23,'8thR'!J23,'9thR'!J23,'10thR'!J23)</f>
        <v>4</v>
      </c>
      <c r="O23" s="12">
        <f>MIN('1stR'!K23,'2ndR'!K23,'3rdR'!K23,'4thR'!K23,'5thR'!K23,'6thR'!K23,'7thR'!K23,'8thR'!K23,'9thR'!K23,'10thR'!K23)</f>
        <v>4</v>
      </c>
      <c r="P23" s="12">
        <f>MIN('1stR'!L23,'2ndR'!L23,'3rdR'!L23,'4thR'!L23,'5thR'!L23,'6thR'!L23,'7thR'!L23,'8thR'!L23,'9thR'!L23,'10thR'!L23)</f>
        <v>4</v>
      </c>
      <c r="Q23" s="12">
        <f>MIN('1stR'!M23,'2ndR'!M23,'3rdR'!M23,'4thR'!M23,'5thR'!M23,'6thR'!M23,'7thR'!M23,'8thR'!M23,'9thR'!M23,'10thR'!M23)</f>
        <v>6</v>
      </c>
      <c r="R23" s="12">
        <f>MIN('1stR'!N23,'2ndR'!N23,'3rdR'!N23,'4thR'!N23,'5thR'!N23,'6thR'!N23,'7thR'!N23,'8thR'!N23,'9thR'!N23,'10thR'!N23)</f>
        <v>6</v>
      </c>
      <c r="S23" s="12">
        <f>MIN('1stR'!O23,'2ndR'!O23,'3rdR'!O23,'4thR'!O23,'5thR'!O23,'6thR'!O23,'7thR'!O23,'8thR'!O23,'9thR'!O23,'10thR'!O23)</f>
        <v>5</v>
      </c>
      <c r="T23" s="12">
        <f>MIN('1stR'!P23,'2ndR'!P23,'3rdR'!P23,'4thR'!P23,'5thR'!P23,'6thR'!P23,'7thR'!P23,'8thR'!P23,'9thR'!P23,'10thR'!P23)</f>
        <v>8</v>
      </c>
      <c r="U23" s="12">
        <f>MIN('1stR'!Q23,'2ndR'!Q23,'3rdR'!Q23,'4thR'!Q23,'5thR'!Q23,'6thR'!Q23,'7thR'!Q23,'8thR'!Q23,'9thR'!Q23,'10thR'!Q23)</f>
        <v>4</v>
      </c>
      <c r="V23" s="12">
        <f>MIN('1stR'!R23,'2ndR'!R23,'3rdR'!R23,'4thR'!R23,'5thR'!R23,'6thR'!R23,'7thR'!R23,'8thR'!R23,'9thR'!R23,'10thR'!R23)</f>
        <v>3</v>
      </c>
      <c r="W23" s="12">
        <f>MIN('1stR'!S23,'2ndR'!S23,'3rdR'!S23,'4thR'!S23,'5thR'!S23,'6thR'!S23,'7thR'!S23,'8thR'!S23,'9thR'!S23,'10thR'!S23)</f>
        <v>5</v>
      </c>
      <c r="X23" s="12">
        <f>MIN('1stR'!T23,'2ndR'!T23,'3rdR'!T23,'4thR'!T23,'5thR'!T23,'6thR'!T23,'7thR'!T23,'8thR'!T23,'9thR'!T23,'10thR'!T23)</f>
        <v>5</v>
      </c>
      <c r="Y23" s="16">
        <f t="shared" si="4"/>
        <v>92</v>
      </c>
      <c r="Z23" s="110">
        <f t="shared" si="5"/>
        <v>92.000002300000006</v>
      </c>
      <c r="AA23" s="16">
        <f>'10thR'!V23</f>
        <v>26.3</v>
      </c>
      <c r="AB23" s="17">
        <f t="shared" si="6"/>
        <v>78.849999999999994</v>
      </c>
      <c r="AC23" s="110">
        <f t="shared" si="7"/>
        <v>78.8500023</v>
      </c>
    </row>
    <row r="24" spans="1:29" x14ac:dyDescent="0.25">
      <c r="A24" s="108">
        <f t="shared" si="0"/>
        <v>18</v>
      </c>
      <c r="B24" s="108">
        <f t="shared" si="1"/>
        <v>18</v>
      </c>
      <c r="C24" s="109">
        <f t="shared" si="2"/>
        <v>18</v>
      </c>
      <c r="D24" s="109">
        <f t="shared" si="3"/>
        <v>18</v>
      </c>
      <c r="E24" s="25" t="str">
        <f>'10thR'!B24</f>
        <v>Benedik Danica</v>
      </c>
      <c r="F24" s="23">
        <f>'10thR'!W24</f>
        <v>1</v>
      </c>
      <c r="G24" s="12">
        <f>MIN('1stR'!C24,'2ndR'!C24,'3rdR'!C24,'4thR'!C24,'5thR'!C24,'6thR'!C24,'7thR'!C24,'8thR'!C24,'9thR'!C24,'10thR'!C24)</f>
        <v>7</v>
      </c>
      <c r="H24" s="12">
        <f>MIN('1stR'!D24,'2ndR'!D24,'3rdR'!D24,'4thR'!D24,'5thR'!D24,'6thR'!D24,'7thR'!D24,'8thR'!D24,'9thR'!D24,'10thR'!D24)</f>
        <v>5</v>
      </c>
      <c r="I24" s="12">
        <f>MIN('1stR'!E24,'2ndR'!E24,'3rdR'!E24,'4thR'!E24,'5thR'!E24,'6thR'!E24,'7thR'!E24,'8thR'!E24,'9thR'!E24,'10thR'!E24)</f>
        <v>11</v>
      </c>
      <c r="J24" s="12">
        <f>MIN('1stR'!F24,'2ndR'!F24,'3rdR'!F24,'4thR'!F24,'5thR'!F24,'6thR'!F24,'7thR'!F24,'8thR'!F24,'9thR'!F24,'10thR'!F24)</f>
        <v>4</v>
      </c>
      <c r="K24" s="12">
        <f>MIN('1stR'!G24,'2ndR'!G24,'3rdR'!G24,'4thR'!G24,'5thR'!G24,'6thR'!G24,'7thR'!G24,'8thR'!G24,'9thR'!G24,'10thR'!G24)</f>
        <v>5</v>
      </c>
      <c r="L24" s="12">
        <f>MIN('1stR'!H24,'2ndR'!H24,'3rdR'!H24,'4thR'!H24,'5thR'!H24,'6thR'!H24,'7thR'!H24,'8thR'!H24,'9thR'!H24,'10thR'!H24)</f>
        <v>5</v>
      </c>
      <c r="M24" s="12">
        <f>MIN('1stR'!I24,'2ndR'!I24,'3rdR'!I24,'4thR'!I24,'5thR'!I24,'6thR'!I24,'7thR'!I24,'8thR'!I24,'9thR'!I24,'10thR'!I24)</f>
        <v>8</v>
      </c>
      <c r="N24" s="12">
        <f>MIN('1stR'!J24,'2ndR'!J24,'3rdR'!J24,'4thR'!J24,'5thR'!J24,'6thR'!J24,'7thR'!J24,'8thR'!J24,'9thR'!J24,'10thR'!J24)</f>
        <v>7</v>
      </c>
      <c r="O24" s="12">
        <f>MIN('1stR'!K24,'2ndR'!K24,'3rdR'!K24,'4thR'!K24,'5thR'!K24,'6thR'!K24,'7thR'!K24,'8thR'!K24,'9thR'!K24,'10thR'!K24)</f>
        <v>4</v>
      </c>
      <c r="P24" s="12">
        <f>MIN('1stR'!L24,'2ndR'!L24,'3rdR'!L24,'4thR'!L24,'5thR'!L24,'6thR'!L24,'7thR'!L24,'8thR'!L24,'9thR'!L24,'10thR'!L24)</f>
        <v>5</v>
      </c>
      <c r="Q24" s="12">
        <f>MIN('1stR'!M24,'2ndR'!M24,'3rdR'!M24,'4thR'!M24,'5thR'!M24,'6thR'!M24,'7thR'!M24,'8thR'!M24,'9thR'!M24,'10thR'!M24)</f>
        <v>7</v>
      </c>
      <c r="R24" s="12">
        <f>MIN('1stR'!N24,'2ndR'!N24,'3rdR'!N24,'4thR'!N24,'5thR'!N24,'6thR'!N24,'7thR'!N24,'8thR'!N24,'9thR'!N24,'10thR'!N24)</f>
        <v>8</v>
      </c>
      <c r="S24" s="12">
        <f>MIN('1stR'!O24,'2ndR'!O24,'3rdR'!O24,'4thR'!O24,'5thR'!O24,'6thR'!O24,'7thR'!O24,'8thR'!O24,'9thR'!O24,'10thR'!O24)</f>
        <v>6</v>
      </c>
      <c r="T24" s="12">
        <f>MIN('1stR'!P24,'2ndR'!P24,'3rdR'!P24,'4thR'!P24,'5thR'!P24,'6thR'!P24,'7thR'!P24,'8thR'!P24,'9thR'!P24,'10thR'!P24)</f>
        <v>9</v>
      </c>
      <c r="U24" s="12">
        <f>MIN('1stR'!Q24,'2ndR'!Q24,'3rdR'!Q24,'4thR'!Q24,'5thR'!Q24,'6thR'!Q24,'7thR'!Q24,'8thR'!Q24,'9thR'!Q24,'10thR'!Q24)</f>
        <v>4</v>
      </c>
      <c r="V24" s="12">
        <f>MIN('1stR'!R24,'2ndR'!R24,'3rdR'!R24,'4thR'!R24,'5thR'!R24,'6thR'!R24,'7thR'!R24,'8thR'!R24,'9thR'!R24,'10thR'!R24)</f>
        <v>3</v>
      </c>
      <c r="W24" s="12">
        <f>MIN('1stR'!S24,'2ndR'!S24,'3rdR'!S24,'4thR'!S24,'5thR'!S24,'6thR'!S24,'7thR'!S24,'8thR'!S24,'9thR'!S24,'10thR'!S24)</f>
        <v>6</v>
      </c>
      <c r="X24" s="12">
        <f>MIN('1stR'!T24,'2ndR'!T24,'3rdR'!T24,'4thR'!T24,'5thR'!T24,'6thR'!T24,'7thR'!T24,'8thR'!T24,'9thR'!T24,'10thR'!T24)</f>
        <v>7</v>
      </c>
      <c r="Y24" s="16">
        <f t="shared" si="4"/>
        <v>111</v>
      </c>
      <c r="Z24" s="110">
        <f t="shared" si="5"/>
        <v>111.0000024</v>
      </c>
      <c r="AA24" s="16">
        <f>'10thR'!V24</f>
        <v>26.5</v>
      </c>
      <c r="AB24" s="17">
        <f t="shared" si="6"/>
        <v>97.75</v>
      </c>
      <c r="AC24" s="110">
        <f t="shared" si="7"/>
        <v>97.7500024</v>
      </c>
    </row>
    <row r="25" spans="1:29" x14ac:dyDescent="0.25">
      <c r="A25" s="108">
        <f t="shared" si="0"/>
        <v>19</v>
      </c>
      <c r="B25" s="108">
        <f t="shared" si="1"/>
        <v>19</v>
      </c>
      <c r="C25" s="109">
        <f t="shared" si="2"/>
        <v>19</v>
      </c>
      <c r="D25" s="109">
        <f t="shared" si="3"/>
        <v>19</v>
      </c>
      <c r="E25" s="25">
        <f>'10thR'!B25</f>
        <v>0</v>
      </c>
      <c r="F25" s="23">
        <f>'10thR'!W25</f>
        <v>0</v>
      </c>
      <c r="G25" s="12">
        <f>MIN('1stR'!C25,'2ndR'!C25,'3rdR'!C25,'4thR'!C25,'5thR'!C25,'6thR'!C25,'7thR'!C25,'8thR'!C25,'9thR'!C25,'10thR'!C25)</f>
        <v>0</v>
      </c>
      <c r="H25" s="12">
        <f>MIN('1stR'!D25,'2ndR'!D25,'3rdR'!D25,'4thR'!D25,'5thR'!D25,'6thR'!D25,'7thR'!D25,'8thR'!D25,'9thR'!D25,'10thR'!D25)</f>
        <v>0</v>
      </c>
      <c r="I25" s="12">
        <f>MIN('1stR'!E25,'2ndR'!E25,'3rdR'!E25,'4thR'!E25,'5thR'!E25,'6thR'!E25,'7thR'!E25,'8thR'!E25,'9thR'!E25,'10thR'!E25)</f>
        <v>0</v>
      </c>
      <c r="J25" s="12">
        <f>MIN('1stR'!F25,'2ndR'!F25,'3rdR'!F25,'4thR'!F25,'5thR'!F25,'6thR'!F25,'7thR'!F25,'8thR'!F25,'9thR'!F25,'10thR'!F25)</f>
        <v>0</v>
      </c>
      <c r="K25" s="12">
        <f>MIN('1stR'!G25,'2ndR'!G25,'3rdR'!G25,'4thR'!G25,'5thR'!G25,'6thR'!G25,'7thR'!G25,'8thR'!G25,'9thR'!G25,'10thR'!G25)</f>
        <v>0</v>
      </c>
      <c r="L25" s="12">
        <f>MIN('1stR'!H25,'2ndR'!H25,'3rdR'!H25,'4thR'!H25,'5thR'!H25,'6thR'!H25,'7thR'!H25,'8thR'!H25,'9thR'!H25,'10thR'!H25)</f>
        <v>0</v>
      </c>
      <c r="M25" s="12">
        <f>MIN('1stR'!I25,'2ndR'!I25,'3rdR'!I25,'4thR'!I25,'5thR'!I25,'6thR'!I25,'7thR'!I25,'8thR'!I25,'9thR'!I25,'10thR'!I25)</f>
        <v>0</v>
      </c>
      <c r="N25" s="12">
        <f>MIN('1stR'!J25,'2ndR'!J25,'3rdR'!J25,'4thR'!J25,'5thR'!J25,'6thR'!J25,'7thR'!J25,'8thR'!J25,'9thR'!J25,'10thR'!J25)</f>
        <v>0</v>
      </c>
      <c r="O25" s="12">
        <f>MIN('1stR'!K25,'2ndR'!K25,'3rdR'!K25,'4thR'!K25,'5thR'!K25,'6thR'!K25,'7thR'!K25,'8thR'!K25,'9thR'!K25,'10thR'!K25)</f>
        <v>0</v>
      </c>
      <c r="P25" s="12">
        <f>MIN('1stR'!L25,'2ndR'!L25,'3rdR'!L25,'4thR'!L25,'5thR'!L25,'6thR'!L25,'7thR'!L25,'8thR'!L25,'9thR'!L25,'10thR'!L25)</f>
        <v>0</v>
      </c>
      <c r="Q25" s="12">
        <f>MIN('1stR'!M25,'2ndR'!M25,'3rdR'!M25,'4thR'!M25,'5thR'!M25,'6thR'!M25,'7thR'!M25,'8thR'!M25,'9thR'!M25,'10thR'!M25)</f>
        <v>0</v>
      </c>
      <c r="R25" s="12">
        <f>MIN('1stR'!N25,'2ndR'!N25,'3rdR'!N25,'4thR'!N25,'5thR'!N25,'6thR'!N25,'7thR'!N25,'8thR'!N25,'9thR'!N25,'10thR'!N25)</f>
        <v>0</v>
      </c>
      <c r="S25" s="12">
        <f>MIN('1stR'!O25,'2ndR'!O25,'3rdR'!O25,'4thR'!O25,'5thR'!O25,'6thR'!O25,'7thR'!O25,'8thR'!O25,'9thR'!O25,'10thR'!O25)</f>
        <v>0</v>
      </c>
      <c r="T25" s="12">
        <f>MIN('1stR'!P25,'2ndR'!P25,'3rdR'!P25,'4thR'!P25,'5thR'!P25,'6thR'!P25,'7thR'!P25,'8thR'!P25,'9thR'!P25,'10thR'!P25)</f>
        <v>0</v>
      </c>
      <c r="U25" s="12">
        <f>MIN('1stR'!Q25,'2ndR'!Q25,'3rdR'!Q25,'4thR'!Q25,'5thR'!Q25,'6thR'!Q25,'7thR'!Q25,'8thR'!Q25,'9thR'!Q25,'10thR'!Q25)</f>
        <v>0</v>
      </c>
      <c r="V25" s="12">
        <f>MIN('1stR'!R25,'2ndR'!R25,'3rdR'!R25,'4thR'!R25,'5thR'!R25,'6thR'!R25,'7thR'!R25,'8thR'!R25,'9thR'!R25,'10thR'!R25)</f>
        <v>0</v>
      </c>
      <c r="W25" s="12">
        <f>MIN('1stR'!S25,'2ndR'!S25,'3rdR'!S25,'4thR'!S25,'5thR'!S25,'6thR'!S25,'7thR'!S25,'8thR'!S25,'9thR'!S25,'10thR'!S25)</f>
        <v>0</v>
      </c>
      <c r="X25" s="12">
        <f>MIN('1stR'!T25,'2ndR'!T25,'3rdR'!T25,'4thR'!T25,'5thR'!T25,'6thR'!T25,'7thR'!T25,'8thR'!T25,'9thR'!T25,'10thR'!T25)</f>
        <v>0</v>
      </c>
      <c r="Y25" s="16">
        <f t="shared" si="4"/>
        <v>200</v>
      </c>
      <c r="Z25" s="110">
        <f t="shared" si="5"/>
        <v>200.00000249999999</v>
      </c>
      <c r="AA25" s="16">
        <f>'10thR'!V25</f>
        <v>0</v>
      </c>
      <c r="AB25" s="17">
        <f t="shared" si="6"/>
        <v>200</v>
      </c>
      <c r="AC25" s="110">
        <f t="shared" si="7"/>
        <v>200.00000249999999</v>
      </c>
    </row>
    <row r="26" spans="1:29" x14ac:dyDescent="0.25">
      <c r="A26" s="108">
        <f t="shared" si="0"/>
        <v>20</v>
      </c>
      <c r="B26" s="108">
        <f t="shared" si="1"/>
        <v>20</v>
      </c>
      <c r="C26" s="109">
        <f t="shared" si="2"/>
        <v>19</v>
      </c>
      <c r="D26" s="109">
        <f t="shared" si="3"/>
        <v>19</v>
      </c>
      <c r="E26" s="25">
        <f>'10thR'!B26</f>
        <v>0</v>
      </c>
      <c r="F26" s="23">
        <f>'10thR'!W26</f>
        <v>0</v>
      </c>
      <c r="G26" s="12">
        <f>MIN('1stR'!C26,'2ndR'!C26,'3rdR'!C26,'4thR'!C26,'5thR'!C26,'6thR'!C26,'7thR'!C26,'8thR'!C26,'9thR'!C26,'10thR'!C26)</f>
        <v>0</v>
      </c>
      <c r="H26" s="12">
        <f>MIN('1stR'!D26,'2ndR'!D26,'3rdR'!D26,'4thR'!D26,'5thR'!D26,'6thR'!D26,'7thR'!D26,'8thR'!D26,'9thR'!D26,'10thR'!D26)</f>
        <v>0</v>
      </c>
      <c r="I26" s="12">
        <f>MIN('1stR'!E26,'2ndR'!E26,'3rdR'!E26,'4thR'!E26,'5thR'!E26,'6thR'!E26,'7thR'!E26,'8thR'!E26,'9thR'!E26,'10thR'!E26)</f>
        <v>0</v>
      </c>
      <c r="J26" s="12">
        <f>MIN('1stR'!F26,'2ndR'!F26,'3rdR'!F26,'4thR'!F26,'5thR'!F26,'6thR'!F26,'7thR'!F26,'8thR'!F26,'9thR'!F26,'10thR'!F26)</f>
        <v>0</v>
      </c>
      <c r="K26" s="12">
        <f>MIN('1stR'!G26,'2ndR'!G26,'3rdR'!G26,'4thR'!G26,'5thR'!G26,'6thR'!G26,'7thR'!G26,'8thR'!G26,'9thR'!G26,'10thR'!G26)</f>
        <v>0</v>
      </c>
      <c r="L26" s="12">
        <f>MIN('1stR'!H26,'2ndR'!H26,'3rdR'!H26,'4thR'!H26,'5thR'!H26,'6thR'!H26,'7thR'!H26,'8thR'!H26,'9thR'!H26,'10thR'!H26)</f>
        <v>0</v>
      </c>
      <c r="M26" s="12">
        <f>MIN('1stR'!I26,'2ndR'!I26,'3rdR'!I26,'4thR'!I26,'5thR'!I26,'6thR'!I26,'7thR'!I26,'8thR'!I26,'9thR'!I26,'10thR'!I26)</f>
        <v>0</v>
      </c>
      <c r="N26" s="12">
        <f>MIN('1stR'!J26,'2ndR'!J26,'3rdR'!J26,'4thR'!J26,'5thR'!J26,'6thR'!J26,'7thR'!J26,'8thR'!J26,'9thR'!J26,'10thR'!J26)</f>
        <v>0</v>
      </c>
      <c r="O26" s="12">
        <f>MIN('1stR'!K26,'2ndR'!K26,'3rdR'!K26,'4thR'!K26,'5thR'!K26,'6thR'!K26,'7thR'!K26,'8thR'!K26,'9thR'!K26,'10thR'!K26)</f>
        <v>0</v>
      </c>
      <c r="P26" s="12">
        <f>MIN('1stR'!L26,'2ndR'!L26,'3rdR'!L26,'4thR'!L26,'5thR'!L26,'6thR'!L26,'7thR'!L26,'8thR'!L26,'9thR'!L26,'10thR'!L26)</f>
        <v>0</v>
      </c>
      <c r="Q26" s="12">
        <f>MIN('1stR'!M26,'2ndR'!M26,'3rdR'!M26,'4thR'!M26,'5thR'!M26,'6thR'!M26,'7thR'!M26,'8thR'!M26,'9thR'!M26,'10thR'!M26)</f>
        <v>0</v>
      </c>
      <c r="R26" s="12">
        <f>MIN('1stR'!N26,'2ndR'!N26,'3rdR'!N26,'4thR'!N26,'5thR'!N26,'6thR'!N26,'7thR'!N26,'8thR'!N26,'9thR'!N26,'10thR'!N26)</f>
        <v>0</v>
      </c>
      <c r="S26" s="12">
        <f>MIN('1stR'!O26,'2ndR'!O26,'3rdR'!O26,'4thR'!O26,'5thR'!O26,'6thR'!O26,'7thR'!O26,'8thR'!O26,'9thR'!O26,'10thR'!O26)</f>
        <v>0</v>
      </c>
      <c r="T26" s="12">
        <f>MIN('1stR'!P26,'2ndR'!P26,'3rdR'!P26,'4thR'!P26,'5thR'!P26,'6thR'!P26,'7thR'!P26,'8thR'!P26,'9thR'!P26,'10thR'!P26)</f>
        <v>0</v>
      </c>
      <c r="U26" s="12">
        <f>MIN('1stR'!Q26,'2ndR'!Q26,'3rdR'!Q26,'4thR'!Q26,'5thR'!Q26,'6thR'!Q26,'7thR'!Q26,'8thR'!Q26,'9thR'!Q26,'10thR'!Q26)</f>
        <v>0</v>
      </c>
      <c r="V26" s="12">
        <f>MIN('1stR'!R26,'2ndR'!R26,'3rdR'!R26,'4thR'!R26,'5thR'!R26,'6thR'!R26,'7thR'!R26,'8thR'!R26,'9thR'!R26,'10thR'!R26)</f>
        <v>0</v>
      </c>
      <c r="W26" s="12">
        <f>MIN('1stR'!S26,'2ndR'!S26,'3rdR'!S26,'4thR'!S26,'5thR'!S26,'6thR'!S26,'7thR'!S26,'8thR'!S26,'9thR'!S26,'10thR'!S26)</f>
        <v>0</v>
      </c>
      <c r="X26" s="12">
        <f>MIN('1stR'!T26,'2ndR'!T26,'3rdR'!T26,'4thR'!T26,'5thR'!T26,'6thR'!T26,'7thR'!T26,'8thR'!T26,'9thR'!T26,'10thR'!T26)</f>
        <v>0</v>
      </c>
      <c r="Y26" s="16">
        <f t="shared" si="4"/>
        <v>200</v>
      </c>
      <c r="Z26" s="110">
        <f t="shared" si="5"/>
        <v>200.00000259999999</v>
      </c>
      <c r="AA26" s="16">
        <f>'10thR'!V26</f>
        <v>0</v>
      </c>
      <c r="AB26" s="17">
        <f t="shared" si="6"/>
        <v>200</v>
      </c>
      <c r="AC26" s="110">
        <f t="shared" si="7"/>
        <v>200.00000259999999</v>
      </c>
    </row>
    <row r="27" spans="1:29" ht="15.75" x14ac:dyDescent="0.25">
      <c r="E27" s="59" t="s">
        <v>7</v>
      </c>
      <c r="F27" s="60"/>
      <c r="G27" s="47">
        <v>4</v>
      </c>
      <c r="H27" s="47">
        <v>4</v>
      </c>
      <c r="I27" s="47">
        <v>3</v>
      </c>
      <c r="J27" s="47">
        <v>3</v>
      </c>
      <c r="K27" s="47">
        <v>4</v>
      </c>
      <c r="L27" s="47">
        <v>4</v>
      </c>
      <c r="M27" s="47">
        <v>5</v>
      </c>
      <c r="N27" s="47">
        <v>4</v>
      </c>
      <c r="O27" s="47">
        <v>4</v>
      </c>
      <c r="P27" s="47">
        <v>3</v>
      </c>
      <c r="Q27" s="47">
        <v>4</v>
      </c>
      <c r="R27" s="47">
        <v>5</v>
      </c>
      <c r="S27" s="47">
        <v>4</v>
      </c>
      <c r="T27" s="47">
        <v>5</v>
      </c>
      <c r="U27" s="47">
        <v>3</v>
      </c>
      <c r="V27" s="47">
        <v>3</v>
      </c>
      <c r="W27" s="47">
        <v>4</v>
      </c>
      <c r="X27" s="47">
        <v>4</v>
      </c>
      <c r="Y27" s="48">
        <f t="shared" ref="Y27" si="8">SUM(G27:X27)</f>
        <v>70</v>
      </c>
    </row>
  </sheetData>
  <sheetProtection algorithmName="SHA-512" hashValue="3d/L4ZnuGGKSnyjD8xapHuVTvszTuSfY12uo1a16A9hqrm7uDfSM8UGRbWMWHcwAG2XGU0LkaAqhVbJMv/ySFw==" saltValue="ForfNuWJKaespEX+3Bu4sQ==" spinCount="100000" sheet="1" objects="1" scenarios="1"/>
  <mergeCells count="31">
    <mergeCell ref="AB5:AB6"/>
    <mergeCell ref="AA5:AA6"/>
    <mergeCell ref="P5:P6"/>
    <mergeCell ref="O5:O6"/>
    <mergeCell ref="N5:N6"/>
    <mergeCell ref="E27:F27"/>
    <mergeCell ref="A5:A6"/>
    <mergeCell ref="B5:B6"/>
    <mergeCell ref="G4:X4"/>
    <mergeCell ref="J5:J6"/>
    <mergeCell ref="I5:I6"/>
    <mergeCell ref="H5:H6"/>
    <mergeCell ref="M5:M6"/>
    <mergeCell ref="L5:L6"/>
    <mergeCell ref="K5:K6"/>
    <mergeCell ref="AC5:AC6"/>
    <mergeCell ref="Z5:Z6"/>
    <mergeCell ref="C5:C6"/>
    <mergeCell ref="G2:X2"/>
    <mergeCell ref="E5:E6"/>
    <mergeCell ref="G5:G6"/>
    <mergeCell ref="X5:X6"/>
    <mergeCell ref="W5:W6"/>
    <mergeCell ref="V5:V6"/>
    <mergeCell ref="U5:U6"/>
    <mergeCell ref="T5:T6"/>
    <mergeCell ref="S5:S6"/>
    <mergeCell ref="R5:R6"/>
    <mergeCell ref="Q5:Q6"/>
    <mergeCell ref="F5:F6"/>
    <mergeCell ref="Y5:Y6"/>
  </mergeCells>
  <conditionalFormatting sqref="Y7:Y26 AB7:AB26 E7:F26">
    <cfRule type="cellIs" dxfId="5678" priority="81" operator="equal">
      <formula>0</formula>
    </cfRule>
  </conditionalFormatting>
  <conditionalFormatting sqref="G7:X26">
    <cfRule type="cellIs" dxfId="5677" priority="77" operator="greaterThan">
      <formula>5</formula>
    </cfRule>
    <cfRule type="cellIs" dxfId="5676" priority="78" operator="equal">
      <formula>5</formula>
    </cfRule>
    <cfRule type="cellIs" dxfId="5675" priority="79" operator="equal">
      <formula>3</formula>
    </cfRule>
    <cfRule type="cellIs" dxfId="5674" priority="80" operator="equal">
      <formula>2</formula>
    </cfRule>
    <cfRule type="cellIs" dxfId="5673" priority="82" operator="equal">
      <formula>0</formula>
    </cfRule>
  </conditionalFormatting>
  <conditionalFormatting sqref="F33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{F4CF33AD-6950-4F18-85EF-BE320F5D4A64}</x14:id>
        </ext>
      </extLst>
    </cfRule>
  </conditionalFormatting>
  <conditionalFormatting sqref="F7:F26">
    <cfRule type="dataBar" priority="167">
      <dataBar>
        <cfvo type="min"/>
        <cfvo type="max"/>
        <color rgb="FF7030A0"/>
      </dataBar>
      <extLst>
        <ext xmlns:x14="http://schemas.microsoft.com/office/spreadsheetml/2009/9/main" uri="{B025F937-C7B1-47D3-B67F-A62EFF666E3E}">
          <x14:id>{93C1DE1E-C558-4A6A-B2BD-17F566639A73}</x14:id>
        </ext>
      </extLst>
    </cfRule>
  </conditionalFormatting>
  <conditionalFormatting sqref="AA7:AA26">
    <cfRule type="cellIs" dxfId="5672" priority="2" operator="equal">
      <formula>0</formula>
    </cfRule>
  </conditionalFormatting>
  <conditionalFormatting sqref="Y7:Y26">
    <cfRule type="cellIs" dxfId="5671" priority="1" operator="equal">
      <formula>200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4CF33AD-6950-4F18-85EF-BE320F5D4A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F33</xm:sqref>
        </x14:conditionalFormatting>
        <x14:conditionalFormatting xmlns:xm="http://schemas.microsoft.com/office/excel/2006/main">
          <x14:cfRule type="dataBar" id="{93C1DE1E-C558-4A6A-B2BD-17F566639A73}">
            <x14:dataBar minLength="0" maxLength="100" border="1" negativeBarBorderColorSameAsPositive="0">
              <x14:cfvo type="min"/>
              <x14:cfvo type="max"/>
              <x14:borderColor rgb="FF7030A0"/>
              <x14:negativeFillColor rgb="FFFF0000"/>
              <x14:negativeBorderColor rgb="FFFF0000"/>
              <x14:axisColor rgb="FF000000"/>
            </x14:dataBar>
          </x14:cfRule>
          <xm:sqref>F7:F26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G27"/>
  <sheetViews>
    <sheetView workbookViewId="0">
      <selection activeCell="H17" sqref="H17"/>
    </sheetView>
  </sheetViews>
  <sheetFormatPr defaultRowHeight="15" x14ac:dyDescent="0.25"/>
  <cols>
    <col min="2" max="2" width="25.140625" customWidth="1"/>
    <col min="3" max="20" width="6.7109375" customWidth="1"/>
    <col min="21" max="22" width="7.7109375" customWidth="1"/>
    <col min="23" max="23" width="7.7109375" style="6" customWidth="1"/>
    <col min="24" max="25" width="7.7109375" customWidth="1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5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49">
        <v>43595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5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9">
        <v>11</v>
      </c>
      <c r="N5" s="79">
        <v>12</v>
      </c>
      <c r="O5" s="79">
        <v>13</v>
      </c>
      <c r="P5" s="79">
        <v>14</v>
      </c>
      <c r="Q5" s="79">
        <v>15</v>
      </c>
      <c r="R5" s="79">
        <v>16</v>
      </c>
      <c r="S5" s="79">
        <v>17</v>
      </c>
      <c r="T5" s="79">
        <v>18</v>
      </c>
      <c r="U5" s="80" t="s">
        <v>1</v>
      </c>
      <c r="V5" s="80" t="s">
        <v>2</v>
      </c>
      <c r="W5" s="8" t="s">
        <v>17</v>
      </c>
    </row>
    <row r="6" spans="1:33" ht="15" customHeight="1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5"/>
      <c r="N6" s="75"/>
      <c r="O6" s="75"/>
      <c r="P6" s="75"/>
      <c r="Q6" s="75"/>
      <c r="R6" s="75"/>
      <c r="S6" s="75"/>
      <c r="T6" s="75"/>
      <c r="U6" s="81"/>
      <c r="V6" s="81"/>
      <c r="W6" s="8"/>
    </row>
    <row r="7" spans="1:33" x14ac:dyDescent="0.25">
      <c r="A7" s="2">
        <v>1</v>
      </c>
      <c r="B7" s="26" t="s">
        <v>27</v>
      </c>
      <c r="C7" s="38">
        <v>5</v>
      </c>
      <c r="D7" s="38">
        <v>6</v>
      </c>
      <c r="E7" s="38">
        <v>3</v>
      </c>
      <c r="F7" s="38">
        <v>3</v>
      </c>
      <c r="G7" s="38">
        <v>5</v>
      </c>
      <c r="H7" s="38">
        <v>8</v>
      </c>
      <c r="I7" s="38">
        <v>6</v>
      </c>
      <c r="J7" s="38">
        <v>5</v>
      </c>
      <c r="K7" s="38">
        <v>6</v>
      </c>
      <c r="L7" s="38">
        <v>11</v>
      </c>
      <c r="M7" s="38">
        <v>11</v>
      </c>
      <c r="N7" s="38">
        <v>11</v>
      </c>
      <c r="O7" s="38">
        <v>11</v>
      </c>
      <c r="P7" s="38">
        <v>11</v>
      </c>
      <c r="Q7" s="38">
        <v>11</v>
      </c>
      <c r="R7" s="38">
        <v>11</v>
      </c>
      <c r="S7" s="38">
        <v>11</v>
      </c>
      <c r="T7" s="38">
        <v>11</v>
      </c>
      <c r="U7" s="16">
        <f t="shared" ref="U7:U27" si="0">SUM(C7:T7)</f>
        <v>146</v>
      </c>
      <c r="V7" s="40">
        <v>17.7</v>
      </c>
      <c r="W7" s="7">
        <f>IF(B7&lt;&gt;"",1,0)</f>
        <v>1</v>
      </c>
    </row>
    <row r="8" spans="1:33" x14ac:dyDescent="0.25">
      <c r="A8" s="2">
        <v>2</v>
      </c>
      <c r="B8" s="26" t="s">
        <v>28</v>
      </c>
      <c r="C8" s="38">
        <v>7</v>
      </c>
      <c r="D8" s="38">
        <v>8</v>
      </c>
      <c r="E8" s="38">
        <v>2</v>
      </c>
      <c r="F8" s="38">
        <v>4</v>
      </c>
      <c r="G8" s="38">
        <v>8</v>
      </c>
      <c r="H8" s="38">
        <v>6</v>
      </c>
      <c r="I8" s="38">
        <v>10</v>
      </c>
      <c r="J8" s="38">
        <v>6</v>
      </c>
      <c r="K8" s="38">
        <v>5</v>
      </c>
      <c r="L8" s="38">
        <v>11</v>
      </c>
      <c r="M8" s="38">
        <v>11</v>
      </c>
      <c r="N8" s="38">
        <v>11</v>
      </c>
      <c r="O8" s="38">
        <v>11</v>
      </c>
      <c r="P8" s="38">
        <v>11</v>
      </c>
      <c r="Q8" s="38">
        <v>11</v>
      </c>
      <c r="R8" s="38">
        <v>11</v>
      </c>
      <c r="S8" s="38">
        <v>11</v>
      </c>
      <c r="T8" s="38">
        <v>11</v>
      </c>
      <c r="U8" s="16">
        <f t="shared" si="0"/>
        <v>155</v>
      </c>
      <c r="V8" s="40">
        <v>39</v>
      </c>
      <c r="W8" s="7">
        <f t="shared" ref="W8:W26" si="1">IF(B8&lt;&gt;"",1,0)</f>
        <v>1</v>
      </c>
    </row>
    <row r="9" spans="1:33" x14ac:dyDescent="0.25">
      <c r="A9" s="2">
        <v>3</v>
      </c>
      <c r="B9" s="26" t="s">
        <v>29</v>
      </c>
      <c r="C9" s="38">
        <v>6</v>
      </c>
      <c r="D9" s="38">
        <v>6</v>
      </c>
      <c r="E9" s="38">
        <v>7</v>
      </c>
      <c r="F9" s="38">
        <v>5</v>
      </c>
      <c r="G9" s="38">
        <v>7</v>
      </c>
      <c r="H9" s="38">
        <v>7</v>
      </c>
      <c r="I9" s="38">
        <v>8</v>
      </c>
      <c r="J9" s="38">
        <v>8</v>
      </c>
      <c r="K9" s="38">
        <v>5</v>
      </c>
      <c r="L9" s="38">
        <v>11</v>
      </c>
      <c r="M9" s="38">
        <v>11</v>
      </c>
      <c r="N9" s="38">
        <v>11</v>
      </c>
      <c r="O9" s="38">
        <v>11</v>
      </c>
      <c r="P9" s="38">
        <v>11</v>
      </c>
      <c r="Q9" s="38">
        <v>11</v>
      </c>
      <c r="R9" s="38">
        <v>11</v>
      </c>
      <c r="S9" s="38">
        <v>11</v>
      </c>
      <c r="T9" s="38">
        <v>11</v>
      </c>
      <c r="U9" s="16">
        <f t="shared" si="0"/>
        <v>158</v>
      </c>
      <c r="V9" s="40">
        <v>27.1</v>
      </c>
      <c r="W9" s="7">
        <f t="shared" si="1"/>
        <v>1</v>
      </c>
    </row>
    <row r="10" spans="1:33" x14ac:dyDescent="0.25">
      <c r="A10" s="3">
        <v>4</v>
      </c>
      <c r="B10" s="26" t="s">
        <v>30</v>
      </c>
      <c r="C10" s="38">
        <v>6</v>
      </c>
      <c r="D10" s="38">
        <v>6</v>
      </c>
      <c r="E10" s="38">
        <v>4</v>
      </c>
      <c r="F10" s="38">
        <v>5</v>
      </c>
      <c r="G10" s="38">
        <v>8</v>
      </c>
      <c r="H10" s="38">
        <v>6</v>
      </c>
      <c r="I10" s="38">
        <v>7</v>
      </c>
      <c r="J10" s="38">
        <v>7</v>
      </c>
      <c r="K10" s="38">
        <v>6</v>
      </c>
      <c r="L10" s="38">
        <v>11</v>
      </c>
      <c r="M10" s="38">
        <v>11</v>
      </c>
      <c r="N10" s="38">
        <v>11</v>
      </c>
      <c r="O10" s="38">
        <v>11</v>
      </c>
      <c r="P10" s="38">
        <v>11</v>
      </c>
      <c r="Q10" s="38">
        <v>11</v>
      </c>
      <c r="R10" s="38">
        <v>11</v>
      </c>
      <c r="S10" s="38">
        <v>11</v>
      </c>
      <c r="T10" s="38">
        <v>11</v>
      </c>
      <c r="U10" s="16">
        <f t="shared" si="0"/>
        <v>154</v>
      </c>
      <c r="V10" s="40">
        <v>25.4</v>
      </c>
      <c r="W10" s="7">
        <f t="shared" si="1"/>
        <v>1</v>
      </c>
    </row>
    <row r="11" spans="1:33" x14ac:dyDescent="0.25">
      <c r="A11" s="3">
        <v>5</v>
      </c>
      <c r="B11" s="26" t="s">
        <v>31</v>
      </c>
      <c r="C11" s="38">
        <v>6</v>
      </c>
      <c r="D11" s="38">
        <v>7</v>
      </c>
      <c r="E11" s="38">
        <v>3</v>
      </c>
      <c r="F11" s="38">
        <v>4</v>
      </c>
      <c r="G11" s="38">
        <v>4</v>
      </c>
      <c r="H11" s="38">
        <v>4</v>
      </c>
      <c r="I11" s="38">
        <v>6</v>
      </c>
      <c r="J11" s="38">
        <v>3</v>
      </c>
      <c r="K11" s="38">
        <v>5</v>
      </c>
      <c r="L11" s="38">
        <v>11</v>
      </c>
      <c r="M11" s="38">
        <v>11</v>
      </c>
      <c r="N11" s="38">
        <v>11</v>
      </c>
      <c r="O11" s="38">
        <v>11</v>
      </c>
      <c r="P11" s="38">
        <v>11</v>
      </c>
      <c r="Q11" s="38">
        <v>11</v>
      </c>
      <c r="R11" s="38">
        <v>11</v>
      </c>
      <c r="S11" s="38">
        <v>11</v>
      </c>
      <c r="T11" s="38">
        <v>11</v>
      </c>
      <c r="U11" s="16">
        <f t="shared" si="0"/>
        <v>141</v>
      </c>
      <c r="V11" s="40">
        <v>12.5</v>
      </c>
      <c r="W11" s="7">
        <f t="shared" si="1"/>
        <v>1</v>
      </c>
    </row>
    <row r="12" spans="1:33" x14ac:dyDescent="0.25">
      <c r="A12" s="2">
        <v>6</v>
      </c>
      <c r="B12" s="26" t="s">
        <v>32</v>
      </c>
      <c r="C12" s="38">
        <v>6</v>
      </c>
      <c r="D12" s="38">
        <v>8</v>
      </c>
      <c r="E12" s="38">
        <v>4</v>
      </c>
      <c r="F12" s="38">
        <v>4</v>
      </c>
      <c r="G12" s="38">
        <v>6</v>
      </c>
      <c r="H12" s="38">
        <v>5</v>
      </c>
      <c r="I12" s="38">
        <v>8</v>
      </c>
      <c r="J12" s="38">
        <v>5</v>
      </c>
      <c r="K12" s="38">
        <v>4</v>
      </c>
      <c r="L12" s="38">
        <v>11</v>
      </c>
      <c r="M12" s="38">
        <v>11</v>
      </c>
      <c r="N12" s="38">
        <v>11</v>
      </c>
      <c r="O12" s="38">
        <v>11</v>
      </c>
      <c r="P12" s="38">
        <v>11</v>
      </c>
      <c r="Q12" s="38">
        <v>11</v>
      </c>
      <c r="R12" s="38">
        <v>11</v>
      </c>
      <c r="S12" s="38">
        <v>11</v>
      </c>
      <c r="T12" s="38">
        <v>11</v>
      </c>
      <c r="U12" s="16">
        <f t="shared" si="0"/>
        <v>149</v>
      </c>
      <c r="V12" s="40">
        <v>22.2</v>
      </c>
      <c r="W12" s="7">
        <f t="shared" si="1"/>
        <v>1</v>
      </c>
    </row>
    <row r="13" spans="1:33" x14ac:dyDescent="0.25">
      <c r="A13" s="2">
        <v>7</v>
      </c>
      <c r="B13" s="26" t="s">
        <v>33</v>
      </c>
      <c r="C13" s="38">
        <v>6</v>
      </c>
      <c r="D13" s="38">
        <v>7</v>
      </c>
      <c r="E13" s="38">
        <v>5</v>
      </c>
      <c r="F13" s="38">
        <v>3</v>
      </c>
      <c r="G13" s="38">
        <v>8</v>
      </c>
      <c r="H13" s="38">
        <v>6</v>
      </c>
      <c r="I13" s="38">
        <v>8</v>
      </c>
      <c r="J13" s="38">
        <v>4</v>
      </c>
      <c r="K13" s="38">
        <v>5</v>
      </c>
      <c r="L13" s="38">
        <v>11</v>
      </c>
      <c r="M13" s="38">
        <v>11</v>
      </c>
      <c r="N13" s="38">
        <v>11</v>
      </c>
      <c r="O13" s="38">
        <v>11</v>
      </c>
      <c r="P13" s="38">
        <v>11</v>
      </c>
      <c r="Q13" s="38">
        <v>11</v>
      </c>
      <c r="R13" s="38">
        <v>11</v>
      </c>
      <c r="S13" s="38">
        <v>11</v>
      </c>
      <c r="T13" s="38">
        <v>11</v>
      </c>
      <c r="U13" s="16">
        <f t="shared" si="0"/>
        <v>151</v>
      </c>
      <c r="V13" s="40">
        <v>25.8</v>
      </c>
      <c r="W13" s="7">
        <f t="shared" si="1"/>
        <v>1</v>
      </c>
    </row>
    <row r="14" spans="1:33" x14ac:dyDescent="0.25">
      <c r="A14" s="2">
        <v>8</v>
      </c>
      <c r="B14" s="2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16">
        <f t="shared" si="0"/>
        <v>0</v>
      </c>
      <c r="V14" s="40"/>
      <c r="W14" s="7">
        <f t="shared" si="1"/>
        <v>0</v>
      </c>
    </row>
    <row r="15" spans="1:33" x14ac:dyDescent="0.25">
      <c r="A15" s="3">
        <v>9</v>
      </c>
      <c r="B15" s="26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16">
        <f t="shared" si="0"/>
        <v>0</v>
      </c>
      <c r="V15" s="40"/>
      <c r="W15" s="7">
        <f t="shared" si="1"/>
        <v>0</v>
      </c>
    </row>
    <row r="16" spans="1:33" x14ac:dyDescent="0.25">
      <c r="A16" s="3">
        <v>10</v>
      </c>
      <c r="B16" s="26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16">
        <f t="shared" si="0"/>
        <v>0</v>
      </c>
      <c r="V16" s="40"/>
      <c r="W16" s="7">
        <f t="shared" si="1"/>
        <v>0</v>
      </c>
    </row>
    <row r="17" spans="1:23" x14ac:dyDescent="0.25">
      <c r="A17" s="2">
        <v>11</v>
      </c>
      <c r="B17" s="26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16">
        <f t="shared" si="0"/>
        <v>0</v>
      </c>
      <c r="V17" s="40"/>
      <c r="W17" s="7">
        <f t="shared" si="1"/>
        <v>0</v>
      </c>
    </row>
    <row r="18" spans="1:23" x14ac:dyDescent="0.25">
      <c r="A18" s="2">
        <v>12</v>
      </c>
      <c r="B18" s="26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16">
        <f t="shared" si="0"/>
        <v>0</v>
      </c>
      <c r="V18" s="40"/>
      <c r="W18" s="7">
        <f t="shared" ref="W18:W25" si="2">IF(B18&lt;&gt;"",1,0)</f>
        <v>0</v>
      </c>
    </row>
    <row r="19" spans="1:23" x14ac:dyDescent="0.25">
      <c r="A19" s="2">
        <v>13</v>
      </c>
      <c r="B19" s="26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16">
        <f t="shared" si="0"/>
        <v>0</v>
      </c>
      <c r="V19" s="40"/>
      <c r="W19" s="7">
        <f t="shared" si="2"/>
        <v>0</v>
      </c>
    </row>
    <row r="20" spans="1:23" x14ac:dyDescent="0.25">
      <c r="A20" s="3">
        <v>14</v>
      </c>
      <c r="B20" s="26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16">
        <f t="shared" si="0"/>
        <v>0</v>
      </c>
      <c r="V20" s="40"/>
      <c r="W20" s="7">
        <f t="shared" si="2"/>
        <v>0</v>
      </c>
    </row>
    <row r="21" spans="1:23" x14ac:dyDescent="0.25">
      <c r="A21" s="3">
        <v>15</v>
      </c>
      <c r="B21" s="26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16">
        <f t="shared" si="0"/>
        <v>0</v>
      </c>
      <c r="V21" s="40"/>
      <c r="W21" s="7">
        <f t="shared" si="2"/>
        <v>0</v>
      </c>
    </row>
    <row r="22" spans="1:23" x14ac:dyDescent="0.25">
      <c r="A22" s="2">
        <v>16</v>
      </c>
      <c r="B22" s="26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16">
        <f t="shared" si="0"/>
        <v>0</v>
      </c>
      <c r="V22" s="40"/>
      <c r="W22" s="7">
        <f t="shared" si="2"/>
        <v>0</v>
      </c>
    </row>
    <row r="23" spans="1:23" x14ac:dyDescent="0.25">
      <c r="A23" s="2">
        <v>17</v>
      </c>
      <c r="B23" s="26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16">
        <f t="shared" si="0"/>
        <v>0</v>
      </c>
      <c r="V23" s="40"/>
      <c r="W23" s="7">
        <f t="shared" si="2"/>
        <v>0</v>
      </c>
    </row>
    <row r="24" spans="1:23" x14ac:dyDescent="0.25">
      <c r="A24" s="2">
        <v>18</v>
      </c>
      <c r="B24" s="26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16">
        <f t="shared" si="0"/>
        <v>0</v>
      </c>
      <c r="V24" s="40"/>
      <c r="W24" s="7">
        <f t="shared" si="2"/>
        <v>0</v>
      </c>
    </row>
    <row r="25" spans="1:23" x14ac:dyDescent="0.25">
      <c r="A25" s="3">
        <v>19</v>
      </c>
      <c r="B25" s="26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16">
        <f t="shared" si="0"/>
        <v>0</v>
      </c>
      <c r="V25" s="40"/>
      <c r="W25" s="7">
        <f t="shared" si="2"/>
        <v>0</v>
      </c>
    </row>
    <row r="26" spans="1:23" ht="15.75" thickBot="1" x14ac:dyDescent="0.3">
      <c r="A26" s="3">
        <v>20</v>
      </c>
      <c r="B26" s="26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18">
        <f t="shared" si="0"/>
        <v>0</v>
      </c>
      <c r="V26" s="40"/>
      <c r="W26" s="7">
        <f t="shared" si="1"/>
        <v>0</v>
      </c>
    </row>
    <row r="27" spans="1:23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 t="shared" si="0"/>
        <v>70</v>
      </c>
    </row>
  </sheetData>
  <sheetProtection algorithmName="SHA-512" hashValue="Nk4wSdiW6SGbbOT3f1Qh1/GJGzEMm0Il3wTNlsKnGnkVcwW1p20nZe7noiW9NVDwC1qyt8rDWEZBHd1t62Cdig==" saltValue="AWaLybS3dvuVM5tGBDy2qg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W7:W17 W26">
    <cfRule type="cellIs" dxfId="5670" priority="337" operator="equal">
      <formula>0</formula>
    </cfRule>
  </conditionalFormatting>
  <conditionalFormatting sqref="U7:U26">
    <cfRule type="cellIs" dxfId="5669" priority="336" operator="equal">
      <formula>0</formula>
    </cfRule>
  </conditionalFormatting>
  <conditionalFormatting sqref="W18:W25">
    <cfRule type="cellIs" dxfId="5668" priority="321" operator="equal">
      <formula>0</formula>
    </cfRule>
  </conditionalFormatting>
  <conditionalFormatting sqref="C7:C26">
    <cfRule type="cellIs" dxfId="5667" priority="281" stopIfTrue="1" operator="equal">
      <formula>1</formula>
    </cfRule>
    <cfRule type="cellIs" dxfId="5666" priority="282" stopIfTrue="1" operator="equal">
      <formula>C$27-2</formula>
    </cfRule>
    <cfRule type="cellIs" dxfId="5665" priority="283" stopIfTrue="1" operator="equal">
      <formula>C$27-1</formula>
    </cfRule>
    <cfRule type="cellIs" dxfId="5664" priority="284" stopIfTrue="1" operator="equal">
      <formula>C$27+1</formula>
    </cfRule>
    <cfRule type="cellIs" dxfId="5663" priority="285" stopIfTrue="1" operator="greaterThanOrEqual">
      <formula>C$27+2</formula>
    </cfRule>
  </conditionalFormatting>
  <conditionalFormatting sqref="D7:D26">
    <cfRule type="cellIs" dxfId="5662" priority="161" stopIfTrue="1" operator="equal">
      <formula>1</formula>
    </cfRule>
    <cfRule type="cellIs" dxfId="5661" priority="162" stopIfTrue="1" operator="equal">
      <formula>D$27-2</formula>
    </cfRule>
    <cfRule type="cellIs" dxfId="5660" priority="163" stopIfTrue="1" operator="equal">
      <formula>D$27-1</formula>
    </cfRule>
    <cfRule type="cellIs" dxfId="5659" priority="164" stopIfTrue="1" operator="equal">
      <formula>D$27+1</formula>
    </cfRule>
    <cfRule type="cellIs" dxfId="5658" priority="165" stopIfTrue="1" operator="greaterThanOrEqual">
      <formula>D$27+2</formula>
    </cfRule>
  </conditionalFormatting>
  <conditionalFormatting sqref="G7:G26">
    <cfRule type="cellIs" dxfId="5657" priority="156" stopIfTrue="1" operator="equal">
      <formula>1</formula>
    </cfRule>
    <cfRule type="cellIs" dxfId="5656" priority="157" stopIfTrue="1" operator="equal">
      <formula>G$27-2</formula>
    </cfRule>
    <cfRule type="cellIs" dxfId="5655" priority="158" stopIfTrue="1" operator="equal">
      <formula>G$27-1</formula>
    </cfRule>
    <cfRule type="cellIs" dxfId="5654" priority="159" stopIfTrue="1" operator="equal">
      <formula>G$27+1</formula>
    </cfRule>
    <cfRule type="cellIs" dxfId="5653" priority="160" stopIfTrue="1" operator="greaterThanOrEqual">
      <formula>G$27+2</formula>
    </cfRule>
  </conditionalFormatting>
  <conditionalFormatting sqref="H7:H26">
    <cfRule type="cellIs" dxfId="5652" priority="151" stopIfTrue="1" operator="equal">
      <formula>1</formula>
    </cfRule>
    <cfRule type="cellIs" dxfId="5651" priority="152" stopIfTrue="1" operator="equal">
      <formula>H$27-2</formula>
    </cfRule>
    <cfRule type="cellIs" dxfId="5650" priority="153" stopIfTrue="1" operator="equal">
      <formula>H$27-1</formula>
    </cfRule>
    <cfRule type="cellIs" dxfId="5649" priority="154" stopIfTrue="1" operator="equal">
      <formula>H$27+1</formula>
    </cfRule>
    <cfRule type="cellIs" dxfId="5648" priority="155" stopIfTrue="1" operator="greaterThanOrEqual">
      <formula>H$27+2</formula>
    </cfRule>
  </conditionalFormatting>
  <conditionalFormatting sqref="J7:J26">
    <cfRule type="cellIs" dxfId="5647" priority="146" stopIfTrue="1" operator="equal">
      <formula>1</formula>
    </cfRule>
    <cfRule type="cellIs" dxfId="5646" priority="147" stopIfTrue="1" operator="equal">
      <formula>J$27-2</formula>
    </cfRule>
    <cfRule type="cellIs" dxfId="5645" priority="148" stopIfTrue="1" operator="equal">
      <formula>J$27-1</formula>
    </cfRule>
    <cfRule type="cellIs" dxfId="5644" priority="149" stopIfTrue="1" operator="equal">
      <formula>J$27+1</formula>
    </cfRule>
    <cfRule type="cellIs" dxfId="5643" priority="150" stopIfTrue="1" operator="greaterThanOrEqual">
      <formula>J$27+2</formula>
    </cfRule>
  </conditionalFormatting>
  <conditionalFormatting sqref="K7:K26">
    <cfRule type="cellIs" dxfId="5642" priority="141" stopIfTrue="1" operator="equal">
      <formula>1</formula>
    </cfRule>
    <cfRule type="cellIs" dxfId="5641" priority="142" stopIfTrue="1" operator="equal">
      <formula>K$27-2</formula>
    </cfRule>
    <cfRule type="cellIs" dxfId="5640" priority="143" stopIfTrue="1" operator="equal">
      <formula>K$27-1</formula>
    </cfRule>
    <cfRule type="cellIs" dxfId="5639" priority="144" stopIfTrue="1" operator="equal">
      <formula>K$27+1</formula>
    </cfRule>
    <cfRule type="cellIs" dxfId="5638" priority="145" stopIfTrue="1" operator="greaterThanOrEqual">
      <formula>K$27+2</formula>
    </cfRule>
  </conditionalFormatting>
  <conditionalFormatting sqref="M7 M14:M26">
    <cfRule type="cellIs" dxfId="5637" priority="136" stopIfTrue="1" operator="equal">
      <formula>1</formula>
    </cfRule>
    <cfRule type="cellIs" dxfId="5636" priority="137" stopIfTrue="1" operator="equal">
      <formula>M$27-2</formula>
    </cfRule>
    <cfRule type="cellIs" dxfId="5635" priority="138" stopIfTrue="1" operator="equal">
      <formula>M$27-1</formula>
    </cfRule>
    <cfRule type="cellIs" dxfId="5634" priority="139" stopIfTrue="1" operator="equal">
      <formula>M$27+1</formula>
    </cfRule>
    <cfRule type="cellIs" dxfId="5633" priority="140" stopIfTrue="1" operator="greaterThanOrEqual">
      <formula>M$27+2</formula>
    </cfRule>
  </conditionalFormatting>
  <conditionalFormatting sqref="O7 O14:O26">
    <cfRule type="cellIs" dxfId="5632" priority="131" stopIfTrue="1" operator="equal">
      <formula>1</formula>
    </cfRule>
    <cfRule type="cellIs" dxfId="5631" priority="132" stopIfTrue="1" operator="equal">
      <formula>O$27-2</formula>
    </cfRule>
    <cfRule type="cellIs" dxfId="5630" priority="133" stopIfTrue="1" operator="equal">
      <formula>O$27-1</formula>
    </cfRule>
    <cfRule type="cellIs" dxfId="5629" priority="134" stopIfTrue="1" operator="equal">
      <formula>O$27+1</formula>
    </cfRule>
    <cfRule type="cellIs" dxfId="5628" priority="135" stopIfTrue="1" operator="greaterThanOrEqual">
      <formula>O$27+2</formula>
    </cfRule>
  </conditionalFormatting>
  <conditionalFormatting sqref="S7 S14:S26">
    <cfRule type="cellIs" dxfId="5627" priority="126" stopIfTrue="1" operator="equal">
      <formula>1</formula>
    </cfRule>
    <cfRule type="cellIs" dxfId="5626" priority="127" stopIfTrue="1" operator="equal">
      <formula>S$27-2</formula>
    </cfRule>
    <cfRule type="cellIs" dxfId="5625" priority="128" stopIfTrue="1" operator="equal">
      <formula>S$27-1</formula>
    </cfRule>
    <cfRule type="cellIs" dxfId="5624" priority="129" stopIfTrue="1" operator="equal">
      <formula>S$27+1</formula>
    </cfRule>
    <cfRule type="cellIs" dxfId="5623" priority="130" stopIfTrue="1" operator="greaterThanOrEqual">
      <formula>S$27+2</formula>
    </cfRule>
  </conditionalFormatting>
  <conditionalFormatting sqref="T7 T14:T26">
    <cfRule type="cellIs" dxfId="5622" priority="121" stopIfTrue="1" operator="equal">
      <formula>1</formula>
    </cfRule>
    <cfRule type="cellIs" dxfId="5621" priority="122" stopIfTrue="1" operator="equal">
      <formula>T$27-2</formula>
    </cfRule>
    <cfRule type="cellIs" dxfId="5620" priority="123" stopIfTrue="1" operator="equal">
      <formula>T$27-1</formula>
    </cfRule>
    <cfRule type="cellIs" dxfId="5619" priority="124" stopIfTrue="1" operator="equal">
      <formula>T$27+1</formula>
    </cfRule>
    <cfRule type="cellIs" dxfId="5618" priority="125" stopIfTrue="1" operator="greaterThanOrEqual">
      <formula>T$27+2</formula>
    </cfRule>
  </conditionalFormatting>
  <conditionalFormatting sqref="E7:E26">
    <cfRule type="cellIs" dxfId="5617" priority="228" stopIfTrue="1" operator="equal">
      <formula>1</formula>
    </cfRule>
    <cfRule type="cellIs" dxfId="5616" priority="229" stopIfTrue="1" operator="equal">
      <formula>E$27-1</formula>
    </cfRule>
    <cfRule type="cellIs" dxfId="5615" priority="230" stopIfTrue="1" operator="equal">
      <formula>E$27+1</formula>
    </cfRule>
    <cfRule type="cellIs" dxfId="5614" priority="231" stopIfTrue="1" operator="greaterThanOrEqual">
      <formula>E$27+2</formula>
    </cfRule>
  </conditionalFormatting>
  <conditionalFormatting sqref="F7:F26">
    <cfRule type="cellIs" dxfId="5613" priority="117" stopIfTrue="1" operator="equal">
      <formula>1</formula>
    </cfRule>
    <cfRule type="cellIs" dxfId="5612" priority="118" stopIfTrue="1" operator="equal">
      <formula>F$27-1</formula>
    </cfRule>
    <cfRule type="cellIs" dxfId="5611" priority="119" stopIfTrue="1" operator="equal">
      <formula>F$27+1</formula>
    </cfRule>
    <cfRule type="cellIs" dxfId="5610" priority="120" stopIfTrue="1" operator="greaterThanOrEqual">
      <formula>F$27+2</formula>
    </cfRule>
  </conditionalFormatting>
  <conditionalFormatting sqref="L7 L14:L26">
    <cfRule type="cellIs" dxfId="5609" priority="113" stopIfTrue="1" operator="equal">
      <formula>1</formula>
    </cfRule>
    <cfRule type="cellIs" dxfId="5608" priority="114" stopIfTrue="1" operator="equal">
      <formula>L$27-1</formula>
    </cfRule>
    <cfRule type="cellIs" dxfId="5607" priority="115" stopIfTrue="1" operator="equal">
      <formula>L$27+1</formula>
    </cfRule>
    <cfRule type="cellIs" dxfId="5606" priority="116" stopIfTrue="1" operator="greaterThanOrEqual">
      <formula>L$27+2</formula>
    </cfRule>
  </conditionalFormatting>
  <conditionalFormatting sqref="R7 R14:R26">
    <cfRule type="cellIs" dxfId="5605" priority="109" stopIfTrue="1" operator="equal">
      <formula>1</formula>
    </cfRule>
    <cfRule type="cellIs" dxfId="5604" priority="110" stopIfTrue="1" operator="equal">
      <formula>R$27-1</formula>
    </cfRule>
    <cfRule type="cellIs" dxfId="5603" priority="111" stopIfTrue="1" operator="equal">
      <formula>R$27+1</formula>
    </cfRule>
    <cfRule type="cellIs" dxfId="5602" priority="112" stopIfTrue="1" operator="greaterThanOrEqual">
      <formula>R$27+2</formula>
    </cfRule>
  </conditionalFormatting>
  <conditionalFormatting sqref="Q7 Q14:Q26">
    <cfRule type="cellIs" dxfId="5601" priority="105" stopIfTrue="1" operator="equal">
      <formula>1</formula>
    </cfRule>
    <cfRule type="cellIs" dxfId="5600" priority="106" stopIfTrue="1" operator="equal">
      <formula>Q$27-1</formula>
    </cfRule>
    <cfRule type="cellIs" dxfId="5599" priority="107" stopIfTrue="1" operator="equal">
      <formula>Q$27+1</formula>
    </cfRule>
    <cfRule type="cellIs" dxfId="5598" priority="108" stopIfTrue="1" operator="greaterThanOrEqual">
      <formula>Q$27+2</formula>
    </cfRule>
  </conditionalFormatting>
  <conditionalFormatting sqref="I7:I26">
    <cfRule type="cellIs" dxfId="5597" priority="186" stopIfTrue="1" operator="equal">
      <formula>I$27-2</formula>
    </cfRule>
    <cfRule type="cellIs" dxfId="5596" priority="187" stopIfTrue="1" operator="equal">
      <formula>I$27-3</formula>
    </cfRule>
    <cfRule type="cellIs" dxfId="5595" priority="188" stopIfTrue="1" operator="equal">
      <formula>I$27-1</formula>
    </cfRule>
    <cfRule type="cellIs" dxfId="5594" priority="189" stopIfTrue="1" operator="equal">
      <formula>I$27+1</formula>
    </cfRule>
    <cfRule type="cellIs" dxfId="5593" priority="190" stopIfTrue="1" operator="greaterThanOrEqual">
      <formula>I$27+2</formula>
    </cfRule>
  </conditionalFormatting>
  <conditionalFormatting sqref="N7 N14:N26">
    <cfRule type="cellIs" dxfId="5592" priority="90" stopIfTrue="1" operator="equal">
      <formula>N$27-2</formula>
    </cfRule>
    <cfRule type="cellIs" dxfId="5591" priority="91" stopIfTrue="1" operator="equal">
      <formula>N$27-3</formula>
    </cfRule>
    <cfRule type="cellIs" dxfId="5590" priority="92" stopIfTrue="1" operator="equal">
      <formula>N$27-1</formula>
    </cfRule>
    <cfRule type="cellIs" dxfId="5589" priority="93" stopIfTrue="1" operator="equal">
      <formula>N$27+1</formula>
    </cfRule>
    <cfRule type="cellIs" dxfId="5588" priority="94" stopIfTrue="1" operator="greaterThanOrEqual">
      <formula>N$27+2</formula>
    </cfRule>
  </conditionalFormatting>
  <conditionalFormatting sqref="P7 P14:P26">
    <cfRule type="cellIs" dxfId="5587" priority="85" stopIfTrue="1" operator="equal">
      <formula>P$27-2</formula>
    </cfRule>
    <cfRule type="cellIs" dxfId="5586" priority="86" stopIfTrue="1" operator="equal">
      <formula>P$27-3</formula>
    </cfRule>
    <cfRule type="cellIs" dxfId="5585" priority="87" stopIfTrue="1" operator="equal">
      <formula>P$27-1</formula>
    </cfRule>
    <cfRule type="cellIs" dxfId="5584" priority="88" stopIfTrue="1" operator="equal">
      <formula>P$27+1</formula>
    </cfRule>
    <cfRule type="cellIs" dxfId="5583" priority="89" stopIfTrue="1" operator="greaterThanOrEqual">
      <formula>P$27+2</formula>
    </cfRule>
  </conditionalFormatting>
  <conditionalFormatting sqref="M8">
    <cfRule type="cellIs" dxfId="5582" priority="80" stopIfTrue="1" operator="equal">
      <formula>1</formula>
    </cfRule>
    <cfRule type="cellIs" dxfId="5581" priority="81" stopIfTrue="1" operator="equal">
      <formula>M$27-2</formula>
    </cfRule>
    <cfRule type="cellIs" dxfId="5580" priority="82" stopIfTrue="1" operator="equal">
      <formula>M$27-1</formula>
    </cfRule>
    <cfRule type="cellIs" dxfId="5579" priority="83" stopIfTrue="1" operator="equal">
      <formula>M$27+1</formula>
    </cfRule>
    <cfRule type="cellIs" dxfId="5578" priority="84" stopIfTrue="1" operator="greaterThanOrEqual">
      <formula>M$27+2</formula>
    </cfRule>
  </conditionalFormatting>
  <conditionalFormatting sqref="O8">
    <cfRule type="cellIs" dxfId="5577" priority="75" stopIfTrue="1" operator="equal">
      <formula>1</formula>
    </cfRule>
    <cfRule type="cellIs" dxfId="5576" priority="76" stopIfTrue="1" operator="equal">
      <formula>O$27-2</formula>
    </cfRule>
    <cfRule type="cellIs" dxfId="5575" priority="77" stopIfTrue="1" operator="equal">
      <formula>O$27-1</formula>
    </cfRule>
    <cfRule type="cellIs" dxfId="5574" priority="78" stopIfTrue="1" operator="equal">
      <formula>O$27+1</formula>
    </cfRule>
    <cfRule type="cellIs" dxfId="5573" priority="79" stopIfTrue="1" operator="greaterThanOrEqual">
      <formula>O$27+2</formula>
    </cfRule>
  </conditionalFormatting>
  <conditionalFormatting sqref="S8">
    <cfRule type="cellIs" dxfId="5572" priority="70" stopIfTrue="1" operator="equal">
      <formula>1</formula>
    </cfRule>
    <cfRule type="cellIs" dxfId="5571" priority="71" stopIfTrue="1" operator="equal">
      <formula>S$27-2</formula>
    </cfRule>
    <cfRule type="cellIs" dxfId="5570" priority="72" stopIfTrue="1" operator="equal">
      <formula>S$27-1</formula>
    </cfRule>
    <cfRule type="cellIs" dxfId="5569" priority="73" stopIfTrue="1" operator="equal">
      <formula>S$27+1</formula>
    </cfRule>
    <cfRule type="cellIs" dxfId="5568" priority="74" stopIfTrue="1" operator="greaterThanOrEqual">
      <formula>S$27+2</formula>
    </cfRule>
  </conditionalFormatting>
  <conditionalFormatting sqref="T8">
    <cfRule type="cellIs" dxfId="5567" priority="65" stopIfTrue="1" operator="equal">
      <formula>1</formula>
    </cfRule>
    <cfRule type="cellIs" dxfId="5566" priority="66" stopIfTrue="1" operator="equal">
      <formula>T$27-2</formula>
    </cfRule>
    <cfRule type="cellIs" dxfId="5565" priority="67" stopIfTrue="1" operator="equal">
      <formula>T$27-1</formula>
    </cfRule>
    <cfRule type="cellIs" dxfId="5564" priority="68" stopIfTrue="1" operator="equal">
      <formula>T$27+1</formula>
    </cfRule>
    <cfRule type="cellIs" dxfId="5563" priority="69" stopIfTrue="1" operator="greaterThanOrEqual">
      <formula>T$27+2</formula>
    </cfRule>
  </conditionalFormatting>
  <conditionalFormatting sqref="L8">
    <cfRule type="cellIs" dxfId="5562" priority="61" stopIfTrue="1" operator="equal">
      <formula>1</formula>
    </cfRule>
    <cfRule type="cellIs" dxfId="5561" priority="62" stopIfTrue="1" operator="equal">
      <formula>L$27-1</formula>
    </cfRule>
    <cfRule type="cellIs" dxfId="5560" priority="63" stopIfTrue="1" operator="equal">
      <formula>L$27+1</formula>
    </cfRule>
    <cfRule type="cellIs" dxfId="5559" priority="64" stopIfTrue="1" operator="greaterThanOrEqual">
      <formula>L$27+2</formula>
    </cfRule>
  </conditionalFormatting>
  <conditionalFormatting sqref="R8">
    <cfRule type="cellIs" dxfId="5558" priority="57" stopIfTrue="1" operator="equal">
      <formula>1</formula>
    </cfRule>
    <cfRule type="cellIs" dxfId="5557" priority="58" stopIfTrue="1" operator="equal">
      <formula>R$27-1</formula>
    </cfRule>
    <cfRule type="cellIs" dxfId="5556" priority="59" stopIfTrue="1" operator="equal">
      <formula>R$27+1</formula>
    </cfRule>
    <cfRule type="cellIs" dxfId="5555" priority="60" stopIfTrue="1" operator="greaterThanOrEqual">
      <formula>R$27+2</formula>
    </cfRule>
  </conditionalFormatting>
  <conditionalFormatting sqref="Q8">
    <cfRule type="cellIs" dxfId="5554" priority="53" stopIfTrue="1" operator="equal">
      <formula>1</formula>
    </cfRule>
    <cfRule type="cellIs" dxfId="5553" priority="54" stopIfTrue="1" operator="equal">
      <formula>Q$27-1</formula>
    </cfRule>
    <cfRule type="cellIs" dxfId="5552" priority="55" stopIfTrue="1" operator="equal">
      <formula>Q$27+1</formula>
    </cfRule>
    <cfRule type="cellIs" dxfId="5551" priority="56" stopIfTrue="1" operator="greaterThanOrEqual">
      <formula>Q$27+2</formula>
    </cfRule>
  </conditionalFormatting>
  <conditionalFormatting sqref="N8">
    <cfRule type="cellIs" dxfId="5550" priority="48" stopIfTrue="1" operator="equal">
      <formula>N$27-2</formula>
    </cfRule>
    <cfRule type="cellIs" dxfId="5549" priority="49" stopIfTrue="1" operator="equal">
      <formula>N$27-3</formula>
    </cfRule>
    <cfRule type="cellIs" dxfId="5548" priority="50" stopIfTrue="1" operator="equal">
      <formula>N$27-1</formula>
    </cfRule>
    <cfRule type="cellIs" dxfId="5547" priority="51" stopIfTrue="1" operator="equal">
      <formula>N$27+1</formula>
    </cfRule>
    <cfRule type="cellIs" dxfId="5546" priority="52" stopIfTrue="1" operator="greaterThanOrEqual">
      <formula>N$27+2</formula>
    </cfRule>
  </conditionalFormatting>
  <conditionalFormatting sqref="P8">
    <cfRule type="cellIs" dxfId="5545" priority="43" stopIfTrue="1" operator="equal">
      <formula>P$27-2</formula>
    </cfRule>
    <cfRule type="cellIs" dxfId="5544" priority="44" stopIfTrue="1" operator="equal">
      <formula>P$27-3</formula>
    </cfRule>
    <cfRule type="cellIs" dxfId="5543" priority="45" stopIfTrue="1" operator="equal">
      <formula>P$27-1</formula>
    </cfRule>
    <cfRule type="cellIs" dxfId="5542" priority="46" stopIfTrue="1" operator="equal">
      <formula>P$27+1</formula>
    </cfRule>
    <cfRule type="cellIs" dxfId="5541" priority="47" stopIfTrue="1" operator="greaterThanOrEqual">
      <formula>P$27+2</formula>
    </cfRule>
  </conditionalFormatting>
  <conditionalFormatting sqref="M9:M13">
    <cfRule type="cellIs" dxfId="5540" priority="38" stopIfTrue="1" operator="equal">
      <formula>1</formula>
    </cfRule>
    <cfRule type="cellIs" dxfId="5539" priority="39" stopIfTrue="1" operator="equal">
      <formula>M$27-2</formula>
    </cfRule>
    <cfRule type="cellIs" dxfId="5538" priority="40" stopIfTrue="1" operator="equal">
      <formula>M$27-1</formula>
    </cfRule>
    <cfRule type="cellIs" dxfId="5537" priority="41" stopIfTrue="1" operator="equal">
      <formula>M$27+1</formula>
    </cfRule>
    <cfRule type="cellIs" dxfId="5536" priority="42" stopIfTrue="1" operator="greaterThanOrEqual">
      <formula>M$27+2</formula>
    </cfRule>
  </conditionalFormatting>
  <conditionalFormatting sqref="O9:O13">
    <cfRule type="cellIs" dxfId="5535" priority="33" stopIfTrue="1" operator="equal">
      <formula>1</formula>
    </cfRule>
    <cfRule type="cellIs" dxfId="5534" priority="34" stopIfTrue="1" operator="equal">
      <formula>O$27-2</formula>
    </cfRule>
    <cfRule type="cellIs" dxfId="5533" priority="35" stopIfTrue="1" operator="equal">
      <formula>O$27-1</formula>
    </cfRule>
    <cfRule type="cellIs" dxfId="5532" priority="36" stopIfTrue="1" operator="equal">
      <formula>O$27+1</formula>
    </cfRule>
    <cfRule type="cellIs" dxfId="5531" priority="37" stopIfTrue="1" operator="greaterThanOrEqual">
      <formula>O$27+2</formula>
    </cfRule>
  </conditionalFormatting>
  <conditionalFormatting sqref="S9:S13">
    <cfRule type="cellIs" dxfId="5530" priority="28" stopIfTrue="1" operator="equal">
      <formula>1</formula>
    </cfRule>
    <cfRule type="cellIs" dxfId="5529" priority="29" stopIfTrue="1" operator="equal">
      <formula>S$27-2</formula>
    </cfRule>
    <cfRule type="cellIs" dxfId="5528" priority="30" stopIfTrue="1" operator="equal">
      <formula>S$27-1</formula>
    </cfRule>
    <cfRule type="cellIs" dxfId="5527" priority="31" stopIfTrue="1" operator="equal">
      <formula>S$27+1</formula>
    </cfRule>
    <cfRule type="cellIs" dxfId="5526" priority="32" stopIfTrue="1" operator="greaterThanOrEqual">
      <formula>S$27+2</formula>
    </cfRule>
  </conditionalFormatting>
  <conditionalFormatting sqref="T9:T13">
    <cfRule type="cellIs" dxfId="5525" priority="23" stopIfTrue="1" operator="equal">
      <formula>1</formula>
    </cfRule>
    <cfRule type="cellIs" dxfId="5524" priority="24" stopIfTrue="1" operator="equal">
      <formula>T$27-2</formula>
    </cfRule>
    <cfRule type="cellIs" dxfId="5523" priority="25" stopIfTrue="1" operator="equal">
      <formula>T$27-1</formula>
    </cfRule>
    <cfRule type="cellIs" dxfId="5522" priority="26" stopIfTrue="1" operator="equal">
      <formula>T$27+1</formula>
    </cfRule>
    <cfRule type="cellIs" dxfId="5521" priority="27" stopIfTrue="1" operator="greaterThanOrEqual">
      <formula>T$27+2</formula>
    </cfRule>
  </conditionalFormatting>
  <conditionalFormatting sqref="L9:L13">
    <cfRule type="cellIs" dxfId="5520" priority="19" stopIfTrue="1" operator="equal">
      <formula>1</formula>
    </cfRule>
    <cfRule type="cellIs" dxfId="5519" priority="20" stopIfTrue="1" operator="equal">
      <formula>L$27-1</formula>
    </cfRule>
    <cfRule type="cellIs" dxfId="5518" priority="21" stopIfTrue="1" operator="equal">
      <formula>L$27+1</formula>
    </cfRule>
    <cfRule type="cellIs" dxfId="5517" priority="22" stopIfTrue="1" operator="greaterThanOrEqual">
      <formula>L$27+2</formula>
    </cfRule>
  </conditionalFormatting>
  <conditionalFormatting sqref="R9:R13">
    <cfRule type="cellIs" dxfId="5516" priority="15" stopIfTrue="1" operator="equal">
      <formula>1</formula>
    </cfRule>
    <cfRule type="cellIs" dxfId="5515" priority="16" stopIfTrue="1" operator="equal">
      <formula>R$27-1</formula>
    </cfRule>
    <cfRule type="cellIs" dxfId="5514" priority="17" stopIfTrue="1" operator="equal">
      <formula>R$27+1</formula>
    </cfRule>
    <cfRule type="cellIs" dxfId="5513" priority="18" stopIfTrue="1" operator="greaterThanOrEqual">
      <formula>R$27+2</formula>
    </cfRule>
  </conditionalFormatting>
  <conditionalFormatting sqref="Q9:Q13">
    <cfRule type="cellIs" dxfId="5512" priority="11" stopIfTrue="1" operator="equal">
      <formula>1</formula>
    </cfRule>
    <cfRule type="cellIs" dxfId="5511" priority="12" stopIfTrue="1" operator="equal">
      <formula>Q$27-1</formula>
    </cfRule>
    <cfRule type="cellIs" dxfId="5510" priority="13" stopIfTrue="1" operator="equal">
      <formula>Q$27+1</formula>
    </cfRule>
    <cfRule type="cellIs" dxfId="5509" priority="14" stopIfTrue="1" operator="greaterThanOrEqual">
      <formula>Q$27+2</formula>
    </cfRule>
  </conditionalFormatting>
  <conditionalFormatting sqref="N9:N13">
    <cfRule type="cellIs" dxfId="5508" priority="6" stopIfTrue="1" operator="equal">
      <formula>N$27-2</formula>
    </cfRule>
    <cfRule type="cellIs" dxfId="5507" priority="7" stopIfTrue="1" operator="equal">
      <formula>N$27-3</formula>
    </cfRule>
    <cfRule type="cellIs" dxfId="5506" priority="8" stopIfTrue="1" operator="equal">
      <formula>N$27-1</formula>
    </cfRule>
    <cfRule type="cellIs" dxfId="5505" priority="9" stopIfTrue="1" operator="equal">
      <formula>N$27+1</formula>
    </cfRule>
    <cfRule type="cellIs" dxfId="5504" priority="10" stopIfTrue="1" operator="greaterThanOrEqual">
      <formula>N$27+2</formula>
    </cfRule>
  </conditionalFormatting>
  <conditionalFormatting sqref="P9:P13">
    <cfRule type="cellIs" dxfId="5503" priority="1" stopIfTrue="1" operator="equal">
      <formula>P$27-2</formula>
    </cfRule>
    <cfRule type="cellIs" dxfId="5502" priority="2" stopIfTrue="1" operator="equal">
      <formula>P$27-3</formula>
    </cfRule>
    <cfRule type="cellIs" dxfId="5501" priority="3" stopIfTrue="1" operator="equal">
      <formula>P$27-1</formula>
    </cfRule>
    <cfRule type="cellIs" dxfId="5500" priority="4" stopIfTrue="1" operator="equal">
      <formula>P$27+1</formula>
    </cfRule>
    <cfRule type="cellIs" dxfId="5499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G28"/>
  <sheetViews>
    <sheetView showGridLines="0" workbookViewId="0">
      <selection activeCell="B7" sqref="B7"/>
    </sheetView>
  </sheetViews>
  <sheetFormatPr defaultRowHeight="15" x14ac:dyDescent="0.25"/>
  <cols>
    <col min="2" max="2" width="25.140625" customWidth="1"/>
    <col min="3" max="20" width="6.7109375" customWidth="1"/>
    <col min="21" max="22" width="7.7109375" customWidth="1"/>
    <col min="23" max="24" width="7.7109375" style="4" customWidth="1"/>
    <col min="25" max="25" width="7.7109375" customWidth="1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7"/>
      <c r="X1" s="7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7"/>
      <c r="X2" s="7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7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50">
        <v>43609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7"/>
      <c r="X4" s="7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2" t="s">
        <v>2</v>
      </c>
      <c r="W5" s="7" t="s">
        <v>17</v>
      </c>
      <c r="X5" s="7"/>
      <c r="Y5" s="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3"/>
      <c r="W6" s="7"/>
      <c r="X6" s="7"/>
      <c r="Y6" s="2"/>
    </row>
    <row r="7" spans="1:33" x14ac:dyDescent="0.25">
      <c r="A7" s="2">
        <v>1</v>
      </c>
      <c r="B7" s="27" t="str">
        <f>'1stR'!B7</f>
        <v>Milojka Bernik</v>
      </c>
      <c r="C7" s="12">
        <v>5</v>
      </c>
      <c r="D7" s="12">
        <v>5</v>
      </c>
      <c r="E7" s="12">
        <v>2</v>
      </c>
      <c r="F7" s="12">
        <v>5</v>
      </c>
      <c r="G7" s="12">
        <v>5</v>
      </c>
      <c r="H7" s="12">
        <v>4</v>
      </c>
      <c r="I7" s="12">
        <v>9</v>
      </c>
      <c r="J7" s="12">
        <v>6</v>
      </c>
      <c r="K7" s="12">
        <v>5</v>
      </c>
      <c r="L7" s="12">
        <v>4</v>
      </c>
      <c r="M7" s="12">
        <v>6</v>
      </c>
      <c r="N7" s="12">
        <v>5</v>
      </c>
      <c r="O7" s="12">
        <v>6</v>
      </c>
      <c r="P7" s="12">
        <v>7</v>
      </c>
      <c r="Q7" s="12">
        <v>3</v>
      </c>
      <c r="R7" s="12">
        <v>4</v>
      </c>
      <c r="S7" s="12">
        <v>6</v>
      </c>
      <c r="T7" s="12">
        <v>5</v>
      </c>
      <c r="U7" s="14">
        <f t="shared" ref="U7:U26" si="0">SUM(C7:T7)</f>
        <v>92</v>
      </c>
      <c r="V7" s="21">
        <f>'1stR'!V7</f>
        <v>17.7</v>
      </c>
      <c r="W7" s="7">
        <f>IF(B7&lt;&gt;"",'1stR'!W7+X7,0)</f>
        <v>2</v>
      </c>
      <c r="X7" s="7">
        <f>IF(U7&gt;0,1,0)</f>
        <v>1</v>
      </c>
      <c r="Y7" s="2"/>
    </row>
    <row r="8" spans="1:33" x14ac:dyDescent="0.25">
      <c r="A8" s="2">
        <v>2</v>
      </c>
      <c r="B8" s="27" t="str">
        <f>'1stR'!B8</f>
        <v>Nada Šmit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4">
        <f t="shared" si="0"/>
        <v>0</v>
      </c>
      <c r="V8" s="21">
        <f>'1stR'!V8</f>
        <v>39</v>
      </c>
      <c r="W8" s="7">
        <f>IF(B8&lt;&gt;"",'1stR'!W8+X8,0)</f>
        <v>1</v>
      </c>
      <c r="X8" s="7">
        <f t="shared" ref="X8:X26" si="1">IF(U8&gt;0,1,0)</f>
        <v>0</v>
      </c>
      <c r="Y8" s="2"/>
    </row>
    <row r="9" spans="1:33" x14ac:dyDescent="0.25">
      <c r="A9" s="2">
        <v>3</v>
      </c>
      <c r="B9" s="27" t="str">
        <f>'1stR'!B9</f>
        <v>Zdenka Ramuš</v>
      </c>
      <c r="C9" s="12">
        <v>7</v>
      </c>
      <c r="D9" s="12">
        <v>7</v>
      </c>
      <c r="E9" s="12">
        <v>4</v>
      </c>
      <c r="F9" s="12">
        <v>3</v>
      </c>
      <c r="G9" s="12">
        <v>7</v>
      </c>
      <c r="H9" s="12">
        <v>7</v>
      </c>
      <c r="I9" s="12">
        <v>9</v>
      </c>
      <c r="J9" s="12">
        <v>5</v>
      </c>
      <c r="K9" s="12">
        <v>6</v>
      </c>
      <c r="L9" s="12">
        <v>5</v>
      </c>
      <c r="M9" s="12">
        <v>5</v>
      </c>
      <c r="N9" s="12">
        <v>8</v>
      </c>
      <c r="O9" s="12">
        <v>6</v>
      </c>
      <c r="P9" s="12">
        <v>9</v>
      </c>
      <c r="Q9" s="12">
        <v>5</v>
      </c>
      <c r="R9" s="12">
        <v>6</v>
      </c>
      <c r="S9" s="12">
        <v>10</v>
      </c>
      <c r="T9" s="12">
        <v>7</v>
      </c>
      <c r="U9" s="14">
        <f t="shared" si="0"/>
        <v>116</v>
      </c>
      <c r="V9" s="21">
        <f>'1stR'!V9</f>
        <v>27.1</v>
      </c>
      <c r="W9" s="7">
        <f>IF(B9&lt;&gt;"",'1stR'!W9+X9,0)</f>
        <v>2</v>
      </c>
      <c r="X9" s="7">
        <f t="shared" si="1"/>
        <v>1</v>
      </c>
      <c r="Y9" s="2"/>
    </row>
    <row r="10" spans="1:33" x14ac:dyDescent="0.25">
      <c r="A10" s="3">
        <v>4</v>
      </c>
      <c r="B10" s="27" t="str">
        <f>'1stR'!B10</f>
        <v>Milena Sedovnik</v>
      </c>
      <c r="C10" s="12">
        <v>8</v>
      </c>
      <c r="D10" s="12">
        <v>6</v>
      </c>
      <c r="E10" s="12">
        <v>6</v>
      </c>
      <c r="F10" s="12">
        <v>3</v>
      </c>
      <c r="G10" s="12">
        <v>6</v>
      </c>
      <c r="H10" s="12">
        <v>5</v>
      </c>
      <c r="I10" s="12">
        <v>9</v>
      </c>
      <c r="J10" s="12">
        <v>6</v>
      </c>
      <c r="K10" s="12">
        <v>5</v>
      </c>
      <c r="L10" s="12">
        <v>4</v>
      </c>
      <c r="M10" s="12">
        <v>8</v>
      </c>
      <c r="N10" s="12">
        <v>9</v>
      </c>
      <c r="O10" s="12">
        <v>5</v>
      </c>
      <c r="P10" s="12">
        <v>8</v>
      </c>
      <c r="Q10" s="12">
        <v>4</v>
      </c>
      <c r="R10" s="12">
        <v>4</v>
      </c>
      <c r="S10" s="12">
        <v>9</v>
      </c>
      <c r="T10" s="12">
        <v>7</v>
      </c>
      <c r="U10" s="14">
        <f t="shared" si="0"/>
        <v>112</v>
      </c>
      <c r="V10" s="21">
        <f>'1stR'!V10</f>
        <v>25.4</v>
      </c>
      <c r="W10" s="7">
        <f>IF(B10&lt;&gt;"",'1stR'!W10+X10,0)</f>
        <v>2</v>
      </c>
      <c r="X10" s="7">
        <f t="shared" si="1"/>
        <v>1</v>
      </c>
      <c r="Y10" s="2"/>
    </row>
    <row r="11" spans="1:33" x14ac:dyDescent="0.25">
      <c r="A11" s="3">
        <v>5</v>
      </c>
      <c r="B11" s="27" t="str">
        <f>'1stR'!B11</f>
        <v>Mirjana Benedik</v>
      </c>
      <c r="C11" s="12">
        <v>5</v>
      </c>
      <c r="D11" s="12">
        <v>5</v>
      </c>
      <c r="E11" s="12">
        <v>3</v>
      </c>
      <c r="F11" s="12">
        <v>4</v>
      </c>
      <c r="G11" s="12">
        <v>5</v>
      </c>
      <c r="H11" s="12">
        <v>4</v>
      </c>
      <c r="I11" s="12">
        <v>7</v>
      </c>
      <c r="J11" s="12">
        <v>4</v>
      </c>
      <c r="K11" s="12">
        <v>5</v>
      </c>
      <c r="L11" s="12">
        <v>4</v>
      </c>
      <c r="M11" s="12">
        <v>4</v>
      </c>
      <c r="N11" s="12">
        <v>5</v>
      </c>
      <c r="O11" s="12">
        <v>4</v>
      </c>
      <c r="P11" s="12">
        <v>9</v>
      </c>
      <c r="Q11" s="12">
        <v>3</v>
      </c>
      <c r="R11" s="12">
        <v>4</v>
      </c>
      <c r="S11" s="12">
        <v>5</v>
      </c>
      <c r="T11" s="12">
        <v>6</v>
      </c>
      <c r="U11" s="14">
        <f t="shared" si="0"/>
        <v>86</v>
      </c>
      <c r="V11" s="21">
        <f>'1stR'!V11</f>
        <v>12.5</v>
      </c>
      <c r="W11" s="7">
        <f>IF(B11&lt;&gt;"",'1stR'!W11+X11,0)</f>
        <v>2</v>
      </c>
      <c r="X11" s="7">
        <f t="shared" si="1"/>
        <v>1</v>
      </c>
      <c r="Y11" s="2"/>
    </row>
    <row r="12" spans="1:33" x14ac:dyDescent="0.25">
      <c r="A12" s="2">
        <v>6</v>
      </c>
      <c r="B12" s="27" t="str">
        <f>'1stR'!B12</f>
        <v>Romana Kranjc</v>
      </c>
      <c r="C12" s="12">
        <v>6</v>
      </c>
      <c r="D12" s="12">
        <v>7</v>
      </c>
      <c r="E12" s="12">
        <v>4</v>
      </c>
      <c r="F12" s="12">
        <v>3</v>
      </c>
      <c r="G12" s="12">
        <v>6</v>
      </c>
      <c r="H12" s="12">
        <v>5</v>
      </c>
      <c r="I12" s="12">
        <v>9</v>
      </c>
      <c r="J12" s="12">
        <v>7</v>
      </c>
      <c r="K12" s="12">
        <v>4</v>
      </c>
      <c r="L12" s="12">
        <v>4</v>
      </c>
      <c r="M12" s="12">
        <v>6</v>
      </c>
      <c r="N12" s="12">
        <v>6</v>
      </c>
      <c r="O12" s="12">
        <v>5</v>
      </c>
      <c r="P12" s="12">
        <v>8</v>
      </c>
      <c r="Q12" s="12">
        <v>2</v>
      </c>
      <c r="R12" s="12">
        <v>4</v>
      </c>
      <c r="S12" s="12">
        <v>6</v>
      </c>
      <c r="T12" s="12">
        <v>5</v>
      </c>
      <c r="U12" s="14">
        <f t="shared" si="0"/>
        <v>97</v>
      </c>
      <c r="V12" s="21">
        <f>'1stR'!V12</f>
        <v>22.2</v>
      </c>
      <c r="W12" s="7">
        <f>IF(B12&lt;&gt;"",'1stR'!W12+X12,0)</f>
        <v>2</v>
      </c>
      <c r="X12" s="7">
        <f t="shared" si="1"/>
        <v>1</v>
      </c>
      <c r="Y12" s="2"/>
    </row>
    <row r="13" spans="1:33" x14ac:dyDescent="0.25">
      <c r="A13" s="2">
        <v>7</v>
      </c>
      <c r="B13" s="27" t="str">
        <f>'1stR'!B13</f>
        <v>Duška Kolčan</v>
      </c>
      <c r="C13" s="12">
        <v>9</v>
      </c>
      <c r="D13" s="12">
        <v>5</v>
      </c>
      <c r="E13" s="12">
        <v>5</v>
      </c>
      <c r="F13" s="12">
        <v>3</v>
      </c>
      <c r="G13" s="12">
        <v>6</v>
      </c>
      <c r="H13" s="12">
        <v>5</v>
      </c>
      <c r="I13" s="12">
        <v>7</v>
      </c>
      <c r="J13" s="12">
        <v>7</v>
      </c>
      <c r="K13" s="12">
        <v>8</v>
      </c>
      <c r="L13" s="12">
        <v>3</v>
      </c>
      <c r="M13" s="12">
        <v>6</v>
      </c>
      <c r="N13" s="12">
        <v>6</v>
      </c>
      <c r="O13" s="12">
        <v>6</v>
      </c>
      <c r="P13" s="12">
        <v>5</v>
      </c>
      <c r="Q13" s="12">
        <v>4</v>
      </c>
      <c r="R13" s="12">
        <v>3</v>
      </c>
      <c r="S13" s="12">
        <v>8</v>
      </c>
      <c r="T13" s="12">
        <v>6</v>
      </c>
      <c r="U13" s="14">
        <f t="shared" si="0"/>
        <v>102</v>
      </c>
      <c r="V13" s="21">
        <f>'1stR'!V13</f>
        <v>25.8</v>
      </c>
      <c r="W13" s="7">
        <f>IF(B13&lt;&gt;"",'1stR'!W13+X13,0)</f>
        <v>2</v>
      </c>
      <c r="X13" s="7">
        <f t="shared" si="1"/>
        <v>1</v>
      </c>
      <c r="Y13" s="2"/>
    </row>
    <row r="14" spans="1:33" x14ac:dyDescent="0.25">
      <c r="A14" s="2">
        <v>8</v>
      </c>
      <c r="B14" s="27" t="s">
        <v>34</v>
      </c>
      <c r="C14" s="12">
        <v>6</v>
      </c>
      <c r="D14" s="12">
        <v>4</v>
      </c>
      <c r="E14" s="12">
        <v>4</v>
      </c>
      <c r="F14" s="12">
        <v>5</v>
      </c>
      <c r="G14" s="12">
        <v>6</v>
      </c>
      <c r="H14" s="12">
        <v>5</v>
      </c>
      <c r="I14" s="12">
        <v>8</v>
      </c>
      <c r="J14" s="12">
        <v>5</v>
      </c>
      <c r="K14" s="12">
        <v>3</v>
      </c>
      <c r="L14" s="12">
        <v>5</v>
      </c>
      <c r="M14" s="12">
        <v>7</v>
      </c>
      <c r="N14" s="12">
        <v>7</v>
      </c>
      <c r="O14" s="12">
        <v>5</v>
      </c>
      <c r="P14" s="12">
        <v>11</v>
      </c>
      <c r="Q14" s="12">
        <v>3</v>
      </c>
      <c r="R14" s="12">
        <v>4</v>
      </c>
      <c r="S14" s="12">
        <v>7</v>
      </c>
      <c r="T14" s="12">
        <v>5</v>
      </c>
      <c r="U14" s="14">
        <f t="shared" ref="U14:U21" si="2">SUM(C14:T14)</f>
        <v>100</v>
      </c>
      <c r="V14" s="21">
        <v>13.2</v>
      </c>
      <c r="W14" s="7">
        <f>IF(B14&lt;&gt;"",'1stR'!W14+X14,0)</f>
        <v>1</v>
      </c>
      <c r="X14" s="7">
        <f t="shared" si="1"/>
        <v>1</v>
      </c>
    </row>
    <row r="15" spans="1:33" x14ac:dyDescent="0.25">
      <c r="A15" s="3">
        <v>9</v>
      </c>
      <c r="B15" s="27" t="s">
        <v>35</v>
      </c>
      <c r="C15" s="12">
        <v>11</v>
      </c>
      <c r="D15" s="12">
        <v>11</v>
      </c>
      <c r="E15" s="12">
        <v>11</v>
      </c>
      <c r="F15" s="12">
        <v>11</v>
      </c>
      <c r="G15" s="12">
        <v>7</v>
      </c>
      <c r="H15" s="12">
        <v>5</v>
      </c>
      <c r="I15" s="12">
        <v>6</v>
      </c>
      <c r="J15" s="12">
        <v>4</v>
      </c>
      <c r="K15" s="12">
        <v>5</v>
      </c>
      <c r="L15" s="12">
        <v>5</v>
      </c>
      <c r="M15" s="12">
        <v>6</v>
      </c>
      <c r="N15" s="12">
        <v>8</v>
      </c>
      <c r="O15" s="12">
        <v>5</v>
      </c>
      <c r="P15" s="12">
        <v>7</v>
      </c>
      <c r="Q15" s="12">
        <v>5</v>
      </c>
      <c r="R15" s="12">
        <v>3</v>
      </c>
      <c r="S15" s="12">
        <v>7</v>
      </c>
      <c r="T15" s="12">
        <v>5</v>
      </c>
      <c r="U15" s="14">
        <f t="shared" si="2"/>
        <v>122</v>
      </c>
      <c r="V15" s="21">
        <v>15.8</v>
      </c>
      <c r="W15" s="7">
        <f>IF(B15&lt;&gt;"",'1stR'!W15+X15,0)</f>
        <v>1</v>
      </c>
      <c r="X15" s="7">
        <f t="shared" si="1"/>
        <v>1</v>
      </c>
    </row>
    <row r="16" spans="1:33" x14ac:dyDescent="0.25">
      <c r="A16" s="3">
        <v>10</v>
      </c>
      <c r="B16" s="27" t="s">
        <v>36</v>
      </c>
      <c r="C16" s="12">
        <v>9</v>
      </c>
      <c r="D16" s="12">
        <v>7</v>
      </c>
      <c r="E16" s="12">
        <v>4</v>
      </c>
      <c r="F16" s="12">
        <v>4</v>
      </c>
      <c r="G16" s="12">
        <v>6</v>
      </c>
      <c r="H16" s="12">
        <v>8</v>
      </c>
      <c r="I16" s="12">
        <v>10</v>
      </c>
      <c r="J16" s="12">
        <v>8</v>
      </c>
      <c r="K16" s="12">
        <v>6</v>
      </c>
      <c r="L16" s="12">
        <v>5</v>
      </c>
      <c r="M16" s="12">
        <v>5</v>
      </c>
      <c r="N16" s="12">
        <v>11</v>
      </c>
      <c r="O16" s="12">
        <v>7</v>
      </c>
      <c r="P16" s="12">
        <v>8</v>
      </c>
      <c r="Q16" s="12">
        <v>5</v>
      </c>
      <c r="R16" s="12">
        <v>5</v>
      </c>
      <c r="S16" s="12">
        <v>8</v>
      </c>
      <c r="T16" s="12">
        <v>6</v>
      </c>
      <c r="U16" s="14">
        <f t="shared" si="2"/>
        <v>122</v>
      </c>
      <c r="V16" s="21">
        <v>28.1</v>
      </c>
      <c r="W16" s="7">
        <f>IF(B16&lt;&gt;"",'1stR'!W16+X16,0)</f>
        <v>1</v>
      </c>
      <c r="X16" s="7">
        <f t="shared" si="1"/>
        <v>1</v>
      </c>
    </row>
    <row r="17" spans="1:25" x14ac:dyDescent="0.25">
      <c r="A17" s="2">
        <v>11</v>
      </c>
      <c r="B17" s="27">
        <f>'1stR'!B17</f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4">
        <f t="shared" si="2"/>
        <v>0</v>
      </c>
      <c r="V17" s="21">
        <f>'1stR'!V17</f>
        <v>0</v>
      </c>
      <c r="W17" s="7">
        <f>IF(B17&lt;&gt;"",'1stR'!W17+X17,0)</f>
        <v>0</v>
      </c>
      <c r="X17" s="7">
        <f t="shared" si="1"/>
        <v>0</v>
      </c>
    </row>
    <row r="18" spans="1:25" x14ac:dyDescent="0.25">
      <c r="A18" s="2">
        <v>12</v>
      </c>
      <c r="B18" s="27">
        <f>'1stR'!B18</f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4">
        <f t="shared" si="2"/>
        <v>0</v>
      </c>
      <c r="V18" s="21">
        <f>'1stR'!V18</f>
        <v>0</v>
      </c>
      <c r="W18" s="7">
        <f>IF(B18&lt;&gt;"",'1stR'!W18+X18,0)</f>
        <v>0</v>
      </c>
      <c r="X18" s="7">
        <f t="shared" si="1"/>
        <v>0</v>
      </c>
    </row>
    <row r="19" spans="1:25" x14ac:dyDescent="0.25">
      <c r="A19" s="2">
        <v>13</v>
      </c>
      <c r="B19" s="27">
        <f>'1stR'!B19</f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4">
        <f t="shared" si="2"/>
        <v>0</v>
      </c>
      <c r="V19" s="21">
        <f>'1stR'!V19</f>
        <v>0</v>
      </c>
      <c r="W19" s="7">
        <f>IF(B19&lt;&gt;"",'1stR'!W19+X19,0)</f>
        <v>0</v>
      </c>
      <c r="X19" s="7">
        <f t="shared" si="1"/>
        <v>0</v>
      </c>
    </row>
    <row r="20" spans="1:25" x14ac:dyDescent="0.25">
      <c r="A20" s="3">
        <v>14</v>
      </c>
      <c r="B20" s="27">
        <f>'1stR'!B20</f>
        <v>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4">
        <f t="shared" si="2"/>
        <v>0</v>
      </c>
      <c r="V20" s="21">
        <f>'1stR'!V20</f>
        <v>0</v>
      </c>
      <c r="W20" s="7">
        <f>IF(B20&lt;&gt;"",'1stR'!W20+X20,0)</f>
        <v>0</v>
      </c>
      <c r="X20" s="7">
        <f t="shared" si="1"/>
        <v>0</v>
      </c>
    </row>
    <row r="21" spans="1:25" x14ac:dyDescent="0.25">
      <c r="A21" s="3">
        <v>15</v>
      </c>
      <c r="B21" s="27">
        <f>'1stR'!B21</f>
        <v>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4">
        <f t="shared" si="2"/>
        <v>0</v>
      </c>
      <c r="V21" s="21">
        <f>'1stR'!V21</f>
        <v>0</v>
      </c>
      <c r="W21" s="7">
        <f>IF(B21&lt;&gt;"",'1stR'!W21+X21,0)</f>
        <v>0</v>
      </c>
      <c r="X21" s="7">
        <f t="shared" si="1"/>
        <v>0</v>
      </c>
    </row>
    <row r="22" spans="1:25" x14ac:dyDescent="0.25">
      <c r="A22" s="2">
        <v>16</v>
      </c>
      <c r="B22" s="27">
        <f>'1stR'!B22</f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>
        <f t="shared" si="0"/>
        <v>0</v>
      </c>
      <c r="V22" s="21">
        <f>'1stR'!V22</f>
        <v>0</v>
      </c>
      <c r="W22" s="7">
        <f>IF(B22&lt;&gt;"",'1stR'!W22+X22,0)</f>
        <v>0</v>
      </c>
      <c r="X22" s="7">
        <f t="shared" si="1"/>
        <v>0</v>
      </c>
      <c r="Y22" s="2"/>
    </row>
    <row r="23" spans="1:25" x14ac:dyDescent="0.25">
      <c r="A23" s="2">
        <v>17</v>
      </c>
      <c r="B23" s="27">
        <f>'1stR'!B23</f>
        <v>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4">
        <f t="shared" si="0"/>
        <v>0</v>
      </c>
      <c r="V23" s="21">
        <f>'1stR'!V23</f>
        <v>0</v>
      </c>
      <c r="W23" s="7">
        <f>IF(B23&lt;&gt;"",'1stR'!W23+X23,0)</f>
        <v>0</v>
      </c>
      <c r="X23" s="7">
        <f t="shared" si="1"/>
        <v>0</v>
      </c>
      <c r="Y23" s="2"/>
    </row>
    <row r="24" spans="1:25" x14ac:dyDescent="0.25">
      <c r="A24" s="2">
        <v>18</v>
      </c>
      <c r="B24" s="27">
        <f>'1stR'!B24</f>
        <v>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4">
        <f t="shared" si="0"/>
        <v>0</v>
      </c>
      <c r="V24" s="21">
        <f>'1stR'!V24</f>
        <v>0</v>
      </c>
      <c r="W24" s="7">
        <f>IF(B24&lt;&gt;"",'1stR'!W24+X24,0)</f>
        <v>0</v>
      </c>
      <c r="X24" s="7">
        <f t="shared" si="1"/>
        <v>0</v>
      </c>
      <c r="Y24" s="2"/>
    </row>
    <row r="25" spans="1:25" x14ac:dyDescent="0.25">
      <c r="A25" s="3">
        <v>19</v>
      </c>
      <c r="B25" s="27">
        <f>'1stR'!B25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4">
        <f t="shared" si="0"/>
        <v>0</v>
      </c>
      <c r="V25" s="21">
        <f>'1stR'!V25</f>
        <v>0</v>
      </c>
      <c r="W25" s="7">
        <f>IF(B25&lt;&gt;"",'1stR'!W25+X25,0)</f>
        <v>0</v>
      </c>
      <c r="X25" s="7">
        <f t="shared" si="1"/>
        <v>0</v>
      </c>
      <c r="Y25" s="2"/>
    </row>
    <row r="26" spans="1:25" ht="15.75" thickBot="1" x14ac:dyDescent="0.3">
      <c r="A26" s="3">
        <v>20</v>
      </c>
      <c r="B26" s="27">
        <f>'1stR'!B26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5">
        <f t="shared" si="0"/>
        <v>0</v>
      </c>
      <c r="V26" s="21">
        <f>'1stR'!V26</f>
        <v>0</v>
      </c>
      <c r="W26" s="7">
        <f>IF(B26&lt;&gt;"",'1stR'!W26+X26,0)</f>
        <v>0</v>
      </c>
      <c r="X26" s="7">
        <f t="shared" si="1"/>
        <v>0</v>
      </c>
      <c r="Y26" s="2"/>
    </row>
    <row r="27" spans="1:25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  <c r="W27" s="7"/>
      <c r="X27" s="7"/>
      <c r="Y27" s="2"/>
    </row>
    <row r="28" spans="1:25" x14ac:dyDescent="0.25">
      <c r="W28" s="7"/>
      <c r="X28" s="7"/>
      <c r="Y28" s="2"/>
    </row>
  </sheetData>
  <sheetProtection algorithmName="SHA-512" hashValue="8e685F+dW8IlITQdocLiEC9KGScyHYrJIRt5zIpjUzXChk2fLj0MfTF98dL5WtuG6l6lMIkyvaA7IncPaAb2jg==" saltValue="j4emvFwHBfIsc1BDkgIC9Q==" spinCount="100000" sheet="1" objects="1" scenarios="1" selectLockedCells="1"/>
  <mergeCells count="23">
    <mergeCell ref="V5:V6"/>
    <mergeCell ref="N5:N6"/>
    <mergeCell ref="B5:B6"/>
    <mergeCell ref="C5:C6"/>
    <mergeCell ref="D5:D6"/>
    <mergeCell ref="E5:E6"/>
    <mergeCell ref="F5:F6"/>
    <mergeCell ref="U5:U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P5:P6"/>
    <mergeCell ref="Q5:Q6"/>
    <mergeCell ref="R5:R6"/>
    <mergeCell ref="S5:S6"/>
    <mergeCell ref="T5:T6"/>
  </mergeCells>
  <conditionalFormatting sqref="U7:U13 U22:U26">
    <cfRule type="cellIs" dxfId="5498" priority="315" operator="equal">
      <formula>0</formula>
    </cfRule>
  </conditionalFormatting>
  <conditionalFormatting sqref="W7:W26">
    <cfRule type="cellIs" dxfId="5497" priority="300" operator="equal">
      <formula>0</formula>
    </cfRule>
  </conditionalFormatting>
  <conditionalFormatting sqref="B7:B26">
    <cfRule type="cellIs" dxfId="5496" priority="299" operator="equal">
      <formula>0</formula>
    </cfRule>
  </conditionalFormatting>
  <conditionalFormatting sqref="U14:U18">
    <cfRule type="cellIs" dxfId="5495" priority="298" operator="equal">
      <formula>0</formula>
    </cfRule>
  </conditionalFormatting>
  <conditionalFormatting sqref="U19:U21">
    <cfRule type="cellIs" dxfId="5494" priority="282" operator="equal">
      <formula>0</formula>
    </cfRule>
  </conditionalFormatting>
  <conditionalFormatting sqref="V7:V26">
    <cfRule type="cellIs" dxfId="5493" priority="206" operator="equal">
      <formula>0</formula>
    </cfRule>
  </conditionalFormatting>
  <conditionalFormatting sqref="C7:C26">
    <cfRule type="cellIs" dxfId="5492" priority="81" stopIfTrue="1" operator="equal">
      <formula>1</formula>
    </cfRule>
    <cfRule type="cellIs" dxfId="5491" priority="82" stopIfTrue="1" operator="equal">
      <formula>C$27-2</formula>
    </cfRule>
    <cfRule type="cellIs" dxfId="5490" priority="83" stopIfTrue="1" operator="equal">
      <formula>C$27-1</formula>
    </cfRule>
    <cfRule type="cellIs" dxfId="5489" priority="84" stopIfTrue="1" operator="equal">
      <formula>C$27+1</formula>
    </cfRule>
    <cfRule type="cellIs" dxfId="5488" priority="85" stopIfTrue="1" operator="greaterThanOrEqual">
      <formula>C$27+2</formula>
    </cfRule>
  </conditionalFormatting>
  <conditionalFormatting sqref="D7:D26">
    <cfRule type="cellIs" dxfId="5487" priority="67" stopIfTrue="1" operator="equal">
      <formula>1</formula>
    </cfRule>
    <cfRule type="cellIs" dxfId="5486" priority="68" stopIfTrue="1" operator="equal">
      <formula>D$27-2</formula>
    </cfRule>
    <cfRule type="cellIs" dxfId="5485" priority="69" stopIfTrue="1" operator="equal">
      <formula>D$27-1</formula>
    </cfRule>
    <cfRule type="cellIs" dxfId="5484" priority="70" stopIfTrue="1" operator="equal">
      <formula>D$27+1</formula>
    </cfRule>
    <cfRule type="cellIs" dxfId="5483" priority="71" stopIfTrue="1" operator="greaterThanOrEqual">
      <formula>D$27+2</formula>
    </cfRule>
  </conditionalFormatting>
  <conditionalFormatting sqref="G7:G26">
    <cfRule type="cellIs" dxfId="5482" priority="62" stopIfTrue="1" operator="equal">
      <formula>1</formula>
    </cfRule>
    <cfRule type="cellIs" dxfId="5481" priority="63" stopIfTrue="1" operator="equal">
      <formula>G$27-2</formula>
    </cfRule>
    <cfRule type="cellIs" dxfId="5480" priority="64" stopIfTrue="1" operator="equal">
      <formula>G$27-1</formula>
    </cfRule>
    <cfRule type="cellIs" dxfId="5479" priority="65" stopIfTrue="1" operator="equal">
      <formula>G$27+1</formula>
    </cfRule>
    <cfRule type="cellIs" dxfId="5478" priority="66" stopIfTrue="1" operator="greaterThanOrEqual">
      <formula>G$27+2</formula>
    </cfRule>
  </conditionalFormatting>
  <conditionalFormatting sqref="H7:H26">
    <cfRule type="cellIs" dxfId="5477" priority="57" stopIfTrue="1" operator="equal">
      <formula>1</formula>
    </cfRule>
    <cfRule type="cellIs" dxfId="5476" priority="58" stopIfTrue="1" operator="equal">
      <formula>H$27-2</formula>
    </cfRule>
    <cfRule type="cellIs" dxfId="5475" priority="59" stopIfTrue="1" operator="equal">
      <formula>H$27-1</formula>
    </cfRule>
    <cfRule type="cellIs" dxfId="5474" priority="60" stopIfTrue="1" operator="equal">
      <formula>H$27+1</formula>
    </cfRule>
    <cfRule type="cellIs" dxfId="5473" priority="61" stopIfTrue="1" operator="greaterThanOrEqual">
      <formula>H$27+2</formula>
    </cfRule>
  </conditionalFormatting>
  <conditionalFormatting sqref="J7:J26">
    <cfRule type="cellIs" dxfId="5472" priority="52" stopIfTrue="1" operator="equal">
      <formula>1</formula>
    </cfRule>
    <cfRule type="cellIs" dxfId="5471" priority="53" stopIfTrue="1" operator="equal">
      <formula>J$27-2</formula>
    </cfRule>
    <cfRule type="cellIs" dxfId="5470" priority="54" stopIfTrue="1" operator="equal">
      <formula>J$27-1</formula>
    </cfRule>
    <cfRule type="cellIs" dxfId="5469" priority="55" stopIfTrue="1" operator="equal">
      <formula>J$27+1</formula>
    </cfRule>
    <cfRule type="cellIs" dxfId="5468" priority="56" stopIfTrue="1" operator="greaterThanOrEqual">
      <formula>J$27+2</formula>
    </cfRule>
  </conditionalFormatting>
  <conditionalFormatting sqref="K7:K26">
    <cfRule type="cellIs" dxfId="5467" priority="47" stopIfTrue="1" operator="equal">
      <formula>1</formula>
    </cfRule>
    <cfRule type="cellIs" dxfId="5466" priority="48" stopIfTrue="1" operator="equal">
      <formula>K$27-2</formula>
    </cfRule>
    <cfRule type="cellIs" dxfId="5465" priority="49" stopIfTrue="1" operator="equal">
      <formula>K$27-1</formula>
    </cfRule>
    <cfRule type="cellIs" dxfId="5464" priority="50" stopIfTrue="1" operator="equal">
      <formula>K$27+1</formula>
    </cfRule>
    <cfRule type="cellIs" dxfId="5463" priority="51" stopIfTrue="1" operator="greaterThanOrEqual">
      <formula>K$27+2</formula>
    </cfRule>
  </conditionalFormatting>
  <conditionalFormatting sqref="M7:M26">
    <cfRule type="cellIs" dxfId="5462" priority="42" stopIfTrue="1" operator="equal">
      <formula>1</formula>
    </cfRule>
    <cfRule type="cellIs" dxfId="5461" priority="43" stopIfTrue="1" operator="equal">
      <formula>M$27-2</formula>
    </cfRule>
    <cfRule type="cellIs" dxfId="5460" priority="44" stopIfTrue="1" operator="equal">
      <formula>M$27-1</formula>
    </cfRule>
    <cfRule type="cellIs" dxfId="5459" priority="45" stopIfTrue="1" operator="equal">
      <formula>M$27+1</formula>
    </cfRule>
    <cfRule type="cellIs" dxfId="5458" priority="46" stopIfTrue="1" operator="greaterThanOrEqual">
      <formula>M$27+2</formula>
    </cfRule>
  </conditionalFormatting>
  <conditionalFormatting sqref="O7:O26">
    <cfRule type="cellIs" dxfId="5457" priority="37" stopIfTrue="1" operator="equal">
      <formula>1</formula>
    </cfRule>
    <cfRule type="cellIs" dxfId="5456" priority="38" stopIfTrue="1" operator="equal">
      <formula>O$27-2</formula>
    </cfRule>
    <cfRule type="cellIs" dxfId="5455" priority="39" stopIfTrue="1" operator="equal">
      <formula>O$27-1</formula>
    </cfRule>
    <cfRule type="cellIs" dxfId="5454" priority="40" stopIfTrue="1" operator="equal">
      <formula>O$27+1</formula>
    </cfRule>
    <cfRule type="cellIs" dxfId="5453" priority="41" stopIfTrue="1" operator="greaterThanOrEqual">
      <formula>O$27+2</formula>
    </cfRule>
  </conditionalFormatting>
  <conditionalFormatting sqref="S7:S26">
    <cfRule type="cellIs" dxfId="5452" priority="32" stopIfTrue="1" operator="equal">
      <formula>1</formula>
    </cfRule>
    <cfRule type="cellIs" dxfId="5451" priority="33" stopIfTrue="1" operator="equal">
      <formula>S$27-2</formula>
    </cfRule>
    <cfRule type="cellIs" dxfId="5450" priority="34" stopIfTrue="1" operator="equal">
      <formula>S$27-1</formula>
    </cfRule>
    <cfRule type="cellIs" dxfId="5449" priority="35" stopIfTrue="1" operator="equal">
      <formula>S$27+1</formula>
    </cfRule>
    <cfRule type="cellIs" dxfId="5448" priority="36" stopIfTrue="1" operator="greaterThanOrEqual">
      <formula>S$27+2</formula>
    </cfRule>
  </conditionalFormatting>
  <conditionalFormatting sqref="T7:T26">
    <cfRule type="cellIs" dxfId="5447" priority="27" stopIfTrue="1" operator="equal">
      <formula>1</formula>
    </cfRule>
    <cfRule type="cellIs" dxfId="5446" priority="28" stopIfTrue="1" operator="equal">
      <formula>T$27-2</formula>
    </cfRule>
    <cfRule type="cellIs" dxfId="5445" priority="29" stopIfTrue="1" operator="equal">
      <formula>T$27-1</formula>
    </cfRule>
    <cfRule type="cellIs" dxfId="5444" priority="30" stopIfTrue="1" operator="equal">
      <formula>T$27+1</formula>
    </cfRule>
    <cfRule type="cellIs" dxfId="5443" priority="31" stopIfTrue="1" operator="greaterThanOrEqual">
      <formula>T$27+2</formula>
    </cfRule>
  </conditionalFormatting>
  <conditionalFormatting sqref="E7:E26">
    <cfRule type="cellIs" dxfId="5442" priority="77" stopIfTrue="1" operator="equal">
      <formula>1</formula>
    </cfRule>
    <cfRule type="cellIs" dxfId="5441" priority="78" stopIfTrue="1" operator="equal">
      <formula>E$27-1</formula>
    </cfRule>
    <cfRule type="cellIs" dxfId="5440" priority="79" stopIfTrue="1" operator="equal">
      <formula>E$27+1</formula>
    </cfRule>
    <cfRule type="cellIs" dxfId="5439" priority="80" stopIfTrue="1" operator="greaterThanOrEqual">
      <formula>E$27+2</formula>
    </cfRule>
  </conditionalFormatting>
  <conditionalFormatting sqref="F7:F26">
    <cfRule type="cellIs" dxfId="5438" priority="23" stopIfTrue="1" operator="equal">
      <formula>1</formula>
    </cfRule>
    <cfRule type="cellIs" dxfId="5437" priority="24" stopIfTrue="1" operator="equal">
      <formula>F$27-1</formula>
    </cfRule>
    <cfRule type="cellIs" dxfId="5436" priority="25" stopIfTrue="1" operator="equal">
      <formula>F$27+1</formula>
    </cfRule>
    <cfRule type="cellIs" dxfId="5435" priority="26" stopIfTrue="1" operator="greaterThanOrEqual">
      <formula>F$27+2</formula>
    </cfRule>
  </conditionalFormatting>
  <conditionalFormatting sqref="L7:L26">
    <cfRule type="cellIs" dxfId="5434" priority="19" stopIfTrue="1" operator="equal">
      <formula>1</formula>
    </cfRule>
    <cfRule type="cellIs" dxfId="5433" priority="20" stopIfTrue="1" operator="equal">
      <formula>L$27-1</formula>
    </cfRule>
    <cfRule type="cellIs" dxfId="5432" priority="21" stopIfTrue="1" operator="equal">
      <formula>L$27+1</formula>
    </cfRule>
    <cfRule type="cellIs" dxfId="5431" priority="22" stopIfTrue="1" operator="greaterThanOrEqual">
      <formula>L$27+2</formula>
    </cfRule>
  </conditionalFormatting>
  <conditionalFormatting sqref="R7:R26">
    <cfRule type="cellIs" dxfId="5430" priority="15" stopIfTrue="1" operator="equal">
      <formula>1</formula>
    </cfRule>
    <cfRule type="cellIs" dxfId="5429" priority="16" stopIfTrue="1" operator="equal">
      <formula>R$27-1</formula>
    </cfRule>
    <cfRule type="cellIs" dxfId="5428" priority="17" stopIfTrue="1" operator="equal">
      <formula>R$27+1</formula>
    </cfRule>
    <cfRule type="cellIs" dxfId="5427" priority="18" stopIfTrue="1" operator="greaterThanOrEqual">
      <formula>R$27+2</formula>
    </cfRule>
  </conditionalFormatting>
  <conditionalFormatting sqref="Q7:Q26">
    <cfRule type="cellIs" dxfId="5426" priority="11" stopIfTrue="1" operator="equal">
      <formula>1</formula>
    </cfRule>
    <cfRule type="cellIs" dxfId="5425" priority="12" stopIfTrue="1" operator="equal">
      <formula>Q$27-1</formula>
    </cfRule>
    <cfRule type="cellIs" dxfId="5424" priority="13" stopIfTrue="1" operator="equal">
      <formula>Q$27+1</formula>
    </cfRule>
    <cfRule type="cellIs" dxfId="5423" priority="14" stopIfTrue="1" operator="greaterThanOrEqual">
      <formula>Q$27+2</formula>
    </cfRule>
  </conditionalFormatting>
  <conditionalFormatting sqref="I7:I26">
    <cfRule type="cellIs" dxfId="5422" priority="72" stopIfTrue="1" operator="equal">
      <formula>I$27-2</formula>
    </cfRule>
    <cfRule type="cellIs" dxfId="5421" priority="73" stopIfTrue="1" operator="equal">
      <formula>I$27-3</formula>
    </cfRule>
    <cfRule type="cellIs" dxfId="5420" priority="74" stopIfTrue="1" operator="equal">
      <formula>I$27-1</formula>
    </cfRule>
    <cfRule type="cellIs" dxfId="5419" priority="75" stopIfTrue="1" operator="equal">
      <formula>I$27+1</formula>
    </cfRule>
    <cfRule type="cellIs" dxfId="5418" priority="76" stopIfTrue="1" operator="greaterThanOrEqual">
      <formula>I$27+2</formula>
    </cfRule>
  </conditionalFormatting>
  <conditionalFormatting sqref="N7:N26">
    <cfRule type="cellIs" dxfId="5417" priority="6" stopIfTrue="1" operator="equal">
      <formula>N$27-2</formula>
    </cfRule>
    <cfRule type="cellIs" dxfId="5416" priority="7" stopIfTrue="1" operator="equal">
      <formula>N$27-3</formula>
    </cfRule>
    <cfRule type="cellIs" dxfId="5415" priority="8" stopIfTrue="1" operator="equal">
      <formula>N$27-1</formula>
    </cfRule>
    <cfRule type="cellIs" dxfId="5414" priority="9" stopIfTrue="1" operator="equal">
      <formula>N$27+1</formula>
    </cfRule>
    <cfRule type="cellIs" dxfId="5413" priority="10" stopIfTrue="1" operator="greaterThanOrEqual">
      <formula>N$27+2</formula>
    </cfRule>
  </conditionalFormatting>
  <conditionalFormatting sqref="P7:P26">
    <cfRule type="cellIs" dxfId="5412" priority="1" stopIfTrue="1" operator="equal">
      <formula>P$27-2</formula>
    </cfRule>
    <cfRule type="cellIs" dxfId="5411" priority="2" stopIfTrue="1" operator="equal">
      <formula>P$27-3</formula>
    </cfRule>
    <cfRule type="cellIs" dxfId="5410" priority="3" stopIfTrue="1" operator="equal">
      <formula>P$27-1</formula>
    </cfRule>
    <cfRule type="cellIs" dxfId="5409" priority="4" stopIfTrue="1" operator="equal">
      <formula>P$27+1</formula>
    </cfRule>
    <cfRule type="cellIs" dxfId="5408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G27"/>
  <sheetViews>
    <sheetView showGridLines="0" workbookViewId="0">
      <selection activeCell="V8" sqref="V8"/>
    </sheetView>
  </sheetViews>
  <sheetFormatPr defaultRowHeight="15" x14ac:dyDescent="0.25"/>
  <cols>
    <col min="2" max="2" width="25.140625" customWidth="1"/>
    <col min="3" max="20" width="6.7109375" customWidth="1"/>
    <col min="21" max="25" width="7.7109375" customWidth="1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51">
        <v>43616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5" t="s">
        <v>1</v>
      </c>
      <c r="V5" s="81" t="s">
        <v>2</v>
      </c>
      <c r="W5" s="8" t="s">
        <v>17</v>
      </c>
      <c r="X5" s="7"/>
      <c r="Y5" s="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1"/>
      <c r="V6" s="84"/>
      <c r="W6" s="8"/>
      <c r="X6" s="7"/>
      <c r="Y6" s="2"/>
    </row>
    <row r="7" spans="1:33" x14ac:dyDescent="0.25">
      <c r="A7" s="2">
        <v>1</v>
      </c>
      <c r="B7" s="27" t="str">
        <f>'2ndR'!B7</f>
        <v>Milojka Bernik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6">
        <f t="shared" ref="U7:U26" si="0">SUM(C7:T7)</f>
        <v>0</v>
      </c>
      <c r="V7" s="24">
        <v>17.7</v>
      </c>
      <c r="W7" s="7">
        <f>IF(B7&lt;&gt;"",'2ndR'!W7+X7,0)</f>
        <v>2</v>
      </c>
      <c r="X7" s="7">
        <f>IF(U7&gt;0,1,0)</f>
        <v>0</v>
      </c>
      <c r="Y7" s="2"/>
    </row>
    <row r="8" spans="1:33" x14ac:dyDescent="0.25">
      <c r="A8" s="2">
        <v>2</v>
      </c>
      <c r="B8" s="27" t="str">
        <f>'2ndR'!B8</f>
        <v>Nada Šmit</v>
      </c>
      <c r="C8" s="12">
        <v>8</v>
      </c>
      <c r="D8" s="12">
        <v>8</v>
      </c>
      <c r="E8" s="12">
        <v>3</v>
      </c>
      <c r="F8" s="12">
        <v>4</v>
      </c>
      <c r="G8" s="12">
        <v>8</v>
      </c>
      <c r="H8" s="12">
        <v>6</v>
      </c>
      <c r="I8" s="12">
        <v>10</v>
      </c>
      <c r="J8" s="12">
        <v>5</v>
      </c>
      <c r="K8" s="12">
        <v>8</v>
      </c>
      <c r="L8" s="12">
        <v>6</v>
      </c>
      <c r="M8" s="12">
        <v>8</v>
      </c>
      <c r="N8" s="12">
        <v>7</v>
      </c>
      <c r="O8" s="12">
        <v>7</v>
      </c>
      <c r="P8" s="12">
        <v>11</v>
      </c>
      <c r="Q8" s="12">
        <v>4</v>
      </c>
      <c r="R8" s="12">
        <v>4</v>
      </c>
      <c r="S8" s="12">
        <v>7</v>
      </c>
      <c r="T8" s="12">
        <v>7</v>
      </c>
      <c r="U8" s="16">
        <f t="shared" si="0"/>
        <v>121</v>
      </c>
      <c r="V8" s="24">
        <f>'2ndR'!V8</f>
        <v>39</v>
      </c>
      <c r="W8" s="7">
        <f>IF(B8&lt;&gt;"",'2ndR'!W8+X8,0)</f>
        <v>2</v>
      </c>
      <c r="X8" s="7">
        <f t="shared" ref="X8:X26" si="1">IF(U8&gt;0,1,0)</f>
        <v>1</v>
      </c>
      <c r="Y8" s="2"/>
    </row>
    <row r="9" spans="1:33" x14ac:dyDescent="0.25">
      <c r="A9" s="2">
        <v>3</v>
      </c>
      <c r="B9" s="27" t="str">
        <f>'2ndR'!B9</f>
        <v>Zdenka Ramuš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6">
        <f t="shared" si="0"/>
        <v>0</v>
      </c>
      <c r="V9" s="24">
        <f>'2ndR'!V9</f>
        <v>27.1</v>
      </c>
      <c r="W9" s="7">
        <f>IF(B9&lt;&gt;"",'2ndR'!W9+X9,0)</f>
        <v>2</v>
      </c>
      <c r="X9" s="7">
        <f t="shared" si="1"/>
        <v>0</v>
      </c>
      <c r="Y9" s="2"/>
    </row>
    <row r="10" spans="1:33" x14ac:dyDescent="0.25">
      <c r="A10" s="3">
        <v>4</v>
      </c>
      <c r="B10" s="27" t="str">
        <f>'2ndR'!B10</f>
        <v>Milena Sedovnik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6">
        <f t="shared" si="0"/>
        <v>0</v>
      </c>
      <c r="V10" s="24">
        <f>'2ndR'!V10</f>
        <v>25.4</v>
      </c>
      <c r="W10" s="7">
        <f>IF(B10&lt;&gt;"",'2ndR'!W10+X10,0)</f>
        <v>2</v>
      </c>
      <c r="X10" s="7">
        <f t="shared" si="1"/>
        <v>0</v>
      </c>
      <c r="Y10" s="2"/>
    </row>
    <row r="11" spans="1:33" x14ac:dyDescent="0.25">
      <c r="A11" s="2">
        <v>5</v>
      </c>
      <c r="B11" s="27" t="str">
        <f>'2ndR'!B11</f>
        <v>Mirjana Benedik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">
        <f t="shared" si="0"/>
        <v>0</v>
      </c>
      <c r="V11" s="24">
        <f>'2ndR'!V11</f>
        <v>12.5</v>
      </c>
      <c r="W11" s="7">
        <f>IF(B11&lt;&gt;"",'2ndR'!W11+X11,0)</f>
        <v>2</v>
      </c>
      <c r="X11" s="7">
        <f t="shared" si="1"/>
        <v>0</v>
      </c>
      <c r="Y11" s="2"/>
    </row>
    <row r="12" spans="1:33" x14ac:dyDescent="0.25">
      <c r="A12" s="2">
        <v>6</v>
      </c>
      <c r="B12" s="27" t="str">
        <f>'2ndR'!B12</f>
        <v>Romana Kranjc</v>
      </c>
      <c r="C12" s="12">
        <v>7</v>
      </c>
      <c r="D12" s="12">
        <v>6</v>
      </c>
      <c r="E12" s="12">
        <v>5</v>
      </c>
      <c r="F12" s="12">
        <v>5</v>
      </c>
      <c r="G12" s="12">
        <v>6</v>
      </c>
      <c r="H12" s="12">
        <v>7</v>
      </c>
      <c r="I12" s="12">
        <v>9</v>
      </c>
      <c r="J12" s="12">
        <v>5</v>
      </c>
      <c r="K12" s="12">
        <v>4</v>
      </c>
      <c r="L12" s="12">
        <v>4</v>
      </c>
      <c r="M12" s="12">
        <v>8</v>
      </c>
      <c r="N12" s="12">
        <v>6</v>
      </c>
      <c r="O12" s="12">
        <v>6</v>
      </c>
      <c r="P12" s="12">
        <v>11</v>
      </c>
      <c r="Q12" s="12">
        <v>5</v>
      </c>
      <c r="R12" s="12">
        <v>3</v>
      </c>
      <c r="S12" s="12">
        <v>6</v>
      </c>
      <c r="T12" s="12">
        <v>6</v>
      </c>
      <c r="U12" s="16">
        <f t="shared" si="0"/>
        <v>109</v>
      </c>
      <c r="V12" s="24">
        <f>'2ndR'!V12</f>
        <v>22.2</v>
      </c>
      <c r="W12" s="7">
        <f>IF(B12&lt;&gt;"",'2ndR'!W12+X12,0)</f>
        <v>3</v>
      </c>
      <c r="X12" s="7">
        <f t="shared" ref="X12:X25" si="2">IF(U12&gt;0,1,0)</f>
        <v>1</v>
      </c>
      <c r="Y12" s="2"/>
    </row>
    <row r="13" spans="1:33" x14ac:dyDescent="0.25">
      <c r="A13" s="2">
        <v>7</v>
      </c>
      <c r="B13" s="27" t="str">
        <f>'2ndR'!B13</f>
        <v>Duška Kolčan</v>
      </c>
      <c r="C13" s="12">
        <v>9</v>
      </c>
      <c r="D13" s="12">
        <v>4</v>
      </c>
      <c r="E13" s="12">
        <v>4</v>
      </c>
      <c r="F13" s="12">
        <v>4</v>
      </c>
      <c r="G13" s="12">
        <v>7</v>
      </c>
      <c r="H13" s="12">
        <v>6</v>
      </c>
      <c r="I13" s="12">
        <v>8</v>
      </c>
      <c r="J13" s="12">
        <v>5</v>
      </c>
      <c r="K13" s="12">
        <v>5</v>
      </c>
      <c r="L13" s="12">
        <v>4</v>
      </c>
      <c r="M13" s="12">
        <v>5</v>
      </c>
      <c r="N13" s="12">
        <v>6</v>
      </c>
      <c r="O13" s="12">
        <v>6</v>
      </c>
      <c r="P13" s="12">
        <v>9</v>
      </c>
      <c r="Q13" s="12">
        <v>4</v>
      </c>
      <c r="R13" s="12">
        <v>7</v>
      </c>
      <c r="S13" s="12">
        <v>6</v>
      </c>
      <c r="T13" s="12">
        <v>8</v>
      </c>
      <c r="U13" s="16">
        <f t="shared" si="0"/>
        <v>107</v>
      </c>
      <c r="V13" s="24">
        <f>'2ndR'!V13</f>
        <v>25.8</v>
      </c>
      <c r="W13" s="7">
        <f>IF(B13&lt;&gt;"",'2ndR'!W13+X13,0)</f>
        <v>3</v>
      </c>
      <c r="X13" s="7">
        <f t="shared" si="2"/>
        <v>1</v>
      </c>
      <c r="Y13" s="2"/>
    </row>
    <row r="14" spans="1:33" x14ac:dyDescent="0.25">
      <c r="A14" s="3">
        <v>8</v>
      </c>
      <c r="B14" s="27" t="str">
        <f>'2ndR'!B14</f>
        <v>Anka Peršin</v>
      </c>
      <c r="C14" s="12">
        <v>7</v>
      </c>
      <c r="D14" s="12">
        <v>4</v>
      </c>
      <c r="E14" s="12">
        <v>4</v>
      </c>
      <c r="F14" s="12">
        <v>3</v>
      </c>
      <c r="G14" s="12">
        <v>5</v>
      </c>
      <c r="H14" s="12">
        <v>7</v>
      </c>
      <c r="I14" s="12">
        <v>7</v>
      </c>
      <c r="J14" s="12">
        <v>4</v>
      </c>
      <c r="K14" s="12">
        <v>6</v>
      </c>
      <c r="L14" s="12">
        <v>5</v>
      </c>
      <c r="M14" s="12">
        <v>5</v>
      </c>
      <c r="N14" s="12">
        <v>5</v>
      </c>
      <c r="O14" s="12">
        <v>5</v>
      </c>
      <c r="P14" s="12">
        <v>6</v>
      </c>
      <c r="Q14" s="12">
        <v>4</v>
      </c>
      <c r="R14" s="12">
        <v>3</v>
      </c>
      <c r="S14" s="12">
        <v>6</v>
      </c>
      <c r="T14" s="12">
        <v>6</v>
      </c>
      <c r="U14" s="16">
        <f t="shared" ref="U14:U21" si="3">SUM(C14:T14)</f>
        <v>92</v>
      </c>
      <c r="V14" s="24">
        <f>'2ndR'!V14</f>
        <v>13.2</v>
      </c>
      <c r="W14" s="7">
        <f>IF(B14&lt;&gt;"",'2ndR'!W14+X14,0)</f>
        <v>2</v>
      </c>
      <c r="X14" s="7">
        <f t="shared" si="2"/>
        <v>1</v>
      </c>
    </row>
    <row r="15" spans="1:33" x14ac:dyDescent="0.25">
      <c r="A15" s="2">
        <v>9</v>
      </c>
      <c r="B15" s="27" t="str">
        <f>'2ndR'!B15</f>
        <v>Andreja Rostohar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6">
        <f t="shared" si="3"/>
        <v>0</v>
      </c>
      <c r="V15" s="24">
        <f>'2ndR'!V15</f>
        <v>15.8</v>
      </c>
      <c r="W15" s="7">
        <f>IF(B15&lt;&gt;"",'2ndR'!W15+X15,0)</f>
        <v>1</v>
      </c>
      <c r="X15" s="7">
        <f t="shared" si="2"/>
        <v>0</v>
      </c>
    </row>
    <row r="16" spans="1:33" x14ac:dyDescent="0.25">
      <c r="A16" s="2">
        <v>10</v>
      </c>
      <c r="B16" s="27" t="str">
        <f>'2ndR'!B16</f>
        <v>Boža Čuk</v>
      </c>
      <c r="C16" s="12">
        <v>7</v>
      </c>
      <c r="D16" s="12">
        <v>9</v>
      </c>
      <c r="E16" s="12">
        <v>4</v>
      </c>
      <c r="F16" s="12">
        <v>5</v>
      </c>
      <c r="G16" s="12">
        <v>9</v>
      </c>
      <c r="H16" s="12">
        <v>10</v>
      </c>
      <c r="I16" s="12">
        <v>8</v>
      </c>
      <c r="J16" s="12">
        <v>6</v>
      </c>
      <c r="K16" s="12">
        <v>8</v>
      </c>
      <c r="L16" s="12">
        <v>4</v>
      </c>
      <c r="M16" s="12">
        <v>6</v>
      </c>
      <c r="N16" s="12">
        <v>6</v>
      </c>
      <c r="O16" s="12">
        <v>6</v>
      </c>
      <c r="P16" s="12">
        <v>9</v>
      </c>
      <c r="Q16" s="12">
        <v>6</v>
      </c>
      <c r="R16" s="12">
        <v>4</v>
      </c>
      <c r="S16" s="12">
        <v>8</v>
      </c>
      <c r="T16" s="12">
        <v>7</v>
      </c>
      <c r="U16" s="16">
        <f t="shared" si="3"/>
        <v>122</v>
      </c>
      <c r="V16" s="24">
        <f>'2ndR'!V16</f>
        <v>28.1</v>
      </c>
      <c r="W16" s="7">
        <f>IF(B16&lt;&gt;"",'2ndR'!W16+X16,0)</f>
        <v>2</v>
      </c>
      <c r="X16" s="7">
        <f t="shared" si="2"/>
        <v>1</v>
      </c>
    </row>
    <row r="17" spans="1:25" x14ac:dyDescent="0.25">
      <c r="A17" s="2">
        <v>11</v>
      </c>
      <c r="B17" s="27" t="s">
        <v>37</v>
      </c>
      <c r="C17" s="12">
        <v>7</v>
      </c>
      <c r="D17" s="12">
        <v>6</v>
      </c>
      <c r="E17" s="12">
        <v>5</v>
      </c>
      <c r="F17" s="12">
        <v>3</v>
      </c>
      <c r="G17" s="12">
        <v>6</v>
      </c>
      <c r="H17" s="12">
        <v>6</v>
      </c>
      <c r="I17" s="12">
        <v>10</v>
      </c>
      <c r="J17" s="12">
        <v>5</v>
      </c>
      <c r="K17" s="12">
        <v>7</v>
      </c>
      <c r="L17" s="12">
        <v>5</v>
      </c>
      <c r="M17" s="12">
        <v>9</v>
      </c>
      <c r="N17" s="12">
        <v>8</v>
      </c>
      <c r="O17" s="12">
        <v>6</v>
      </c>
      <c r="P17" s="12">
        <v>10</v>
      </c>
      <c r="Q17" s="12">
        <v>6</v>
      </c>
      <c r="R17" s="12">
        <v>4</v>
      </c>
      <c r="S17" s="12">
        <v>10</v>
      </c>
      <c r="T17" s="12">
        <v>6</v>
      </c>
      <c r="U17" s="16">
        <f t="shared" si="3"/>
        <v>119</v>
      </c>
      <c r="V17" s="24">
        <v>37</v>
      </c>
      <c r="W17" s="7">
        <f>IF(B17&lt;&gt;"",'2ndR'!W17+X17,0)</f>
        <v>1</v>
      </c>
      <c r="X17" s="7">
        <f t="shared" si="2"/>
        <v>1</v>
      </c>
    </row>
    <row r="18" spans="1:25" x14ac:dyDescent="0.25">
      <c r="A18" s="3">
        <v>12</v>
      </c>
      <c r="B18" s="27" t="s">
        <v>38</v>
      </c>
      <c r="C18" s="12">
        <v>6</v>
      </c>
      <c r="D18" s="12">
        <v>8</v>
      </c>
      <c r="E18" s="12">
        <v>8</v>
      </c>
      <c r="F18" s="12">
        <v>7</v>
      </c>
      <c r="G18" s="12">
        <v>7</v>
      </c>
      <c r="H18" s="12">
        <v>10</v>
      </c>
      <c r="I18" s="12">
        <v>9</v>
      </c>
      <c r="J18" s="12">
        <v>8</v>
      </c>
      <c r="K18" s="12">
        <v>5</v>
      </c>
      <c r="L18" s="12">
        <v>4</v>
      </c>
      <c r="M18" s="12">
        <v>5</v>
      </c>
      <c r="N18" s="12">
        <v>9</v>
      </c>
      <c r="O18" s="12">
        <v>8</v>
      </c>
      <c r="P18" s="12">
        <v>11</v>
      </c>
      <c r="Q18" s="12">
        <v>4</v>
      </c>
      <c r="R18" s="12">
        <v>3</v>
      </c>
      <c r="S18" s="12">
        <v>11</v>
      </c>
      <c r="T18" s="12">
        <v>7</v>
      </c>
      <c r="U18" s="16">
        <f t="shared" si="3"/>
        <v>130</v>
      </c>
      <c r="V18" s="24">
        <v>32.5</v>
      </c>
      <c r="W18" s="7">
        <f>IF(B18&lt;&gt;"",'2ndR'!W18+X18,0)</f>
        <v>1</v>
      </c>
      <c r="X18" s="7">
        <f t="shared" si="2"/>
        <v>1</v>
      </c>
    </row>
    <row r="19" spans="1:25" x14ac:dyDescent="0.25">
      <c r="A19" s="2">
        <v>13</v>
      </c>
      <c r="B19" s="27" t="s">
        <v>39</v>
      </c>
      <c r="C19" s="12">
        <v>6</v>
      </c>
      <c r="D19" s="12">
        <v>8</v>
      </c>
      <c r="E19" s="12">
        <v>4</v>
      </c>
      <c r="F19" s="12">
        <v>3</v>
      </c>
      <c r="G19" s="12">
        <v>6</v>
      </c>
      <c r="H19" s="12">
        <v>11</v>
      </c>
      <c r="I19" s="12">
        <v>8</v>
      </c>
      <c r="J19" s="12">
        <v>9</v>
      </c>
      <c r="K19" s="12">
        <v>5</v>
      </c>
      <c r="L19" s="12">
        <v>11</v>
      </c>
      <c r="M19" s="12">
        <v>11</v>
      </c>
      <c r="N19" s="12">
        <v>11</v>
      </c>
      <c r="O19" s="12">
        <v>11</v>
      </c>
      <c r="P19" s="12">
        <v>11</v>
      </c>
      <c r="Q19" s="12">
        <v>11</v>
      </c>
      <c r="R19" s="12">
        <v>11</v>
      </c>
      <c r="S19" s="12">
        <v>11</v>
      </c>
      <c r="T19" s="12">
        <v>11</v>
      </c>
      <c r="U19" s="16">
        <f t="shared" si="3"/>
        <v>159</v>
      </c>
      <c r="V19" s="24">
        <v>24.8</v>
      </c>
      <c r="W19" s="7">
        <f>IF(B19&lt;&gt;"",'2ndR'!W19+X19,0)</f>
        <v>1</v>
      </c>
      <c r="X19" s="7">
        <f t="shared" si="2"/>
        <v>1</v>
      </c>
    </row>
    <row r="20" spans="1:25" x14ac:dyDescent="0.25">
      <c r="A20" s="2">
        <v>14</v>
      </c>
      <c r="B20" s="27" t="s">
        <v>40</v>
      </c>
      <c r="C20" s="12">
        <v>9</v>
      </c>
      <c r="D20" s="12">
        <v>5</v>
      </c>
      <c r="E20" s="12">
        <v>3</v>
      </c>
      <c r="F20" s="12">
        <v>4</v>
      </c>
      <c r="G20" s="12">
        <v>5</v>
      </c>
      <c r="H20" s="12">
        <v>6</v>
      </c>
      <c r="I20" s="12">
        <v>7</v>
      </c>
      <c r="J20" s="12">
        <v>6</v>
      </c>
      <c r="K20" s="12">
        <v>11</v>
      </c>
      <c r="L20" s="12">
        <v>4</v>
      </c>
      <c r="M20" s="12">
        <v>7</v>
      </c>
      <c r="N20" s="12">
        <v>10</v>
      </c>
      <c r="O20" s="12">
        <v>6</v>
      </c>
      <c r="P20" s="12">
        <v>8</v>
      </c>
      <c r="Q20" s="12">
        <v>4</v>
      </c>
      <c r="R20" s="12">
        <v>4</v>
      </c>
      <c r="S20" s="12">
        <v>11</v>
      </c>
      <c r="T20" s="12">
        <v>11</v>
      </c>
      <c r="U20" s="16">
        <f t="shared" si="3"/>
        <v>121</v>
      </c>
      <c r="V20" s="24">
        <v>21</v>
      </c>
      <c r="W20" s="7">
        <f>IF(B20&lt;&gt;"",'2ndR'!W20+X20,0)</f>
        <v>1</v>
      </c>
      <c r="X20" s="7">
        <f t="shared" si="2"/>
        <v>1</v>
      </c>
    </row>
    <row r="21" spans="1:25" x14ac:dyDescent="0.25">
      <c r="A21" s="2">
        <v>15</v>
      </c>
      <c r="B21" s="27">
        <f>'2ndR'!B21</f>
        <v>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6">
        <f t="shared" si="3"/>
        <v>0</v>
      </c>
      <c r="V21" s="24">
        <f>'2ndR'!V21</f>
        <v>0</v>
      </c>
      <c r="W21" s="7">
        <f>IF(B21&lt;&gt;"",'2ndR'!W21+X21,0)</f>
        <v>0</v>
      </c>
      <c r="X21" s="7">
        <f t="shared" si="2"/>
        <v>0</v>
      </c>
    </row>
    <row r="22" spans="1:25" x14ac:dyDescent="0.25">
      <c r="A22" s="3">
        <v>16</v>
      </c>
      <c r="B22" s="27">
        <f>'2ndR'!B22</f>
        <v>0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6">
        <f t="shared" si="0"/>
        <v>0</v>
      </c>
      <c r="V22" s="24">
        <f>'2ndR'!V22</f>
        <v>0</v>
      </c>
      <c r="W22" s="7">
        <f>IF(B22&lt;&gt;"",'2ndR'!W22+X22,0)</f>
        <v>0</v>
      </c>
      <c r="X22" s="7">
        <f t="shared" si="2"/>
        <v>0</v>
      </c>
      <c r="Y22" s="2"/>
    </row>
    <row r="23" spans="1:25" x14ac:dyDescent="0.25">
      <c r="A23" s="2">
        <v>17</v>
      </c>
      <c r="B23" s="27">
        <f>'2ndR'!B23</f>
        <v>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6">
        <f t="shared" si="0"/>
        <v>0</v>
      </c>
      <c r="V23" s="24">
        <f>'2ndR'!V23</f>
        <v>0</v>
      </c>
      <c r="W23" s="7">
        <f>IF(B23&lt;&gt;"",'2ndR'!W23+X23,0)</f>
        <v>0</v>
      </c>
      <c r="X23" s="7">
        <f t="shared" si="2"/>
        <v>0</v>
      </c>
      <c r="Y23" s="2"/>
    </row>
    <row r="24" spans="1:25" x14ac:dyDescent="0.25">
      <c r="A24" s="2">
        <v>18</v>
      </c>
      <c r="B24" s="27">
        <f>'2ndR'!B24</f>
        <v>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>
        <f t="shared" si="0"/>
        <v>0</v>
      </c>
      <c r="V24" s="24">
        <f>'2ndR'!V24</f>
        <v>0</v>
      </c>
      <c r="W24" s="7">
        <f>IF(B24&lt;&gt;"",'2ndR'!W24+X24,0)</f>
        <v>0</v>
      </c>
      <c r="X24" s="7">
        <f t="shared" si="2"/>
        <v>0</v>
      </c>
      <c r="Y24" s="2"/>
    </row>
    <row r="25" spans="1:25" x14ac:dyDescent="0.25">
      <c r="A25" s="2">
        <v>19</v>
      </c>
      <c r="B25" s="27">
        <f>'2ndR'!B25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0"/>
        <v>0</v>
      </c>
      <c r="V25" s="24">
        <f>'2ndR'!V25</f>
        <v>0</v>
      </c>
      <c r="W25" s="7">
        <f>IF(B25&lt;&gt;"",'2ndR'!W25+X25,0)</f>
        <v>0</v>
      </c>
      <c r="X25" s="7">
        <f t="shared" si="2"/>
        <v>0</v>
      </c>
      <c r="Y25" s="2"/>
    </row>
    <row r="26" spans="1:25" ht="15.75" thickBot="1" x14ac:dyDescent="0.3">
      <c r="A26" s="3">
        <v>20</v>
      </c>
      <c r="B26" s="27">
        <f>'2ndR'!B26</f>
        <v>0</v>
      </c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 t="shared" si="0"/>
        <v>0</v>
      </c>
      <c r="V26" s="24">
        <f>'2ndR'!V26</f>
        <v>0</v>
      </c>
      <c r="W26" s="7">
        <f>IF(B26&lt;&gt;"",'2ndR'!W26+X26,0)</f>
        <v>0</v>
      </c>
      <c r="X26" s="7">
        <f t="shared" si="1"/>
        <v>0</v>
      </c>
      <c r="Y26" s="2"/>
    </row>
    <row r="27" spans="1:25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</sheetData>
  <sheetProtection algorithmName="SHA-512" hashValue="/2oR8kzc3Cz+txAbrA9rAc1zFYZdglbCZVWBn6jjgxSU4H7TPQH8YEnhu0zd1psvAKR88bkPp3h0aTpNFKnXig==" saltValue="fIBguNyaFe+ACVlz0WC13w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6">
    <cfRule type="cellIs" dxfId="5407" priority="267" operator="equal">
      <formula>0</formula>
    </cfRule>
  </conditionalFormatting>
  <conditionalFormatting sqref="U7:V26">
    <cfRule type="cellIs" dxfId="5406" priority="206" operator="equal">
      <formula>0</formula>
    </cfRule>
  </conditionalFormatting>
  <conditionalFormatting sqref="C7:C26">
    <cfRule type="cellIs" dxfId="5405" priority="81" stopIfTrue="1" operator="equal">
      <formula>1</formula>
    </cfRule>
    <cfRule type="cellIs" dxfId="5404" priority="82" stopIfTrue="1" operator="equal">
      <formula>C$27-2</formula>
    </cfRule>
    <cfRule type="cellIs" dxfId="5403" priority="83" stopIfTrue="1" operator="equal">
      <formula>C$27-1</formula>
    </cfRule>
    <cfRule type="cellIs" dxfId="5402" priority="84" stopIfTrue="1" operator="equal">
      <formula>C$27+1</formula>
    </cfRule>
    <cfRule type="cellIs" dxfId="5401" priority="85" stopIfTrue="1" operator="greaterThanOrEqual">
      <formula>C$27+2</formula>
    </cfRule>
  </conditionalFormatting>
  <conditionalFormatting sqref="D7:D26">
    <cfRule type="cellIs" dxfId="5400" priority="67" stopIfTrue="1" operator="equal">
      <formula>1</formula>
    </cfRule>
    <cfRule type="cellIs" dxfId="5399" priority="68" stopIfTrue="1" operator="equal">
      <formula>D$27-2</formula>
    </cfRule>
    <cfRule type="cellIs" dxfId="5398" priority="69" stopIfTrue="1" operator="equal">
      <formula>D$27-1</formula>
    </cfRule>
    <cfRule type="cellIs" dxfId="5397" priority="70" stopIfTrue="1" operator="equal">
      <formula>D$27+1</formula>
    </cfRule>
    <cfRule type="cellIs" dxfId="5396" priority="71" stopIfTrue="1" operator="greaterThanOrEqual">
      <formula>D$27+2</formula>
    </cfRule>
  </conditionalFormatting>
  <conditionalFormatting sqref="G7:G26">
    <cfRule type="cellIs" dxfId="5395" priority="62" stopIfTrue="1" operator="equal">
      <formula>1</formula>
    </cfRule>
    <cfRule type="cellIs" dxfId="5394" priority="63" stopIfTrue="1" operator="equal">
      <formula>G$27-2</formula>
    </cfRule>
    <cfRule type="cellIs" dxfId="5393" priority="64" stopIfTrue="1" operator="equal">
      <formula>G$27-1</formula>
    </cfRule>
    <cfRule type="cellIs" dxfId="5392" priority="65" stopIfTrue="1" operator="equal">
      <formula>G$27+1</formula>
    </cfRule>
    <cfRule type="cellIs" dxfId="5391" priority="66" stopIfTrue="1" operator="greaterThanOrEqual">
      <formula>G$27+2</formula>
    </cfRule>
  </conditionalFormatting>
  <conditionalFormatting sqref="H7:H26">
    <cfRule type="cellIs" dxfId="5390" priority="57" stopIfTrue="1" operator="equal">
      <formula>1</formula>
    </cfRule>
    <cfRule type="cellIs" dxfId="5389" priority="58" stopIfTrue="1" operator="equal">
      <formula>H$27-2</formula>
    </cfRule>
    <cfRule type="cellIs" dxfId="5388" priority="59" stopIfTrue="1" operator="equal">
      <formula>H$27-1</formula>
    </cfRule>
    <cfRule type="cellIs" dxfId="5387" priority="60" stopIfTrue="1" operator="equal">
      <formula>H$27+1</formula>
    </cfRule>
    <cfRule type="cellIs" dxfId="5386" priority="61" stopIfTrue="1" operator="greaterThanOrEqual">
      <formula>H$27+2</formula>
    </cfRule>
  </conditionalFormatting>
  <conditionalFormatting sqref="J7:J26">
    <cfRule type="cellIs" dxfId="5385" priority="52" stopIfTrue="1" operator="equal">
      <formula>1</formula>
    </cfRule>
    <cfRule type="cellIs" dxfId="5384" priority="53" stopIfTrue="1" operator="equal">
      <formula>J$27-2</formula>
    </cfRule>
    <cfRule type="cellIs" dxfId="5383" priority="54" stopIfTrue="1" operator="equal">
      <formula>J$27-1</formula>
    </cfRule>
    <cfRule type="cellIs" dxfId="5382" priority="55" stopIfTrue="1" operator="equal">
      <formula>J$27+1</formula>
    </cfRule>
    <cfRule type="cellIs" dxfId="5381" priority="56" stopIfTrue="1" operator="greaterThanOrEqual">
      <formula>J$27+2</formula>
    </cfRule>
  </conditionalFormatting>
  <conditionalFormatting sqref="K7:K26">
    <cfRule type="cellIs" dxfId="5380" priority="47" stopIfTrue="1" operator="equal">
      <formula>1</formula>
    </cfRule>
    <cfRule type="cellIs" dxfId="5379" priority="48" stopIfTrue="1" operator="equal">
      <formula>K$27-2</formula>
    </cfRule>
    <cfRule type="cellIs" dxfId="5378" priority="49" stopIfTrue="1" operator="equal">
      <formula>K$27-1</formula>
    </cfRule>
    <cfRule type="cellIs" dxfId="5377" priority="50" stopIfTrue="1" operator="equal">
      <formula>K$27+1</formula>
    </cfRule>
    <cfRule type="cellIs" dxfId="5376" priority="51" stopIfTrue="1" operator="greaterThanOrEqual">
      <formula>K$27+2</formula>
    </cfRule>
  </conditionalFormatting>
  <conditionalFormatting sqref="M7:M26">
    <cfRule type="cellIs" dxfId="5375" priority="42" stopIfTrue="1" operator="equal">
      <formula>1</formula>
    </cfRule>
    <cfRule type="cellIs" dxfId="5374" priority="43" stopIfTrue="1" operator="equal">
      <formula>M$27-2</formula>
    </cfRule>
    <cfRule type="cellIs" dxfId="5373" priority="44" stopIfTrue="1" operator="equal">
      <formula>M$27-1</formula>
    </cfRule>
    <cfRule type="cellIs" dxfId="5372" priority="45" stopIfTrue="1" operator="equal">
      <formula>M$27+1</formula>
    </cfRule>
    <cfRule type="cellIs" dxfId="5371" priority="46" stopIfTrue="1" operator="greaterThanOrEqual">
      <formula>M$27+2</formula>
    </cfRule>
  </conditionalFormatting>
  <conditionalFormatting sqref="O7:O26">
    <cfRule type="cellIs" dxfId="5370" priority="37" stopIfTrue="1" operator="equal">
      <formula>1</formula>
    </cfRule>
    <cfRule type="cellIs" dxfId="5369" priority="38" stopIfTrue="1" operator="equal">
      <formula>O$27-2</formula>
    </cfRule>
    <cfRule type="cellIs" dxfId="5368" priority="39" stopIfTrue="1" operator="equal">
      <formula>O$27-1</formula>
    </cfRule>
    <cfRule type="cellIs" dxfId="5367" priority="40" stopIfTrue="1" operator="equal">
      <formula>O$27+1</formula>
    </cfRule>
    <cfRule type="cellIs" dxfId="5366" priority="41" stopIfTrue="1" operator="greaterThanOrEqual">
      <formula>O$27+2</formula>
    </cfRule>
  </conditionalFormatting>
  <conditionalFormatting sqref="S7:S26">
    <cfRule type="cellIs" dxfId="5365" priority="32" stopIfTrue="1" operator="equal">
      <formula>1</formula>
    </cfRule>
    <cfRule type="cellIs" dxfId="5364" priority="33" stopIfTrue="1" operator="equal">
      <formula>S$27-2</formula>
    </cfRule>
    <cfRule type="cellIs" dxfId="5363" priority="34" stopIfTrue="1" operator="equal">
      <formula>S$27-1</formula>
    </cfRule>
    <cfRule type="cellIs" dxfId="5362" priority="35" stopIfTrue="1" operator="equal">
      <formula>S$27+1</formula>
    </cfRule>
    <cfRule type="cellIs" dxfId="5361" priority="36" stopIfTrue="1" operator="greaterThanOrEqual">
      <formula>S$27+2</formula>
    </cfRule>
  </conditionalFormatting>
  <conditionalFormatting sqref="T7:T26">
    <cfRule type="cellIs" dxfId="5360" priority="27" stopIfTrue="1" operator="equal">
      <formula>1</formula>
    </cfRule>
    <cfRule type="cellIs" dxfId="5359" priority="28" stopIfTrue="1" operator="equal">
      <formula>T$27-2</formula>
    </cfRule>
    <cfRule type="cellIs" dxfId="5358" priority="29" stopIfTrue="1" operator="equal">
      <formula>T$27-1</formula>
    </cfRule>
    <cfRule type="cellIs" dxfId="5357" priority="30" stopIfTrue="1" operator="equal">
      <formula>T$27+1</formula>
    </cfRule>
    <cfRule type="cellIs" dxfId="5356" priority="31" stopIfTrue="1" operator="greaterThanOrEqual">
      <formula>T$27+2</formula>
    </cfRule>
  </conditionalFormatting>
  <conditionalFormatting sqref="E7:E26">
    <cfRule type="cellIs" dxfId="5355" priority="77" stopIfTrue="1" operator="equal">
      <formula>1</formula>
    </cfRule>
    <cfRule type="cellIs" dxfId="5354" priority="78" stopIfTrue="1" operator="equal">
      <formula>E$27-1</formula>
    </cfRule>
    <cfRule type="cellIs" dxfId="5353" priority="79" stopIfTrue="1" operator="equal">
      <formula>E$27+1</formula>
    </cfRule>
    <cfRule type="cellIs" dxfId="5352" priority="80" stopIfTrue="1" operator="greaterThanOrEqual">
      <formula>E$27+2</formula>
    </cfRule>
  </conditionalFormatting>
  <conditionalFormatting sqref="F7:F26">
    <cfRule type="cellIs" dxfId="5351" priority="23" stopIfTrue="1" operator="equal">
      <formula>1</formula>
    </cfRule>
    <cfRule type="cellIs" dxfId="5350" priority="24" stopIfTrue="1" operator="equal">
      <formula>F$27-1</formula>
    </cfRule>
    <cfRule type="cellIs" dxfId="5349" priority="25" stopIfTrue="1" operator="equal">
      <formula>F$27+1</formula>
    </cfRule>
    <cfRule type="cellIs" dxfId="5348" priority="26" stopIfTrue="1" operator="greaterThanOrEqual">
      <formula>F$27+2</formula>
    </cfRule>
  </conditionalFormatting>
  <conditionalFormatting sqref="L7:L26">
    <cfRule type="cellIs" dxfId="5347" priority="19" stopIfTrue="1" operator="equal">
      <formula>1</formula>
    </cfRule>
    <cfRule type="cellIs" dxfId="5346" priority="20" stopIfTrue="1" operator="equal">
      <formula>L$27-1</formula>
    </cfRule>
    <cfRule type="cellIs" dxfId="5345" priority="21" stopIfTrue="1" operator="equal">
      <formula>L$27+1</formula>
    </cfRule>
    <cfRule type="cellIs" dxfId="5344" priority="22" stopIfTrue="1" operator="greaterThanOrEqual">
      <formula>L$27+2</formula>
    </cfRule>
  </conditionalFormatting>
  <conditionalFormatting sqref="R7:R26">
    <cfRule type="cellIs" dxfId="5343" priority="15" stopIfTrue="1" operator="equal">
      <formula>1</formula>
    </cfRule>
    <cfRule type="cellIs" dxfId="5342" priority="16" stopIfTrue="1" operator="equal">
      <formula>R$27-1</formula>
    </cfRule>
    <cfRule type="cellIs" dxfId="5341" priority="17" stopIfTrue="1" operator="equal">
      <formula>R$27+1</formula>
    </cfRule>
    <cfRule type="cellIs" dxfId="5340" priority="18" stopIfTrue="1" operator="greaterThanOrEqual">
      <formula>R$27+2</formula>
    </cfRule>
  </conditionalFormatting>
  <conditionalFormatting sqref="Q7:Q26">
    <cfRule type="cellIs" dxfId="5339" priority="11" stopIfTrue="1" operator="equal">
      <formula>1</formula>
    </cfRule>
    <cfRule type="cellIs" dxfId="5338" priority="12" stopIfTrue="1" operator="equal">
      <formula>Q$27-1</formula>
    </cfRule>
    <cfRule type="cellIs" dxfId="5337" priority="13" stopIfTrue="1" operator="equal">
      <formula>Q$27+1</formula>
    </cfRule>
    <cfRule type="cellIs" dxfId="5336" priority="14" stopIfTrue="1" operator="greaterThanOrEqual">
      <formula>Q$27+2</formula>
    </cfRule>
  </conditionalFormatting>
  <conditionalFormatting sqref="I7:I26">
    <cfRule type="cellIs" dxfId="5335" priority="72" stopIfTrue="1" operator="equal">
      <formula>I$27-2</formula>
    </cfRule>
    <cfRule type="cellIs" dxfId="5334" priority="73" stopIfTrue="1" operator="equal">
      <formula>I$27-3</formula>
    </cfRule>
    <cfRule type="cellIs" dxfId="5333" priority="74" stopIfTrue="1" operator="equal">
      <formula>I$27-1</formula>
    </cfRule>
    <cfRule type="cellIs" dxfId="5332" priority="75" stopIfTrue="1" operator="equal">
      <formula>I$27+1</formula>
    </cfRule>
    <cfRule type="cellIs" dxfId="5331" priority="76" stopIfTrue="1" operator="greaterThanOrEqual">
      <formula>I$27+2</formula>
    </cfRule>
  </conditionalFormatting>
  <conditionalFormatting sqref="N7:N26">
    <cfRule type="cellIs" dxfId="5330" priority="6" stopIfTrue="1" operator="equal">
      <formula>N$27-2</formula>
    </cfRule>
    <cfRule type="cellIs" dxfId="5329" priority="7" stopIfTrue="1" operator="equal">
      <formula>N$27-3</formula>
    </cfRule>
    <cfRule type="cellIs" dxfId="5328" priority="8" stopIfTrue="1" operator="equal">
      <formula>N$27-1</formula>
    </cfRule>
    <cfRule type="cellIs" dxfId="5327" priority="9" stopIfTrue="1" operator="equal">
      <formula>N$27+1</formula>
    </cfRule>
    <cfRule type="cellIs" dxfId="5326" priority="10" stopIfTrue="1" operator="greaterThanOrEqual">
      <formula>N$27+2</formula>
    </cfRule>
  </conditionalFormatting>
  <conditionalFormatting sqref="P7:P26">
    <cfRule type="cellIs" dxfId="5325" priority="1" stopIfTrue="1" operator="equal">
      <formula>P$27-2</formula>
    </cfRule>
    <cfRule type="cellIs" dxfId="5324" priority="2" stopIfTrue="1" operator="equal">
      <formula>P$27-3</formula>
    </cfRule>
    <cfRule type="cellIs" dxfId="5323" priority="3" stopIfTrue="1" operator="equal">
      <formula>P$27-1</formula>
    </cfRule>
    <cfRule type="cellIs" dxfId="5322" priority="4" stopIfTrue="1" operator="equal">
      <formula>P$27+1</formula>
    </cfRule>
    <cfRule type="cellIs" dxfId="5321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G27"/>
  <sheetViews>
    <sheetView showGridLines="0" workbookViewId="0">
      <selection activeCell="B7" sqref="B7"/>
    </sheetView>
  </sheetViews>
  <sheetFormatPr defaultRowHeight="15" x14ac:dyDescent="0.25"/>
  <cols>
    <col min="2" max="2" width="25.140625" customWidth="1"/>
    <col min="3" max="20" width="6.7109375" customWidth="1"/>
    <col min="21" max="25" width="7.7109375" customWidth="1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28" t="s">
        <v>20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3" t="s">
        <v>2</v>
      </c>
      <c r="W5" s="8" t="s">
        <v>17</v>
      </c>
      <c r="X5" s="7"/>
      <c r="Y5" s="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6"/>
      <c r="W6" s="8"/>
      <c r="X6" s="7"/>
      <c r="Y6" s="2"/>
    </row>
    <row r="7" spans="1:33" x14ac:dyDescent="0.25">
      <c r="A7" s="2">
        <v>1</v>
      </c>
      <c r="B7" s="27" t="str">
        <f>'3rdR'!B7</f>
        <v>Milojka Bernik</v>
      </c>
      <c r="C7" s="12">
        <v>6</v>
      </c>
      <c r="D7" s="12">
        <v>4</v>
      </c>
      <c r="E7" s="12">
        <v>6</v>
      </c>
      <c r="F7" s="12">
        <v>5</v>
      </c>
      <c r="G7" s="12">
        <v>5</v>
      </c>
      <c r="H7" s="12">
        <v>10</v>
      </c>
      <c r="I7" s="12">
        <v>6</v>
      </c>
      <c r="J7" s="12">
        <v>7</v>
      </c>
      <c r="K7" s="12">
        <v>5</v>
      </c>
      <c r="L7" s="12">
        <v>4</v>
      </c>
      <c r="M7" s="12">
        <v>6</v>
      </c>
      <c r="N7" s="12">
        <v>5</v>
      </c>
      <c r="O7" s="12">
        <v>8</v>
      </c>
      <c r="P7" s="12">
        <v>7</v>
      </c>
      <c r="Q7" s="12">
        <v>4</v>
      </c>
      <c r="R7" s="12">
        <v>5</v>
      </c>
      <c r="S7" s="12">
        <v>10</v>
      </c>
      <c r="T7" s="12">
        <v>5</v>
      </c>
      <c r="U7" s="16">
        <f t="shared" ref="U7:U12" si="0">SUM(C7:T7)</f>
        <v>108</v>
      </c>
      <c r="V7" s="24">
        <f>'3rdR'!V7</f>
        <v>17.7</v>
      </c>
      <c r="W7" s="7">
        <f>IF(B7&lt;&gt;"",'3rdR'!W7+X7,0)</f>
        <v>3</v>
      </c>
      <c r="X7" s="7">
        <f t="shared" ref="X7:X10" si="1">IF(U7&gt;0,1,0)</f>
        <v>1</v>
      </c>
      <c r="Y7" s="2"/>
    </row>
    <row r="8" spans="1:33" x14ac:dyDescent="0.25">
      <c r="A8" s="2">
        <v>2</v>
      </c>
      <c r="B8" s="27" t="str">
        <f>'3rdR'!B8</f>
        <v>Nada Šmit</v>
      </c>
      <c r="C8" s="12">
        <v>7</v>
      </c>
      <c r="D8" s="12">
        <v>10</v>
      </c>
      <c r="E8" s="12">
        <v>4</v>
      </c>
      <c r="F8" s="12">
        <v>4</v>
      </c>
      <c r="G8" s="12">
        <v>8</v>
      </c>
      <c r="H8" s="12">
        <v>6</v>
      </c>
      <c r="I8" s="12">
        <v>9</v>
      </c>
      <c r="J8" s="12">
        <v>5</v>
      </c>
      <c r="K8" s="12">
        <v>6</v>
      </c>
      <c r="L8" s="12">
        <v>5</v>
      </c>
      <c r="M8" s="12">
        <v>7</v>
      </c>
      <c r="N8" s="12">
        <v>6</v>
      </c>
      <c r="O8" s="12">
        <v>7</v>
      </c>
      <c r="P8" s="12">
        <v>9</v>
      </c>
      <c r="Q8" s="12">
        <v>5</v>
      </c>
      <c r="R8" s="12">
        <v>3</v>
      </c>
      <c r="S8" s="12">
        <v>10</v>
      </c>
      <c r="T8" s="12">
        <v>6</v>
      </c>
      <c r="U8" s="16">
        <f t="shared" si="0"/>
        <v>117</v>
      </c>
      <c r="V8" s="24">
        <f>'3rdR'!V8</f>
        <v>39</v>
      </c>
      <c r="W8" s="7">
        <f>IF(B8&lt;&gt;"",'3rdR'!W8+X8,0)</f>
        <v>3</v>
      </c>
      <c r="X8" s="7">
        <f t="shared" si="1"/>
        <v>1</v>
      </c>
      <c r="Y8" s="2"/>
    </row>
    <row r="9" spans="1:33" x14ac:dyDescent="0.25">
      <c r="A9" s="2">
        <v>3</v>
      </c>
      <c r="B9" s="27" t="str">
        <f>'3rdR'!B9</f>
        <v>Zdenka Ramuš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6">
        <f t="shared" si="0"/>
        <v>0</v>
      </c>
      <c r="V9" s="24">
        <f>'3rdR'!V9</f>
        <v>27.1</v>
      </c>
      <c r="W9" s="7">
        <f>IF(B9&lt;&gt;"",'3rdR'!W9+X9,0)</f>
        <v>2</v>
      </c>
      <c r="X9" s="7">
        <f t="shared" si="1"/>
        <v>0</v>
      </c>
      <c r="Y9" s="2"/>
    </row>
    <row r="10" spans="1:33" x14ac:dyDescent="0.25">
      <c r="A10" s="3">
        <v>4</v>
      </c>
      <c r="B10" s="27" t="str">
        <f>'3rdR'!B10</f>
        <v>Milena Sedovnik</v>
      </c>
      <c r="C10" s="12">
        <v>6</v>
      </c>
      <c r="D10" s="12">
        <v>7</v>
      </c>
      <c r="E10" s="12">
        <v>4</v>
      </c>
      <c r="F10" s="12">
        <v>4</v>
      </c>
      <c r="G10" s="12">
        <v>5</v>
      </c>
      <c r="H10" s="12">
        <v>6</v>
      </c>
      <c r="I10" s="12">
        <v>9</v>
      </c>
      <c r="J10" s="12">
        <v>8</v>
      </c>
      <c r="K10" s="12">
        <v>5</v>
      </c>
      <c r="L10" s="12">
        <v>5</v>
      </c>
      <c r="M10" s="12">
        <v>7</v>
      </c>
      <c r="N10" s="12">
        <v>6</v>
      </c>
      <c r="O10" s="12">
        <v>5</v>
      </c>
      <c r="P10" s="12">
        <v>10</v>
      </c>
      <c r="Q10" s="12">
        <v>5</v>
      </c>
      <c r="R10" s="12">
        <v>2</v>
      </c>
      <c r="S10" s="12">
        <v>6</v>
      </c>
      <c r="T10" s="12">
        <v>5</v>
      </c>
      <c r="U10" s="16">
        <f t="shared" si="0"/>
        <v>105</v>
      </c>
      <c r="V10" s="24">
        <f>'3rdR'!V10</f>
        <v>25.4</v>
      </c>
      <c r="W10" s="7">
        <f>IF(B10&lt;&gt;"",'3rdR'!W10+X10,0)</f>
        <v>3</v>
      </c>
      <c r="X10" s="7">
        <f t="shared" si="1"/>
        <v>1</v>
      </c>
      <c r="Y10" s="2"/>
    </row>
    <row r="11" spans="1:33" x14ac:dyDescent="0.25">
      <c r="A11" s="2">
        <v>5</v>
      </c>
      <c r="B11" s="27" t="str">
        <f>'3rdR'!B11</f>
        <v>Mirjana Benedik</v>
      </c>
      <c r="C11" s="12">
        <v>8</v>
      </c>
      <c r="D11" s="12">
        <v>5</v>
      </c>
      <c r="E11" s="12">
        <v>3</v>
      </c>
      <c r="F11" s="12">
        <v>3</v>
      </c>
      <c r="G11" s="12">
        <v>5</v>
      </c>
      <c r="H11" s="12">
        <v>8</v>
      </c>
      <c r="I11" s="12">
        <v>7</v>
      </c>
      <c r="J11" s="12">
        <v>8</v>
      </c>
      <c r="K11" s="12">
        <v>4</v>
      </c>
      <c r="L11" s="12">
        <v>4</v>
      </c>
      <c r="M11" s="12">
        <v>5</v>
      </c>
      <c r="N11" s="12">
        <v>8</v>
      </c>
      <c r="O11" s="12">
        <v>6</v>
      </c>
      <c r="P11" s="12">
        <v>7</v>
      </c>
      <c r="Q11" s="12">
        <v>3</v>
      </c>
      <c r="R11" s="12">
        <v>3</v>
      </c>
      <c r="S11" s="12">
        <v>5</v>
      </c>
      <c r="T11" s="12">
        <v>4</v>
      </c>
      <c r="U11" s="16">
        <f t="shared" si="0"/>
        <v>96</v>
      </c>
      <c r="V11" s="24">
        <v>11.1</v>
      </c>
      <c r="W11" s="7">
        <f>IF(B11&lt;&gt;"",'3rdR'!W11+X11,0)</f>
        <v>3</v>
      </c>
      <c r="X11" s="7">
        <f t="shared" ref="X11:X24" si="2">IF(U11&gt;0,1,0)</f>
        <v>1</v>
      </c>
      <c r="Y11" s="2"/>
    </row>
    <row r="12" spans="1:33" x14ac:dyDescent="0.25">
      <c r="A12" s="2">
        <v>6</v>
      </c>
      <c r="B12" s="27" t="str">
        <f>'3rdR'!B12</f>
        <v>Romana Kranjc</v>
      </c>
      <c r="C12" s="12">
        <v>8</v>
      </c>
      <c r="D12" s="12">
        <v>5</v>
      </c>
      <c r="E12" s="12">
        <v>3</v>
      </c>
      <c r="F12" s="12">
        <v>4</v>
      </c>
      <c r="G12" s="12">
        <v>6</v>
      </c>
      <c r="H12" s="12">
        <v>5</v>
      </c>
      <c r="I12" s="12">
        <v>6</v>
      </c>
      <c r="J12" s="12">
        <v>5</v>
      </c>
      <c r="K12" s="12">
        <v>6</v>
      </c>
      <c r="L12" s="12">
        <v>4</v>
      </c>
      <c r="M12" s="12">
        <v>5</v>
      </c>
      <c r="N12" s="12">
        <v>6</v>
      </c>
      <c r="O12" s="12">
        <v>6</v>
      </c>
      <c r="P12" s="12">
        <v>8</v>
      </c>
      <c r="Q12" s="12">
        <v>5</v>
      </c>
      <c r="R12" s="12">
        <v>4</v>
      </c>
      <c r="S12" s="12">
        <v>10</v>
      </c>
      <c r="T12" s="12">
        <v>6</v>
      </c>
      <c r="U12" s="16">
        <f t="shared" si="0"/>
        <v>102</v>
      </c>
      <c r="V12" s="24">
        <f>'3rdR'!V12</f>
        <v>22.2</v>
      </c>
      <c r="W12" s="7">
        <f>IF(B12&lt;&gt;"",'3rdR'!W12+X12,0)</f>
        <v>4</v>
      </c>
      <c r="X12" s="7">
        <f t="shared" si="2"/>
        <v>1</v>
      </c>
      <c r="Y12" s="2"/>
    </row>
    <row r="13" spans="1:33" x14ac:dyDescent="0.25">
      <c r="A13" s="2">
        <v>7</v>
      </c>
      <c r="B13" s="27" t="str">
        <f>'3rdR'!B13</f>
        <v>Duška Kolčan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6">
        <f t="shared" ref="U13:U26" si="3">SUM(C13:T13)</f>
        <v>0</v>
      </c>
      <c r="V13" s="24">
        <f>'3rdR'!V13</f>
        <v>25.8</v>
      </c>
      <c r="W13" s="7">
        <f>IF(B13&lt;&gt;"",'3rdR'!W13+X13,0)</f>
        <v>3</v>
      </c>
      <c r="X13" s="7">
        <f t="shared" si="2"/>
        <v>0</v>
      </c>
      <c r="Y13" s="2"/>
    </row>
    <row r="14" spans="1:33" x14ac:dyDescent="0.25">
      <c r="A14" s="3">
        <v>8</v>
      </c>
      <c r="B14" s="27" t="str">
        <f>'3rdR'!B14</f>
        <v>Anka Peršin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6">
        <f t="shared" ref="U14:U21" si="4">SUM(C14:T14)</f>
        <v>0</v>
      </c>
      <c r="V14" s="24">
        <v>13.3</v>
      </c>
      <c r="W14" s="7">
        <f>IF(B14&lt;&gt;"",'3rdR'!W14+X14,0)</f>
        <v>2</v>
      </c>
      <c r="X14" s="7">
        <f t="shared" si="2"/>
        <v>0</v>
      </c>
    </row>
    <row r="15" spans="1:33" x14ac:dyDescent="0.25">
      <c r="A15" s="2">
        <v>9</v>
      </c>
      <c r="B15" s="27" t="str">
        <f>'3rdR'!B15</f>
        <v>Andreja Rostohar</v>
      </c>
      <c r="C15" s="12">
        <v>8</v>
      </c>
      <c r="D15" s="12">
        <v>6</v>
      </c>
      <c r="E15" s="12">
        <v>4</v>
      </c>
      <c r="F15" s="12">
        <v>4</v>
      </c>
      <c r="G15" s="12">
        <v>4</v>
      </c>
      <c r="H15" s="12">
        <v>4</v>
      </c>
      <c r="I15" s="12">
        <v>10</v>
      </c>
      <c r="J15" s="12">
        <v>8</v>
      </c>
      <c r="K15" s="12">
        <v>4</v>
      </c>
      <c r="L15" s="12">
        <v>4</v>
      </c>
      <c r="M15" s="12">
        <v>3</v>
      </c>
      <c r="N15" s="12">
        <v>10</v>
      </c>
      <c r="O15" s="12">
        <v>6</v>
      </c>
      <c r="P15" s="12">
        <v>9</v>
      </c>
      <c r="Q15" s="12">
        <v>10</v>
      </c>
      <c r="R15" s="12">
        <v>4</v>
      </c>
      <c r="S15" s="12">
        <v>7</v>
      </c>
      <c r="T15" s="12">
        <v>3</v>
      </c>
      <c r="U15" s="16">
        <f t="shared" si="4"/>
        <v>108</v>
      </c>
      <c r="V15" s="24">
        <v>15.9</v>
      </c>
      <c r="W15" s="7">
        <f>IF(B15&lt;&gt;"",'3rdR'!W15+X15,0)</f>
        <v>2</v>
      </c>
      <c r="X15" s="7">
        <f t="shared" si="2"/>
        <v>1</v>
      </c>
    </row>
    <row r="16" spans="1:33" x14ac:dyDescent="0.25">
      <c r="A16" s="2">
        <v>10</v>
      </c>
      <c r="B16" s="27" t="str">
        <f>'3rdR'!B16</f>
        <v>Boža Čuk</v>
      </c>
      <c r="C16" s="12">
        <v>5</v>
      </c>
      <c r="D16" s="12">
        <v>5</v>
      </c>
      <c r="E16" s="12">
        <v>6</v>
      </c>
      <c r="F16" s="12">
        <v>5</v>
      </c>
      <c r="G16" s="12">
        <v>6</v>
      </c>
      <c r="H16" s="12">
        <v>5</v>
      </c>
      <c r="I16" s="12">
        <v>10</v>
      </c>
      <c r="J16" s="12">
        <v>6</v>
      </c>
      <c r="K16" s="12">
        <v>7</v>
      </c>
      <c r="L16" s="12">
        <v>6</v>
      </c>
      <c r="M16" s="12">
        <v>7</v>
      </c>
      <c r="N16" s="12">
        <v>7</v>
      </c>
      <c r="O16" s="12">
        <v>7</v>
      </c>
      <c r="P16" s="12">
        <v>8</v>
      </c>
      <c r="Q16" s="12">
        <v>4</v>
      </c>
      <c r="R16" s="12">
        <v>4</v>
      </c>
      <c r="S16" s="12">
        <v>10</v>
      </c>
      <c r="T16" s="12">
        <v>5</v>
      </c>
      <c r="U16" s="16">
        <f t="shared" si="4"/>
        <v>113</v>
      </c>
      <c r="V16" s="24">
        <f>'3rdR'!V16</f>
        <v>28.1</v>
      </c>
      <c r="W16" s="7">
        <f>IF(B16&lt;&gt;"",'3rdR'!W16+X16,0)</f>
        <v>3</v>
      </c>
      <c r="X16" s="7">
        <f t="shared" si="2"/>
        <v>1</v>
      </c>
    </row>
    <row r="17" spans="1:25" x14ac:dyDescent="0.25">
      <c r="A17" s="2">
        <v>11</v>
      </c>
      <c r="B17" s="27" t="str">
        <f>'3rdR'!B17</f>
        <v>Terglav Breda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6">
        <f t="shared" si="4"/>
        <v>0</v>
      </c>
      <c r="V17" s="24">
        <f>'3rdR'!V17</f>
        <v>37</v>
      </c>
      <c r="W17" s="7">
        <f>IF(B17&lt;&gt;"",'3rdR'!W17+X17,0)</f>
        <v>1</v>
      </c>
      <c r="X17" s="7">
        <f t="shared" si="2"/>
        <v>0</v>
      </c>
    </row>
    <row r="18" spans="1:25" x14ac:dyDescent="0.25">
      <c r="A18" s="3">
        <v>12</v>
      </c>
      <c r="B18" s="27" t="str">
        <f>'3rdR'!B18</f>
        <v>Novak Sonja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6">
        <f t="shared" si="4"/>
        <v>0</v>
      </c>
      <c r="V18" s="24">
        <f>'3rdR'!V18</f>
        <v>32.5</v>
      </c>
      <c r="W18" s="7">
        <f>IF(B18&lt;&gt;"",'3rdR'!W18+X18,0)</f>
        <v>1</v>
      </c>
      <c r="X18" s="7">
        <f t="shared" si="2"/>
        <v>0</v>
      </c>
    </row>
    <row r="19" spans="1:25" x14ac:dyDescent="0.25">
      <c r="A19" s="2">
        <v>13</v>
      </c>
      <c r="B19" s="27" t="str">
        <f>'3rdR'!B19</f>
        <v>Pesjak Nada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6">
        <f t="shared" si="4"/>
        <v>0</v>
      </c>
      <c r="V19" s="24">
        <f>'3rdR'!V19</f>
        <v>24.8</v>
      </c>
      <c r="W19" s="7">
        <f>IF(B19&lt;&gt;"",'3rdR'!W19+X19,0)</f>
        <v>1</v>
      </c>
      <c r="X19" s="7">
        <f t="shared" si="2"/>
        <v>0</v>
      </c>
    </row>
    <row r="20" spans="1:25" x14ac:dyDescent="0.25">
      <c r="A20" s="2">
        <v>14</v>
      </c>
      <c r="B20" s="27" t="str">
        <f>'3rdR'!B20</f>
        <v>Plemelj Milena</v>
      </c>
      <c r="C20" s="12">
        <v>5</v>
      </c>
      <c r="D20" s="12">
        <v>5</v>
      </c>
      <c r="E20" s="12">
        <v>4</v>
      </c>
      <c r="F20" s="12">
        <v>4</v>
      </c>
      <c r="G20" s="12">
        <v>4</v>
      </c>
      <c r="H20" s="12">
        <v>4</v>
      </c>
      <c r="I20" s="12">
        <v>6</v>
      </c>
      <c r="J20" s="12">
        <v>10</v>
      </c>
      <c r="K20" s="12">
        <v>4</v>
      </c>
      <c r="L20" s="12">
        <v>3</v>
      </c>
      <c r="M20" s="12">
        <v>4</v>
      </c>
      <c r="N20" s="12">
        <v>5</v>
      </c>
      <c r="O20" s="12">
        <v>10</v>
      </c>
      <c r="P20" s="12">
        <v>10</v>
      </c>
      <c r="Q20" s="12">
        <v>4</v>
      </c>
      <c r="R20" s="12">
        <v>4</v>
      </c>
      <c r="S20" s="12">
        <v>10</v>
      </c>
      <c r="T20" s="12">
        <v>4</v>
      </c>
      <c r="U20" s="16">
        <f t="shared" si="4"/>
        <v>100</v>
      </c>
      <c r="V20" s="24">
        <f>'3rdR'!V20</f>
        <v>21</v>
      </c>
      <c r="W20" s="7">
        <f>IF(B20&lt;&gt;"",'3rdR'!W20+X20,0)</f>
        <v>2</v>
      </c>
      <c r="X20" s="7">
        <f t="shared" si="2"/>
        <v>1</v>
      </c>
    </row>
    <row r="21" spans="1:25" x14ac:dyDescent="0.25">
      <c r="A21" s="2">
        <v>15</v>
      </c>
      <c r="B21" s="27" t="s">
        <v>41</v>
      </c>
      <c r="C21" s="12">
        <v>6</v>
      </c>
      <c r="D21" s="12">
        <v>6</v>
      </c>
      <c r="E21" s="12">
        <v>4</v>
      </c>
      <c r="F21" s="12">
        <v>3</v>
      </c>
      <c r="G21" s="12">
        <v>8</v>
      </c>
      <c r="H21" s="12">
        <v>10</v>
      </c>
      <c r="I21" s="12">
        <v>9</v>
      </c>
      <c r="J21" s="12">
        <v>5</v>
      </c>
      <c r="K21" s="12">
        <v>5</v>
      </c>
      <c r="L21" s="12">
        <v>5</v>
      </c>
      <c r="M21" s="12">
        <v>6</v>
      </c>
      <c r="N21" s="12">
        <v>5</v>
      </c>
      <c r="O21" s="12">
        <v>5</v>
      </c>
      <c r="P21" s="12">
        <v>8</v>
      </c>
      <c r="Q21" s="12">
        <v>4</v>
      </c>
      <c r="R21" s="12">
        <v>3</v>
      </c>
      <c r="S21" s="12">
        <v>6</v>
      </c>
      <c r="T21" s="12">
        <v>7</v>
      </c>
      <c r="U21" s="16">
        <f t="shared" si="4"/>
        <v>105</v>
      </c>
      <c r="V21" s="24">
        <v>17.7</v>
      </c>
      <c r="W21" s="7">
        <f>IF(B21&lt;&gt;"",'3rdR'!W21+X21,0)</f>
        <v>1</v>
      </c>
      <c r="X21" s="7">
        <f t="shared" si="2"/>
        <v>1</v>
      </c>
    </row>
    <row r="22" spans="1:25" x14ac:dyDescent="0.25">
      <c r="A22" s="3">
        <v>16</v>
      </c>
      <c r="B22" s="27" t="s">
        <v>42</v>
      </c>
      <c r="C22" s="12">
        <v>6</v>
      </c>
      <c r="D22" s="12">
        <v>5</v>
      </c>
      <c r="E22" s="12">
        <v>5</v>
      </c>
      <c r="F22" s="12">
        <v>5</v>
      </c>
      <c r="G22" s="12">
        <v>7</v>
      </c>
      <c r="H22" s="12">
        <v>8</v>
      </c>
      <c r="I22" s="12">
        <v>8</v>
      </c>
      <c r="J22" s="12">
        <v>7</v>
      </c>
      <c r="K22" s="12">
        <v>4</v>
      </c>
      <c r="L22" s="12">
        <v>6</v>
      </c>
      <c r="M22" s="12">
        <v>7</v>
      </c>
      <c r="N22" s="12">
        <v>8</v>
      </c>
      <c r="O22" s="12">
        <v>4</v>
      </c>
      <c r="P22" s="12">
        <v>5</v>
      </c>
      <c r="Q22" s="12">
        <v>4</v>
      </c>
      <c r="R22" s="12">
        <v>3</v>
      </c>
      <c r="S22" s="12">
        <v>10</v>
      </c>
      <c r="T22" s="12">
        <v>5</v>
      </c>
      <c r="U22" s="16">
        <f t="shared" si="3"/>
        <v>107</v>
      </c>
      <c r="V22" s="24">
        <v>25.9</v>
      </c>
      <c r="W22" s="7">
        <f>IF(B22&lt;&gt;"",'3rdR'!W22+X22,0)</f>
        <v>1</v>
      </c>
      <c r="X22" s="7">
        <f t="shared" si="2"/>
        <v>1</v>
      </c>
      <c r="Y22" s="2"/>
    </row>
    <row r="23" spans="1:25" x14ac:dyDescent="0.25">
      <c r="A23" s="2">
        <v>17</v>
      </c>
      <c r="B23" s="27" t="s">
        <v>43</v>
      </c>
      <c r="C23" s="12">
        <v>8</v>
      </c>
      <c r="D23" s="12">
        <v>7</v>
      </c>
      <c r="E23" s="12">
        <v>4</v>
      </c>
      <c r="F23" s="12">
        <v>4</v>
      </c>
      <c r="G23" s="12">
        <v>6</v>
      </c>
      <c r="H23" s="12">
        <v>7</v>
      </c>
      <c r="I23" s="12">
        <v>10</v>
      </c>
      <c r="J23" s="12">
        <v>8</v>
      </c>
      <c r="K23" s="12">
        <v>10</v>
      </c>
      <c r="L23" s="12">
        <v>4</v>
      </c>
      <c r="M23" s="12">
        <v>6</v>
      </c>
      <c r="N23" s="12">
        <v>6</v>
      </c>
      <c r="O23" s="12">
        <v>7</v>
      </c>
      <c r="P23" s="12">
        <v>10</v>
      </c>
      <c r="Q23" s="12">
        <v>5</v>
      </c>
      <c r="R23" s="12">
        <v>5</v>
      </c>
      <c r="S23" s="12">
        <v>5</v>
      </c>
      <c r="T23" s="12">
        <v>6</v>
      </c>
      <c r="U23" s="16">
        <f t="shared" si="3"/>
        <v>118</v>
      </c>
      <c r="V23" s="24">
        <v>26.3</v>
      </c>
      <c r="W23" s="7">
        <f>IF(B23&lt;&gt;"",'3rdR'!W23+X23,0)</f>
        <v>1</v>
      </c>
      <c r="X23" s="7">
        <f t="shared" si="2"/>
        <v>1</v>
      </c>
      <c r="Y23" s="2"/>
    </row>
    <row r="24" spans="1:25" x14ac:dyDescent="0.25">
      <c r="A24" s="2">
        <v>18</v>
      </c>
      <c r="B24" s="27">
        <f>'3rdR'!B24</f>
        <v>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>
        <f t="shared" si="3"/>
        <v>0</v>
      </c>
      <c r="V24" s="24">
        <f>'3rdR'!V24</f>
        <v>0</v>
      </c>
      <c r="W24" s="7">
        <f>IF(B24&lt;&gt;"",'3rdR'!W24+X24,0)</f>
        <v>0</v>
      </c>
      <c r="X24" s="7">
        <f t="shared" si="2"/>
        <v>0</v>
      </c>
      <c r="Y24" s="2"/>
    </row>
    <row r="25" spans="1:25" x14ac:dyDescent="0.25">
      <c r="A25" s="2">
        <v>19</v>
      </c>
      <c r="B25" s="27">
        <f>'3rdR'!B25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3"/>
        <v>0</v>
      </c>
      <c r="V25" s="24">
        <f>'3rdR'!V25</f>
        <v>0</v>
      </c>
      <c r="W25" s="7">
        <f>IF(B25&lt;&gt;"",'3rdR'!W25+X25,0)</f>
        <v>0</v>
      </c>
      <c r="X25" s="7">
        <f t="shared" ref="X25:X26" si="5">IF(U25&gt;0,1,0)</f>
        <v>0</v>
      </c>
      <c r="Y25" s="2"/>
    </row>
    <row r="26" spans="1:25" ht="15.75" thickBot="1" x14ac:dyDescent="0.3">
      <c r="A26" s="3">
        <v>20</v>
      </c>
      <c r="B26" s="27">
        <f>'3rdR'!B26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 t="shared" si="3"/>
        <v>0</v>
      </c>
      <c r="V26" s="24">
        <f>'3rdR'!V26</f>
        <v>0</v>
      </c>
      <c r="W26" s="7">
        <f>IF(B26&lt;&gt;"",'3rdR'!W26+X26,0)</f>
        <v>0</v>
      </c>
      <c r="X26" s="7">
        <f t="shared" si="5"/>
        <v>0</v>
      </c>
      <c r="Y26" s="2"/>
    </row>
    <row r="27" spans="1:25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</sheetData>
  <sheetProtection algorithmName="SHA-512" hashValue="ctjW+ebmsqF5Tvzm0RRfI+mAWAcFsKB+41FkIJX589CcxAMG8ZCzGWfZsCgVS4v2AMt7EkG5iqph0+zlcAPpUQ==" saltValue="HYk+nHLTWyS2qAIw7eOghQ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0 B24:B26">
    <cfRule type="cellIs" dxfId="5320" priority="385" operator="equal">
      <formula>0</formula>
    </cfRule>
  </conditionalFormatting>
  <conditionalFormatting sqref="U7:V20 U24:V26 U21:U23">
    <cfRule type="cellIs" dxfId="5319" priority="293" operator="equal">
      <formula>0</formula>
    </cfRule>
  </conditionalFormatting>
  <conditionalFormatting sqref="C24:C26">
    <cfRule type="cellIs" dxfId="5318" priority="168" stopIfTrue="1" operator="equal">
      <formula>1</formula>
    </cfRule>
    <cfRule type="cellIs" dxfId="5317" priority="169" stopIfTrue="1" operator="equal">
      <formula>C$27-2</formula>
    </cfRule>
    <cfRule type="cellIs" dxfId="5316" priority="170" stopIfTrue="1" operator="equal">
      <formula>C$27-1</formula>
    </cfRule>
    <cfRule type="cellIs" dxfId="5315" priority="171" stopIfTrue="1" operator="equal">
      <formula>C$27+1</formula>
    </cfRule>
    <cfRule type="cellIs" dxfId="5314" priority="172" stopIfTrue="1" operator="greaterThanOrEqual">
      <formula>C$27+2</formula>
    </cfRule>
  </conditionalFormatting>
  <conditionalFormatting sqref="D24:D26">
    <cfRule type="cellIs" dxfId="5313" priority="154" stopIfTrue="1" operator="equal">
      <formula>1</formula>
    </cfRule>
    <cfRule type="cellIs" dxfId="5312" priority="155" stopIfTrue="1" operator="equal">
      <formula>D$27-2</formula>
    </cfRule>
    <cfRule type="cellIs" dxfId="5311" priority="156" stopIfTrue="1" operator="equal">
      <formula>D$27-1</formula>
    </cfRule>
    <cfRule type="cellIs" dxfId="5310" priority="157" stopIfTrue="1" operator="equal">
      <formula>D$27+1</formula>
    </cfRule>
    <cfRule type="cellIs" dxfId="5309" priority="158" stopIfTrue="1" operator="greaterThanOrEqual">
      <formula>D$27+2</formula>
    </cfRule>
  </conditionalFormatting>
  <conditionalFormatting sqref="G24:G26">
    <cfRule type="cellIs" dxfId="5308" priority="149" stopIfTrue="1" operator="equal">
      <formula>1</formula>
    </cfRule>
    <cfRule type="cellIs" dxfId="5307" priority="150" stopIfTrue="1" operator="equal">
      <formula>G$27-2</formula>
    </cfRule>
    <cfRule type="cellIs" dxfId="5306" priority="151" stopIfTrue="1" operator="equal">
      <formula>G$27-1</formula>
    </cfRule>
    <cfRule type="cellIs" dxfId="5305" priority="152" stopIfTrue="1" operator="equal">
      <formula>G$27+1</formula>
    </cfRule>
    <cfRule type="cellIs" dxfId="5304" priority="153" stopIfTrue="1" operator="greaterThanOrEqual">
      <formula>G$27+2</formula>
    </cfRule>
  </conditionalFormatting>
  <conditionalFormatting sqref="H24:H26">
    <cfRule type="cellIs" dxfId="5303" priority="144" stopIfTrue="1" operator="equal">
      <formula>1</formula>
    </cfRule>
    <cfRule type="cellIs" dxfId="5302" priority="145" stopIfTrue="1" operator="equal">
      <formula>H$27-2</formula>
    </cfRule>
    <cfRule type="cellIs" dxfId="5301" priority="146" stopIfTrue="1" operator="equal">
      <formula>H$27-1</formula>
    </cfRule>
    <cfRule type="cellIs" dxfId="5300" priority="147" stopIfTrue="1" operator="equal">
      <formula>H$27+1</formula>
    </cfRule>
    <cfRule type="cellIs" dxfId="5299" priority="148" stopIfTrue="1" operator="greaterThanOrEqual">
      <formula>H$27+2</formula>
    </cfRule>
  </conditionalFormatting>
  <conditionalFormatting sqref="J24:J26">
    <cfRule type="cellIs" dxfId="5298" priority="139" stopIfTrue="1" operator="equal">
      <formula>1</formula>
    </cfRule>
    <cfRule type="cellIs" dxfId="5297" priority="140" stopIfTrue="1" operator="equal">
      <formula>J$27-2</formula>
    </cfRule>
    <cfRule type="cellIs" dxfId="5296" priority="141" stopIfTrue="1" operator="equal">
      <formula>J$27-1</formula>
    </cfRule>
    <cfRule type="cellIs" dxfId="5295" priority="142" stopIfTrue="1" operator="equal">
      <formula>J$27+1</formula>
    </cfRule>
    <cfRule type="cellIs" dxfId="5294" priority="143" stopIfTrue="1" operator="greaterThanOrEqual">
      <formula>J$27+2</formula>
    </cfRule>
  </conditionalFormatting>
  <conditionalFormatting sqref="K24:K26">
    <cfRule type="cellIs" dxfId="5293" priority="134" stopIfTrue="1" operator="equal">
      <formula>1</formula>
    </cfRule>
    <cfRule type="cellIs" dxfId="5292" priority="135" stopIfTrue="1" operator="equal">
      <formula>K$27-2</formula>
    </cfRule>
    <cfRule type="cellIs" dxfId="5291" priority="136" stopIfTrue="1" operator="equal">
      <formula>K$27-1</formula>
    </cfRule>
    <cfRule type="cellIs" dxfId="5290" priority="137" stopIfTrue="1" operator="equal">
      <formula>K$27+1</formula>
    </cfRule>
    <cfRule type="cellIs" dxfId="5289" priority="138" stopIfTrue="1" operator="greaterThanOrEqual">
      <formula>K$27+2</formula>
    </cfRule>
  </conditionalFormatting>
  <conditionalFormatting sqref="M24:M26">
    <cfRule type="cellIs" dxfId="5288" priority="129" stopIfTrue="1" operator="equal">
      <formula>1</formula>
    </cfRule>
    <cfRule type="cellIs" dxfId="5287" priority="130" stopIfTrue="1" operator="equal">
      <formula>M$27-2</formula>
    </cfRule>
    <cfRule type="cellIs" dxfId="5286" priority="131" stopIfTrue="1" operator="equal">
      <formula>M$27-1</formula>
    </cfRule>
    <cfRule type="cellIs" dxfId="5285" priority="132" stopIfTrue="1" operator="equal">
      <formula>M$27+1</formula>
    </cfRule>
    <cfRule type="cellIs" dxfId="5284" priority="133" stopIfTrue="1" operator="greaterThanOrEqual">
      <formula>M$27+2</formula>
    </cfRule>
  </conditionalFormatting>
  <conditionalFormatting sqref="O24:O26">
    <cfRule type="cellIs" dxfId="5283" priority="124" stopIfTrue="1" operator="equal">
      <formula>1</formula>
    </cfRule>
    <cfRule type="cellIs" dxfId="5282" priority="125" stopIfTrue="1" operator="equal">
      <formula>O$27-2</formula>
    </cfRule>
    <cfRule type="cellIs" dxfId="5281" priority="126" stopIfTrue="1" operator="equal">
      <formula>O$27-1</formula>
    </cfRule>
    <cfRule type="cellIs" dxfId="5280" priority="127" stopIfTrue="1" operator="equal">
      <formula>O$27+1</formula>
    </cfRule>
    <cfRule type="cellIs" dxfId="5279" priority="128" stopIfTrue="1" operator="greaterThanOrEqual">
      <formula>O$27+2</formula>
    </cfRule>
  </conditionalFormatting>
  <conditionalFormatting sqref="S24:S26">
    <cfRule type="cellIs" dxfId="5278" priority="119" stopIfTrue="1" operator="equal">
      <formula>1</formula>
    </cfRule>
    <cfRule type="cellIs" dxfId="5277" priority="120" stopIfTrue="1" operator="equal">
      <formula>S$27-2</formula>
    </cfRule>
    <cfRule type="cellIs" dxfId="5276" priority="121" stopIfTrue="1" operator="equal">
      <formula>S$27-1</formula>
    </cfRule>
    <cfRule type="cellIs" dxfId="5275" priority="122" stopIfTrue="1" operator="equal">
      <formula>S$27+1</formula>
    </cfRule>
    <cfRule type="cellIs" dxfId="5274" priority="123" stopIfTrue="1" operator="greaterThanOrEqual">
      <formula>S$27+2</formula>
    </cfRule>
  </conditionalFormatting>
  <conditionalFormatting sqref="T24:T26">
    <cfRule type="cellIs" dxfId="5273" priority="114" stopIfTrue="1" operator="equal">
      <formula>1</formula>
    </cfRule>
    <cfRule type="cellIs" dxfId="5272" priority="115" stopIfTrue="1" operator="equal">
      <formula>T$27-2</formula>
    </cfRule>
    <cfRule type="cellIs" dxfId="5271" priority="116" stopIfTrue="1" operator="equal">
      <formula>T$27-1</formula>
    </cfRule>
    <cfRule type="cellIs" dxfId="5270" priority="117" stopIfTrue="1" operator="equal">
      <formula>T$27+1</formula>
    </cfRule>
    <cfRule type="cellIs" dxfId="5269" priority="118" stopIfTrue="1" operator="greaterThanOrEqual">
      <formula>T$27+2</formula>
    </cfRule>
  </conditionalFormatting>
  <conditionalFormatting sqref="E24:E26">
    <cfRule type="cellIs" dxfId="5268" priority="164" stopIfTrue="1" operator="equal">
      <formula>1</formula>
    </cfRule>
    <cfRule type="cellIs" dxfId="5267" priority="165" stopIfTrue="1" operator="equal">
      <formula>E$27-1</formula>
    </cfRule>
    <cfRule type="cellIs" dxfId="5266" priority="166" stopIfTrue="1" operator="equal">
      <formula>E$27+1</formula>
    </cfRule>
    <cfRule type="cellIs" dxfId="5265" priority="167" stopIfTrue="1" operator="greaterThanOrEqual">
      <formula>E$27+2</formula>
    </cfRule>
  </conditionalFormatting>
  <conditionalFormatting sqref="F24:F26">
    <cfRule type="cellIs" dxfId="5264" priority="110" stopIfTrue="1" operator="equal">
      <formula>1</formula>
    </cfRule>
    <cfRule type="cellIs" dxfId="5263" priority="111" stopIfTrue="1" operator="equal">
      <formula>F$27-1</formula>
    </cfRule>
    <cfRule type="cellIs" dxfId="5262" priority="112" stopIfTrue="1" operator="equal">
      <formula>F$27+1</formula>
    </cfRule>
    <cfRule type="cellIs" dxfId="5261" priority="113" stopIfTrue="1" operator="greaterThanOrEqual">
      <formula>F$27+2</formula>
    </cfRule>
  </conditionalFormatting>
  <conditionalFormatting sqref="L24:L26">
    <cfRule type="cellIs" dxfId="5260" priority="106" stopIfTrue="1" operator="equal">
      <formula>1</formula>
    </cfRule>
    <cfRule type="cellIs" dxfId="5259" priority="107" stopIfTrue="1" operator="equal">
      <formula>L$27-1</formula>
    </cfRule>
    <cfRule type="cellIs" dxfId="5258" priority="108" stopIfTrue="1" operator="equal">
      <formula>L$27+1</formula>
    </cfRule>
    <cfRule type="cellIs" dxfId="5257" priority="109" stopIfTrue="1" operator="greaterThanOrEqual">
      <formula>L$27+2</formula>
    </cfRule>
  </conditionalFormatting>
  <conditionalFormatting sqref="R24:R26">
    <cfRule type="cellIs" dxfId="5256" priority="102" stopIfTrue="1" operator="equal">
      <formula>1</formula>
    </cfRule>
    <cfRule type="cellIs" dxfId="5255" priority="103" stopIfTrue="1" operator="equal">
      <formula>R$27-1</formula>
    </cfRule>
    <cfRule type="cellIs" dxfId="5254" priority="104" stopIfTrue="1" operator="equal">
      <formula>R$27+1</formula>
    </cfRule>
    <cfRule type="cellIs" dxfId="5253" priority="105" stopIfTrue="1" operator="greaterThanOrEqual">
      <formula>R$27+2</formula>
    </cfRule>
  </conditionalFormatting>
  <conditionalFormatting sqref="Q24:Q26">
    <cfRule type="cellIs" dxfId="5252" priority="98" stopIfTrue="1" operator="equal">
      <formula>1</formula>
    </cfRule>
    <cfRule type="cellIs" dxfId="5251" priority="99" stopIfTrue="1" operator="equal">
      <formula>Q$27-1</formula>
    </cfRule>
    <cfRule type="cellIs" dxfId="5250" priority="100" stopIfTrue="1" operator="equal">
      <formula>Q$27+1</formula>
    </cfRule>
    <cfRule type="cellIs" dxfId="5249" priority="101" stopIfTrue="1" operator="greaterThanOrEqual">
      <formula>Q$27+2</formula>
    </cfRule>
  </conditionalFormatting>
  <conditionalFormatting sqref="I24:I26">
    <cfRule type="cellIs" dxfId="5248" priority="159" stopIfTrue="1" operator="equal">
      <formula>I$27-2</formula>
    </cfRule>
    <cfRule type="cellIs" dxfId="5247" priority="160" stopIfTrue="1" operator="equal">
      <formula>I$27-3</formula>
    </cfRule>
    <cfRule type="cellIs" dxfId="5246" priority="161" stopIfTrue="1" operator="equal">
      <formula>I$27-1</formula>
    </cfRule>
    <cfRule type="cellIs" dxfId="5245" priority="162" stopIfTrue="1" operator="equal">
      <formula>I$27+1</formula>
    </cfRule>
    <cfRule type="cellIs" dxfId="5244" priority="163" stopIfTrue="1" operator="greaterThanOrEqual">
      <formula>I$27+2</formula>
    </cfRule>
  </conditionalFormatting>
  <conditionalFormatting sqref="N24:N26">
    <cfRule type="cellIs" dxfId="5243" priority="93" stopIfTrue="1" operator="equal">
      <formula>N$27-2</formula>
    </cfRule>
    <cfRule type="cellIs" dxfId="5242" priority="94" stopIfTrue="1" operator="equal">
      <formula>N$27-3</formula>
    </cfRule>
    <cfRule type="cellIs" dxfId="5241" priority="95" stopIfTrue="1" operator="equal">
      <formula>N$27-1</formula>
    </cfRule>
    <cfRule type="cellIs" dxfId="5240" priority="96" stopIfTrue="1" operator="equal">
      <formula>N$27+1</formula>
    </cfRule>
    <cfRule type="cellIs" dxfId="5239" priority="97" stopIfTrue="1" operator="greaterThanOrEqual">
      <formula>N$27+2</formula>
    </cfRule>
  </conditionalFormatting>
  <conditionalFormatting sqref="P24:P26">
    <cfRule type="cellIs" dxfId="5238" priority="88" stopIfTrue="1" operator="equal">
      <formula>P$27-2</formula>
    </cfRule>
    <cfRule type="cellIs" dxfId="5237" priority="89" stopIfTrue="1" operator="equal">
      <formula>P$27-3</formula>
    </cfRule>
    <cfRule type="cellIs" dxfId="5236" priority="90" stopIfTrue="1" operator="equal">
      <formula>P$27-1</formula>
    </cfRule>
    <cfRule type="cellIs" dxfId="5235" priority="91" stopIfTrue="1" operator="equal">
      <formula>P$27+1</formula>
    </cfRule>
    <cfRule type="cellIs" dxfId="5234" priority="92" stopIfTrue="1" operator="greaterThanOrEqual">
      <formula>P$27+2</formula>
    </cfRule>
  </conditionalFormatting>
  <conditionalFormatting sqref="C7:C23">
    <cfRule type="cellIs" dxfId="5233" priority="83" stopIfTrue="1" operator="equal">
      <formula>1</formula>
    </cfRule>
    <cfRule type="cellIs" dxfId="5232" priority="84" stopIfTrue="1" operator="equal">
      <formula>C$27-2</formula>
    </cfRule>
    <cfRule type="cellIs" dxfId="5231" priority="85" stopIfTrue="1" operator="equal">
      <formula>C$27-1</formula>
    </cfRule>
    <cfRule type="cellIs" dxfId="5230" priority="86" stopIfTrue="1" operator="equal">
      <formula>C$27+1</formula>
    </cfRule>
    <cfRule type="cellIs" dxfId="5229" priority="87" stopIfTrue="1" operator="greaterThanOrEqual">
      <formula>C$27+2</formula>
    </cfRule>
  </conditionalFormatting>
  <conditionalFormatting sqref="D7:D23">
    <cfRule type="cellIs" dxfId="5228" priority="69" stopIfTrue="1" operator="equal">
      <formula>1</formula>
    </cfRule>
    <cfRule type="cellIs" dxfId="5227" priority="70" stopIfTrue="1" operator="equal">
      <formula>D$27-2</formula>
    </cfRule>
    <cfRule type="cellIs" dxfId="5226" priority="71" stopIfTrue="1" operator="equal">
      <formula>D$27-1</formula>
    </cfRule>
    <cfRule type="cellIs" dxfId="5225" priority="72" stopIfTrue="1" operator="equal">
      <formula>D$27+1</formula>
    </cfRule>
    <cfRule type="cellIs" dxfId="5224" priority="73" stopIfTrue="1" operator="greaterThanOrEqual">
      <formula>D$27+2</formula>
    </cfRule>
  </conditionalFormatting>
  <conditionalFormatting sqref="G7:G23">
    <cfRule type="cellIs" dxfId="5223" priority="64" stopIfTrue="1" operator="equal">
      <formula>1</formula>
    </cfRule>
    <cfRule type="cellIs" dxfId="5222" priority="65" stopIfTrue="1" operator="equal">
      <formula>G$27-2</formula>
    </cfRule>
    <cfRule type="cellIs" dxfId="5221" priority="66" stopIfTrue="1" operator="equal">
      <formula>G$27-1</formula>
    </cfRule>
    <cfRule type="cellIs" dxfId="5220" priority="67" stopIfTrue="1" operator="equal">
      <formula>G$27+1</formula>
    </cfRule>
    <cfRule type="cellIs" dxfId="5219" priority="68" stopIfTrue="1" operator="greaterThanOrEqual">
      <formula>G$27+2</formula>
    </cfRule>
  </conditionalFormatting>
  <conditionalFormatting sqref="H7:H23">
    <cfRule type="cellIs" dxfId="5218" priority="59" stopIfTrue="1" operator="equal">
      <formula>1</formula>
    </cfRule>
    <cfRule type="cellIs" dxfId="5217" priority="60" stopIfTrue="1" operator="equal">
      <formula>H$27-2</formula>
    </cfRule>
    <cfRule type="cellIs" dxfId="5216" priority="61" stopIfTrue="1" operator="equal">
      <formula>H$27-1</formula>
    </cfRule>
    <cfRule type="cellIs" dxfId="5215" priority="62" stopIfTrue="1" operator="equal">
      <formula>H$27+1</formula>
    </cfRule>
    <cfRule type="cellIs" dxfId="5214" priority="63" stopIfTrue="1" operator="greaterThanOrEqual">
      <formula>H$27+2</formula>
    </cfRule>
  </conditionalFormatting>
  <conditionalFormatting sqref="J7:J23">
    <cfRule type="cellIs" dxfId="5213" priority="54" stopIfTrue="1" operator="equal">
      <formula>1</formula>
    </cfRule>
    <cfRule type="cellIs" dxfId="5212" priority="55" stopIfTrue="1" operator="equal">
      <formula>J$27-2</formula>
    </cfRule>
    <cfRule type="cellIs" dxfId="5211" priority="56" stopIfTrue="1" operator="equal">
      <formula>J$27-1</formula>
    </cfRule>
    <cfRule type="cellIs" dxfId="5210" priority="57" stopIfTrue="1" operator="equal">
      <formula>J$27+1</formula>
    </cfRule>
    <cfRule type="cellIs" dxfId="5209" priority="58" stopIfTrue="1" operator="greaterThanOrEqual">
      <formula>J$27+2</formula>
    </cfRule>
  </conditionalFormatting>
  <conditionalFormatting sqref="K7:K23">
    <cfRule type="cellIs" dxfId="5208" priority="49" stopIfTrue="1" operator="equal">
      <formula>1</formula>
    </cfRule>
    <cfRule type="cellIs" dxfId="5207" priority="50" stopIfTrue="1" operator="equal">
      <formula>K$27-2</formula>
    </cfRule>
    <cfRule type="cellIs" dxfId="5206" priority="51" stopIfTrue="1" operator="equal">
      <formula>K$27-1</formula>
    </cfRule>
    <cfRule type="cellIs" dxfId="5205" priority="52" stopIfTrue="1" operator="equal">
      <formula>K$27+1</formula>
    </cfRule>
    <cfRule type="cellIs" dxfId="5204" priority="53" stopIfTrue="1" operator="greaterThanOrEqual">
      <formula>K$27+2</formula>
    </cfRule>
  </conditionalFormatting>
  <conditionalFormatting sqref="M7:M23">
    <cfRule type="cellIs" dxfId="5203" priority="44" stopIfTrue="1" operator="equal">
      <formula>1</formula>
    </cfRule>
    <cfRule type="cellIs" dxfId="5202" priority="45" stopIfTrue="1" operator="equal">
      <formula>M$27-2</formula>
    </cfRule>
    <cfRule type="cellIs" dxfId="5201" priority="46" stopIfTrue="1" operator="equal">
      <formula>M$27-1</formula>
    </cfRule>
    <cfRule type="cellIs" dxfId="5200" priority="47" stopIfTrue="1" operator="equal">
      <formula>M$27+1</formula>
    </cfRule>
    <cfRule type="cellIs" dxfId="5199" priority="48" stopIfTrue="1" operator="greaterThanOrEqual">
      <formula>M$27+2</formula>
    </cfRule>
  </conditionalFormatting>
  <conditionalFormatting sqref="O7:O23">
    <cfRule type="cellIs" dxfId="5198" priority="39" stopIfTrue="1" operator="equal">
      <formula>1</formula>
    </cfRule>
    <cfRule type="cellIs" dxfId="5197" priority="40" stopIfTrue="1" operator="equal">
      <formula>O$27-2</formula>
    </cfRule>
    <cfRule type="cellIs" dxfId="5196" priority="41" stopIfTrue="1" operator="equal">
      <formula>O$27-1</formula>
    </cfRule>
    <cfRule type="cellIs" dxfId="5195" priority="42" stopIfTrue="1" operator="equal">
      <formula>O$27+1</formula>
    </cfRule>
    <cfRule type="cellIs" dxfId="5194" priority="43" stopIfTrue="1" operator="greaterThanOrEqual">
      <formula>O$27+2</formula>
    </cfRule>
  </conditionalFormatting>
  <conditionalFormatting sqref="S7:S23">
    <cfRule type="cellIs" dxfId="5193" priority="34" stopIfTrue="1" operator="equal">
      <formula>1</formula>
    </cfRule>
    <cfRule type="cellIs" dxfId="5192" priority="35" stopIfTrue="1" operator="equal">
      <formula>S$27-2</formula>
    </cfRule>
    <cfRule type="cellIs" dxfId="5191" priority="36" stopIfTrue="1" operator="equal">
      <formula>S$27-1</formula>
    </cfRule>
    <cfRule type="cellIs" dxfId="5190" priority="37" stopIfTrue="1" operator="equal">
      <formula>S$27+1</formula>
    </cfRule>
    <cfRule type="cellIs" dxfId="5189" priority="38" stopIfTrue="1" operator="greaterThanOrEqual">
      <formula>S$27+2</formula>
    </cfRule>
  </conditionalFormatting>
  <conditionalFormatting sqref="T7:T23">
    <cfRule type="cellIs" dxfId="5188" priority="29" stopIfTrue="1" operator="equal">
      <formula>1</formula>
    </cfRule>
    <cfRule type="cellIs" dxfId="5187" priority="30" stopIfTrue="1" operator="equal">
      <formula>T$27-2</formula>
    </cfRule>
    <cfRule type="cellIs" dxfId="5186" priority="31" stopIfTrue="1" operator="equal">
      <formula>T$27-1</formula>
    </cfRule>
    <cfRule type="cellIs" dxfId="5185" priority="32" stopIfTrue="1" operator="equal">
      <formula>T$27+1</formula>
    </cfRule>
    <cfRule type="cellIs" dxfId="5184" priority="33" stopIfTrue="1" operator="greaterThanOrEqual">
      <formula>T$27+2</formula>
    </cfRule>
  </conditionalFormatting>
  <conditionalFormatting sqref="E7:E23">
    <cfRule type="cellIs" dxfId="5183" priority="79" stopIfTrue="1" operator="equal">
      <formula>1</formula>
    </cfRule>
    <cfRule type="cellIs" dxfId="5182" priority="80" stopIfTrue="1" operator="equal">
      <formula>E$27-1</formula>
    </cfRule>
    <cfRule type="cellIs" dxfId="5181" priority="81" stopIfTrue="1" operator="equal">
      <formula>E$27+1</formula>
    </cfRule>
    <cfRule type="cellIs" dxfId="5180" priority="82" stopIfTrue="1" operator="greaterThanOrEqual">
      <formula>E$27+2</formula>
    </cfRule>
  </conditionalFormatting>
  <conditionalFormatting sqref="F7:F23">
    <cfRule type="cellIs" dxfId="5179" priority="25" stopIfTrue="1" operator="equal">
      <formula>1</formula>
    </cfRule>
    <cfRule type="cellIs" dxfId="5178" priority="26" stopIfTrue="1" operator="equal">
      <formula>F$27-1</formula>
    </cfRule>
    <cfRule type="cellIs" dxfId="5177" priority="27" stopIfTrue="1" operator="equal">
      <formula>F$27+1</formula>
    </cfRule>
    <cfRule type="cellIs" dxfId="5176" priority="28" stopIfTrue="1" operator="greaterThanOrEqual">
      <formula>F$27+2</formula>
    </cfRule>
  </conditionalFormatting>
  <conditionalFormatting sqref="L7:L23">
    <cfRule type="cellIs" dxfId="5175" priority="21" stopIfTrue="1" operator="equal">
      <formula>1</formula>
    </cfRule>
    <cfRule type="cellIs" dxfId="5174" priority="22" stopIfTrue="1" operator="equal">
      <formula>L$27-1</formula>
    </cfRule>
    <cfRule type="cellIs" dxfId="5173" priority="23" stopIfTrue="1" operator="equal">
      <formula>L$27+1</formula>
    </cfRule>
    <cfRule type="cellIs" dxfId="5172" priority="24" stopIfTrue="1" operator="greaterThanOrEqual">
      <formula>L$27+2</formula>
    </cfRule>
  </conditionalFormatting>
  <conditionalFormatting sqref="R7:R23">
    <cfRule type="cellIs" dxfId="5171" priority="17" stopIfTrue="1" operator="equal">
      <formula>1</formula>
    </cfRule>
    <cfRule type="cellIs" dxfId="5170" priority="18" stopIfTrue="1" operator="equal">
      <formula>R$27-1</formula>
    </cfRule>
    <cfRule type="cellIs" dxfId="5169" priority="19" stopIfTrue="1" operator="equal">
      <formula>R$27+1</formula>
    </cfRule>
    <cfRule type="cellIs" dxfId="5168" priority="20" stopIfTrue="1" operator="greaterThanOrEqual">
      <formula>R$27+2</formula>
    </cfRule>
  </conditionalFormatting>
  <conditionalFormatting sqref="Q7:Q23">
    <cfRule type="cellIs" dxfId="5167" priority="13" stopIfTrue="1" operator="equal">
      <formula>1</formula>
    </cfRule>
    <cfRule type="cellIs" dxfId="5166" priority="14" stopIfTrue="1" operator="equal">
      <formula>Q$27-1</formula>
    </cfRule>
    <cfRule type="cellIs" dxfId="5165" priority="15" stopIfTrue="1" operator="equal">
      <formula>Q$27+1</formula>
    </cfRule>
    <cfRule type="cellIs" dxfId="5164" priority="16" stopIfTrue="1" operator="greaterThanOrEqual">
      <formula>Q$27+2</formula>
    </cfRule>
  </conditionalFormatting>
  <conditionalFormatting sqref="I7:I23">
    <cfRule type="cellIs" dxfId="5163" priority="74" stopIfTrue="1" operator="equal">
      <formula>I$27-2</formula>
    </cfRule>
    <cfRule type="cellIs" dxfId="5162" priority="75" stopIfTrue="1" operator="equal">
      <formula>I$27-3</formula>
    </cfRule>
    <cfRule type="cellIs" dxfId="5161" priority="76" stopIfTrue="1" operator="equal">
      <formula>I$27-1</formula>
    </cfRule>
    <cfRule type="cellIs" dxfId="5160" priority="77" stopIfTrue="1" operator="equal">
      <formula>I$27+1</formula>
    </cfRule>
    <cfRule type="cellIs" dxfId="5159" priority="78" stopIfTrue="1" operator="greaterThanOrEqual">
      <formula>I$27+2</formula>
    </cfRule>
  </conditionalFormatting>
  <conditionalFormatting sqref="N7:N23">
    <cfRule type="cellIs" dxfId="5158" priority="8" stopIfTrue="1" operator="equal">
      <formula>N$27-2</formula>
    </cfRule>
    <cfRule type="cellIs" dxfId="5157" priority="9" stopIfTrue="1" operator="equal">
      <formula>N$27-3</formula>
    </cfRule>
    <cfRule type="cellIs" dxfId="5156" priority="10" stopIfTrue="1" operator="equal">
      <formula>N$27-1</formula>
    </cfRule>
    <cfRule type="cellIs" dxfId="5155" priority="11" stopIfTrue="1" operator="equal">
      <formula>N$27+1</formula>
    </cfRule>
    <cfRule type="cellIs" dxfId="5154" priority="12" stopIfTrue="1" operator="greaterThanOrEqual">
      <formula>N$27+2</formula>
    </cfRule>
  </conditionalFormatting>
  <conditionalFormatting sqref="P7:P23">
    <cfRule type="cellIs" dxfId="5153" priority="3" stopIfTrue="1" operator="equal">
      <formula>P$27-2</formula>
    </cfRule>
    <cfRule type="cellIs" dxfId="5152" priority="4" stopIfTrue="1" operator="equal">
      <formula>P$27-3</formula>
    </cfRule>
    <cfRule type="cellIs" dxfId="5151" priority="5" stopIfTrue="1" operator="equal">
      <formula>P$27-1</formula>
    </cfRule>
    <cfRule type="cellIs" dxfId="5150" priority="6" stopIfTrue="1" operator="equal">
      <formula>P$27+1</formula>
    </cfRule>
    <cfRule type="cellIs" dxfId="5149" priority="7" stopIfTrue="1" operator="greaterThanOrEqual">
      <formula>P$27+2</formula>
    </cfRule>
  </conditionalFormatting>
  <conditionalFormatting sqref="B21:B23">
    <cfRule type="cellIs" dxfId="5148" priority="2" operator="equal">
      <formula>0</formula>
    </cfRule>
  </conditionalFormatting>
  <conditionalFormatting sqref="V21:V23">
    <cfRule type="cellIs" dxfId="514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AG31"/>
  <sheetViews>
    <sheetView showGridLines="0" workbookViewId="0">
      <selection activeCell="V21" sqref="V21"/>
    </sheetView>
  </sheetViews>
  <sheetFormatPr defaultRowHeight="15" x14ac:dyDescent="0.25"/>
  <cols>
    <col min="2" max="2" width="25.140625" customWidth="1"/>
    <col min="3" max="20" width="6.7109375" customWidth="1"/>
    <col min="21" max="25" width="7.7109375" customWidth="1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50">
        <v>43644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78">
        <v>8</v>
      </c>
      <c r="C5" s="75">
        <v>5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3" t="s">
        <v>2</v>
      </c>
      <c r="W5" s="9" t="s">
        <v>17</v>
      </c>
      <c r="X5" s="7"/>
      <c r="Y5" s="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6"/>
      <c r="W6" s="9"/>
      <c r="X6" s="7"/>
      <c r="Y6" s="2"/>
    </row>
    <row r="7" spans="1:33" x14ac:dyDescent="0.25">
      <c r="A7" s="2">
        <v>1</v>
      </c>
      <c r="B7" s="27" t="str">
        <f>'4thR'!B7</f>
        <v>Milojka Bernik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6">
        <f t="shared" ref="U7:U13" si="0">SUM(C7:T7)</f>
        <v>0</v>
      </c>
      <c r="V7" s="24">
        <f>'4thR'!V7</f>
        <v>17.7</v>
      </c>
      <c r="W7" s="7">
        <f>IF(B7&lt;&gt;"",'4thR'!W7+X7,0)</f>
        <v>3</v>
      </c>
      <c r="X7" s="7">
        <f t="shared" ref="X7:X8" si="1">IF(U7&gt;0,1,0)</f>
        <v>0</v>
      </c>
    </row>
    <row r="8" spans="1:33" x14ac:dyDescent="0.25">
      <c r="A8" s="2">
        <v>2</v>
      </c>
      <c r="B8" s="27" t="str">
        <f>'4thR'!B8</f>
        <v>Nada Šmit</v>
      </c>
      <c r="C8" s="12">
        <v>5</v>
      </c>
      <c r="D8" s="12">
        <v>5</v>
      </c>
      <c r="E8" s="12">
        <v>6</v>
      </c>
      <c r="F8" s="12">
        <v>3</v>
      </c>
      <c r="G8" s="12">
        <v>7</v>
      </c>
      <c r="H8" s="12">
        <v>7</v>
      </c>
      <c r="I8" s="12">
        <v>10</v>
      </c>
      <c r="J8" s="12">
        <v>5</v>
      </c>
      <c r="K8" s="12">
        <v>5</v>
      </c>
      <c r="L8" s="12">
        <v>4</v>
      </c>
      <c r="M8" s="12">
        <v>7</v>
      </c>
      <c r="N8" s="12">
        <v>9</v>
      </c>
      <c r="O8" s="12">
        <v>6</v>
      </c>
      <c r="P8" s="12">
        <v>6</v>
      </c>
      <c r="Q8" s="12">
        <v>5</v>
      </c>
      <c r="R8" s="12">
        <v>2</v>
      </c>
      <c r="S8" s="12">
        <v>8</v>
      </c>
      <c r="T8" s="12">
        <v>6</v>
      </c>
      <c r="U8" s="16">
        <f t="shared" si="0"/>
        <v>106</v>
      </c>
      <c r="V8" s="24">
        <f>'4thR'!V8</f>
        <v>39</v>
      </c>
      <c r="W8" s="7">
        <f>IF(B8&lt;&gt;"",'4thR'!W8+X8,0)</f>
        <v>4</v>
      </c>
      <c r="X8" s="7">
        <f t="shared" si="1"/>
        <v>1</v>
      </c>
    </row>
    <row r="9" spans="1:33" x14ac:dyDescent="0.25">
      <c r="A9" s="2">
        <v>3</v>
      </c>
      <c r="B9" s="27" t="str">
        <f>'4thR'!B9</f>
        <v>Zdenka Ramuš</v>
      </c>
      <c r="C9" s="12">
        <v>6</v>
      </c>
      <c r="D9" s="12">
        <v>6</v>
      </c>
      <c r="E9" s="12">
        <v>4</v>
      </c>
      <c r="F9" s="12">
        <v>5</v>
      </c>
      <c r="G9" s="12">
        <v>5</v>
      </c>
      <c r="H9" s="12">
        <v>6</v>
      </c>
      <c r="I9" s="12">
        <v>8</v>
      </c>
      <c r="J9" s="12">
        <v>7</v>
      </c>
      <c r="K9" s="12">
        <v>4</v>
      </c>
      <c r="L9" s="12">
        <v>4</v>
      </c>
      <c r="M9" s="12">
        <v>5</v>
      </c>
      <c r="N9" s="12">
        <v>6</v>
      </c>
      <c r="O9" s="12">
        <v>5</v>
      </c>
      <c r="P9" s="12">
        <v>7</v>
      </c>
      <c r="Q9" s="12">
        <v>4</v>
      </c>
      <c r="R9" s="12">
        <v>3</v>
      </c>
      <c r="S9" s="12">
        <v>6</v>
      </c>
      <c r="T9" s="12">
        <v>6</v>
      </c>
      <c r="U9" s="16">
        <f t="shared" si="0"/>
        <v>97</v>
      </c>
      <c r="V9" s="24">
        <f>'4thR'!V9</f>
        <v>27.1</v>
      </c>
      <c r="W9" s="7">
        <f>IF(B9&lt;&gt;"",'4thR'!W9+X9,0)</f>
        <v>3</v>
      </c>
      <c r="X9" s="7">
        <f t="shared" ref="X9:X23" si="2">IF(U9&gt;0,1,0)</f>
        <v>1</v>
      </c>
    </row>
    <row r="10" spans="1:33" x14ac:dyDescent="0.25">
      <c r="A10" s="3">
        <v>4</v>
      </c>
      <c r="B10" s="27" t="str">
        <f>'4thR'!B10</f>
        <v>Milena Sedovnik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6">
        <f t="shared" si="0"/>
        <v>0</v>
      </c>
      <c r="V10" s="24">
        <f>'4thR'!V10</f>
        <v>25.4</v>
      </c>
      <c r="W10" s="7">
        <f>IF(B10&lt;&gt;"",'4thR'!W10+X10,0)</f>
        <v>3</v>
      </c>
      <c r="X10" s="7">
        <f t="shared" si="2"/>
        <v>0</v>
      </c>
    </row>
    <row r="11" spans="1:33" x14ac:dyDescent="0.25">
      <c r="A11" s="3">
        <v>5</v>
      </c>
      <c r="B11" s="27" t="str">
        <f>'4thR'!B11</f>
        <v>Mirjana Benedik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">
        <f t="shared" si="0"/>
        <v>0</v>
      </c>
      <c r="V11" s="24">
        <f>'4thR'!V11</f>
        <v>11.1</v>
      </c>
      <c r="W11" s="7">
        <f>IF(B11&lt;&gt;"",'4thR'!W11+X11,0)</f>
        <v>3</v>
      </c>
      <c r="X11" s="7">
        <f t="shared" si="2"/>
        <v>0</v>
      </c>
    </row>
    <row r="12" spans="1:33" x14ac:dyDescent="0.25">
      <c r="A12" s="2">
        <v>6</v>
      </c>
      <c r="B12" s="27" t="str">
        <f>'4thR'!B12</f>
        <v>Romana Kranjc</v>
      </c>
      <c r="C12" s="12">
        <v>5</v>
      </c>
      <c r="D12" s="12">
        <v>10</v>
      </c>
      <c r="E12" s="12">
        <v>4</v>
      </c>
      <c r="F12" s="12">
        <v>4</v>
      </c>
      <c r="G12" s="12">
        <v>5</v>
      </c>
      <c r="H12" s="12">
        <v>6</v>
      </c>
      <c r="I12" s="12">
        <v>8</v>
      </c>
      <c r="J12" s="12">
        <v>6</v>
      </c>
      <c r="K12" s="12">
        <v>4</v>
      </c>
      <c r="L12" s="12">
        <v>5</v>
      </c>
      <c r="M12" s="12">
        <v>5</v>
      </c>
      <c r="N12" s="12">
        <v>5</v>
      </c>
      <c r="O12" s="12">
        <v>6</v>
      </c>
      <c r="P12" s="12">
        <v>8</v>
      </c>
      <c r="Q12" s="12">
        <v>5</v>
      </c>
      <c r="R12" s="12">
        <v>4</v>
      </c>
      <c r="S12" s="12">
        <v>9</v>
      </c>
      <c r="T12" s="12">
        <v>4</v>
      </c>
      <c r="U12" s="16">
        <f t="shared" si="0"/>
        <v>103</v>
      </c>
      <c r="V12" s="24">
        <f>'4thR'!V12</f>
        <v>22.2</v>
      </c>
      <c r="W12" s="7">
        <f>IF(B12&lt;&gt;"",'4thR'!W12+X12,0)</f>
        <v>5</v>
      </c>
      <c r="X12" s="7">
        <f t="shared" si="2"/>
        <v>1</v>
      </c>
    </row>
    <row r="13" spans="1:33" x14ac:dyDescent="0.25">
      <c r="A13" s="2">
        <v>7</v>
      </c>
      <c r="B13" s="27" t="str">
        <f>'4thR'!B13</f>
        <v>Duška Kolčan</v>
      </c>
      <c r="C13" s="12">
        <v>8</v>
      </c>
      <c r="D13" s="12">
        <v>5</v>
      </c>
      <c r="E13" s="12">
        <v>5</v>
      </c>
      <c r="F13" s="12">
        <v>4</v>
      </c>
      <c r="G13" s="12">
        <v>6</v>
      </c>
      <c r="H13" s="12">
        <v>8</v>
      </c>
      <c r="I13" s="12">
        <v>8</v>
      </c>
      <c r="J13" s="12">
        <v>6</v>
      </c>
      <c r="K13" s="12">
        <v>4</v>
      </c>
      <c r="L13" s="12">
        <v>4</v>
      </c>
      <c r="M13" s="12">
        <v>10</v>
      </c>
      <c r="N13" s="12">
        <v>6</v>
      </c>
      <c r="O13" s="12">
        <v>5</v>
      </c>
      <c r="P13" s="12">
        <v>7</v>
      </c>
      <c r="Q13" s="12">
        <v>4</v>
      </c>
      <c r="R13" s="12">
        <v>3</v>
      </c>
      <c r="S13" s="12">
        <v>10</v>
      </c>
      <c r="T13" s="12">
        <v>6</v>
      </c>
      <c r="U13" s="16">
        <f t="shared" si="0"/>
        <v>109</v>
      </c>
      <c r="V13" s="24">
        <f>'4thR'!V13</f>
        <v>25.8</v>
      </c>
      <c r="W13" s="7">
        <f>IF(B13&lt;&gt;"",'4thR'!W13+X13,0)</f>
        <v>4</v>
      </c>
      <c r="X13" s="7">
        <f t="shared" si="2"/>
        <v>1</v>
      </c>
    </row>
    <row r="14" spans="1:33" x14ac:dyDescent="0.25">
      <c r="A14" s="2">
        <v>8</v>
      </c>
      <c r="B14" s="27" t="str">
        <f>'4thR'!B14</f>
        <v>Anka Peršin</v>
      </c>
      <c r="C14" s="12">
        <v>4</v>
      </c>
      <c r="D14" s="12">
        <v>6</v>
      </c>
      <c r="E14" s="12">
        <v>4</v>
      </c>
      <c r="F14" s="12">
        <v>3</v>
      </c>
      <c r="G14" s="12">
        <v>5</v>
      </c>
      <c r="H14" s="12">
        <v>7</v>
      </c>
      <c r="I14" s="12">
        <v>6</v>
      </c>
      <c r="J14" s="12">
        <v>4</v>
      </c>
      <c r="K14" s="12">
        <v>10</v>
      </c>
      <c r="L14" s="12">
        <v>4</v>
      </c>
      <c r="M14" s="12">
        <v>6</v>
      </c>
      <c r="N14" s="12">
        <v>7</v>
      </c>
      <c r="O14" s="12">
        <v>4</v>
      </c>
      <c r="P14" s="12">
        <v>7</v>
      </c>
      <c r="Q14" s="12">
        <v>4</v>
      </c>
      <c r="R14" s="12">
        <v>3</v>
      </c>
      <c r="S14" s="12">
        <v>5</v>
      </c>
      <c r="T14" s="12">
        <v>5</v>
      </c>
      <c r="U14" s="16">
        <f t="shared" ref="U14:U26" si="3">SUM(C14:T14)</f>
        <v>94</v>
      </c>
      <c r="V14" s="24">
        <f>'4thR'!V14</f>
        <v>13.3</v>
      </c>
      <c r="W14" s="7">
        <f>IF(B14&lt;&gt;"",'4thR'!W14+X14,0)</f>
        <v>3</v>
      </c>
      <c r="X14" s="7">
        <f t="shared" si="2"/>
        <v>1</v>
      </c>
    </row>
    <row r="15" spans="1:33" x14ac:dyDescent="0.25">
      <c r="A15" s="3">
        <v>9</v>
      </c>
      <c r="B15" s="27" t="str">
        <f>'4thR'!B15</f>
        <v>Andreja Rostohar</v>
      </c>
      <c r="C15" s="12">
        <v>5</v>
      </c>
      <c r="D15" s="12">
        <v>7</v>
      </c>
      <c r="E15" s="12">
        <v>5</v>
      </c>
      <c r="F15" s="12">
        <v>5</v>
      </c>
      <c r="G15" s="12">
        <v>10</v>
      </c>
      <c r="H15" s="12">
        <v>6</v>
      </c>
      <c r="I15" s="12">
        <v>10</v>
      </c>
      <c r="J15" s="12">
        <v>10</v>
      </c>
      <c r="K15" s="12">
        <v>6</v>
      </c>
      <c r="L15" s="12">
        <v>4</v>
      </c>
      <c r="M15" s="12">
        <v>5</v>
      </c>
      <c r="N15" s="12">
        <v>10</v>
      </c>
      <c r="O15" s="12">
        <v>4</v>
      </c>
      <c r="P15" s="12">
        <v>8</v>
      </c>
      <c r="Q15" s="12">
        <v>4</v>
      </c>
      <c r="R15" s="12">
        <v>3</v>
      </c>
      <c r="S15" s="12">
        <v>8</v>
      </c>
      <c r="T15" s="12">
        <v>7</v>
      </c>
      <c r="U15" s="16">
        <f t="shared" ref="U15:U22" si="4">SUM(C15:T15)</f>
        <v>117</v>
      </c>
      <c r="V15" s="24">
        <f>'4thR'!V15</f>
        <v>15.9</v>
      </c>
      <c r="W15" s="7">
        <f>IF(B15&lt;&gt;"",'4thR'!W15+X15,0)</f>
        <v>3</v>
      </c>
      <c r="X15" s="7">
        <f t="shared" si="2"/>
        <v>1</v>
      </c>
    </row>
    <row r="16" spans="1:33" x14ac:dyDescent="0.25">
      <c r="A16" s="3">
        <v>10</v>
      </c>
      <c r="B16" s="27" t="str">
        <f>'4thR'!B16</f>
        <v>Boža Čuk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6">
        <f t="shared" si="4"/>
        <v>0</v>
      </c>
      <c r="V16" s="24">
        <f>'4thR'!V16</f>
        <v>28.1</v>
      </c>
      <c r="W16" s="7">
        <f>IF(B16&lt;&gt;"",'4thR'!W16+X16,0)</f>
        <v>3</v>
      </c>
      <c r="X16" s="7">
        <f t="shared" si="2"/>
        <v>0</v>
      </c>
    </row>
    <row r="17" spans="1:24" x14ac:dyDescent="0.25">
      <c r="A17" s="2">
        <v>11</v>
      </c>
      <c r="B17" s="27" t="str">
        <f>'4thR'!B17</f>
        <v>Terglav Breda</v>
      </c>
      <c r="C17" s="12">
        <v>5</v>
      </c>
      <c r="D17" s="12">
        <v>5</v>
      </c>
      <c r="E17" s="12">
        <v>7</v>
      </c>
      <c r="F17" s="12">
        <v>5</v>
      </c>
      <c r="G17" s="12">
        <v>6</v>
      </c>
      <c r="H17" s="12">
        <v>7</v>
      </c>
      <c r="I17" s="12">
        <v>10</v>
      </c>
      <c r="J17" s="12">
        <v>7</v>
      </c>
      <c r="K17" s="12">
        <v>4</v>
      </c>
      <c r="L17" s="12">
        <v>3</v>
      </c>
      <c r="M17" s="12">
        <v>8</v>
      </c>
      <c r="N17" s="12">
        <v>8</v>
      </c>
      <c r="O17" s="12">
        <v>5</v>
      </c>
      <c r="P17" s="12">
        <v>8</v>
      </c>
      <c r="Q17" s="12">
        <v>4</v>
      </c>
      <c r="R17" s="12">
        <v>4</v>
      </c>
      <c r="S17" s="12">
        <v>6</v>
      </c>
      <c r="T17" s="12">
        <v>6</v>
      </c>
      <c r="U17" s="16">
        <f t="shared" si="4"/>
        <v>108</v>
      </c>
      <c r="V17" s="24">
        <f>'4thR'!V17</f>
        <v>37</v>
      </c>
      <c r="W17" s="7">
        <f>IF(B17&lt;&gt;"",'4thR'!W17+X17,0)</f>
        <v>2</v>
      </c>
      <c r="X17" s="7">
        <f t="shared" si="2"/>
        <v>1</v>
      </c>
    </row>
    <row r="18" spans="1:24" x14ac:dyDescent="0.25">
      <c r="A18" s="2">
        <v>12</v>
      </c>
      <c r="B18" s="27" t="str">
        <f>'4thR'!B18</f>
        <v>Novak Sonja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6">
        <f t="shared" si="4"/>
        <v>0</v>
      </c>
      <c r="V18" s="24">
        <f>'4thR'!V18</f>
        <v>32.5</v>
      </c>
      <c r="W18" s="7">
        <f>IF(B18&lt;&gt;"",'4thR'!W18+X18,0)</f>
        <v>1</v>
      </c>
      <c r="X18" s="7">
        <f t="shared" si="2"/>
        <v>0</v>
      </c>
    </row>
    <row r="19" spans="1:24" x14ac:dyDescent="0.25">
      <c r="A19" s="2">
        <v>13</v>
      </c>
      <c r="B19" s="27" t="str">
        <f>'4thR'!B19</f>
        <v>Pesjak Nada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6">
        <f t="shared" si="4"/>
        <v>0</v>
      </c>
      <c r="V19" s="24">
        <f>'4thR'!V19</f>
        <v>24.8</v>
      </c>
      <c r="W19" s="7">
        <f>IF(B19&lt;&gt;"",'4thR'!W19+X19,0)</f>
        <v>1</v>
      </c>
      <c r="X19" s="7">
        <f t="shared" si="2"/>
        <v>0</v>
      </c>
    </row>
    <row r="20" spans="1:24" x14ac:dyDescent="0.25">
      <c r="A20" s="3">
        <v>14</v>
      </c>
      <c r="B20" s="27" t="str">
        <f>'4thR'!B20</f>
        <v>Plemelj Milena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6">
        <f t="shared" si="4"/>
        <v>0</v>
      </c>
      <c r="V20" s="24">
        <f>'4thR'!V20</f>
        <v>21</v>
      </c>
      <c r="W20" s="7">
        <f>IF(B20&lt;&gt;"",'4thR'!W20+X20,0)</f>
        <v>2</v>
      </c>
      <c r="X20" s="7">
        <f t="shared" si="2"/>
        <v>0</v>
      </c>
    </row>
    <row r="21" spans="1:24" x14ac:dyDescent="0.25">
      <c r="A21" s="3">
        <v>15</v>
      </c>
      <c r="B21" s="27" t="str">
        <f>'4thR'!B21</f>
        <v>Ravnikar Marina</v>
      </c>
      <c r="C21" s="12">
        <v>6</v>
      </c>
      <c r="D21" s="12">
        <v>10</v>
      </c>
      <c r="E21" s="12">
        <v>4</v>
      </c>
      <c r="F21" s="12">
        <v>5</v>
      </c>
      <c r="G21" s="12">
        <v>5</v>
      </c>
      <c r="H21" s="12">
        <v>5</v>
      </c>
      <c r="I21" s="12">
        <v>8</v>
      </c>
      <c r="J21" s="12">
        <v>4</v>
      </c>
      <c r="K21" s="12">
        <v>4</v>
      </c>
      <c r="L21" s="12">
        <v>3</v>
      </c>
      <c r="M21" s="12">
        <v>5</v>
      </c>
      <c r="N21" s="12">
        <v>6</v>
      </c>
      <c r="O21" s="12">
        <v>4</v>
      </c>
      <c r="P21" s="12">
        <v>10</v>
      </c>
      <c r="Q21" s="12">
        <v>4</v>
      </c>
      <c r="R21" s="12">
        <v>3</v>
      </c>
      <c r="S21" s="12">
        <v>6</v>
      </c>
      <c r="T21" s="12">
        <v>6</v>
      </c>
      <c r="U21" s="16">
        <f t="shared" si="4"/>
        <v>98</v>
      </c>
      <c r="V21" s="24">
        <f>'4thR'!V21</f>
        <v>17.7</v>
      </c>
      <c r="W21" s="7">
        <f>IF(B21&lt;&gt;"",'4thR'!W21+X21,0)</f>
        <v>2</v>
      </c>
      <c r="X21" s="7">
        <f t="shared" si="2"/>
        <v>1</v>
      </c>
    </row>
    <row r="22" spans="1:24" x14ac:dyDescent="0.25">
      <c r="A22" s="2">
        <v>16</v>
      </c>
      <c r="B22" s="27" t="str">
        <f>'4thR'!B22</f>
        <v>Burja Cvetka</v>
      </c>
      <c r="C22" s="12">
        <v>4</v>
      </c>
      <c r="D22" s="12">
        <v>8</v>
      </c>
      <c r="E22" s="12">
        <v>3</v>
      </c>
      <c r="F22" s="12">
        <v>8</v>
      </c>
      <c r="G22" s="12">
        <v>5</v>
      </c>
      <c r="H22" s="12">
        <v>6</v>
      </c>
      <c r="I22" s="12">
        <v>8</v>
      </c>
      <c r="J22" s="12">
        <v>5</v>
      </c>
      <c r="K22" s="12">
        <v>6</v>
      </c>
      <c r="L22" s="12">
        <v>4</v>
      </c>
      <c r="M22" s="12">
        <v>5</v>
      </c>
      <c r="N22" s="12">
        <v>10</v>
      </c>
      <c r="O22" s="12">
        <v>4</v>
      </c>
      <c r="P22" s="12">
        <v>7</v>
      </c>
      <c r="Q22" s="12">
        <v>6</v>
      </c>
      <c r="R22" s="12">
        <v>3</v>
      </c>
      <c r="S22" s="12">
        <v>5</v>
      </c>
      <c r="T22" s="12">
        <v>5</v>
      </c>
      <c r="U22" s="16">
        <f t="shared" si="4"/>
        <v>102</v>
      </c>
      <c r="V22" s="24">
        <f>'4thR'!V22</f>
        <v>25.9</v>
      </c>
      <c r="W22" s="7">
        <f>IF(B22&lt;&gt;"",'4thR'!W22+X22,0)</f>
        <v>2</v>
      </c>
      <c r="X22" s="7">
        <f t="shared" si="2"/>
        <v>1</v>
      </c>
    </row>
    <row r="23" spans="1:24" x14ac:dyDescent="0.25">
      <c r="A23" s="2">
        <v>17</v>
      </c>
      <c r="B23" s="27" t="str">
        <f>'4thR'!B23</f>
        <v>Lazar Majda</v>
      </c>
      <c r="C23" s="12">
        <v>7</v>
      </c>
      <c r="D23" s="12">
        <v>5</v>
      </c>
      <c r="E23" s="12">
        <v>6</v>
      </c>
      <c r="F23" s="12">
        <v>4</v>
      </c>
      <c r="G23" s="12">
        <v>5</v>
      </c>
      <c r="H23" s="12">
        <v>6</v>
      </c>
      <c r="I23" s="12">
        <v>7</v>
      </c>
      <c r="J23" s="12">
        <v>4</v>
      </c>
      <c r="K23" s="12">
        <v>4</v>
      </c>
      <c r="L23" s="12">
        <v>7</v>
      </c>
      <c r="M23" s="12">
        <v>10</v>
      </c>
      <c r="N23" s="12">
        <v>8</v>
      </c>
      <c r="O23" s="12">
        <v>5</v>
      </c>
      <c r="P23" s="12">
        <v>8</v>
      </c>
      <c r="Q23" s="12">
        <v>4</v>
      </c>
      <c r="R23" s="12">
        <v>3</v>
      </c>
      <c r="S23" s="12">
        <v>6</v>
      </c>
      <c r="T23" s="12">
        <v>5</v>
      </c>
      <c r="U23" s="16">
        <f t="shared" si="3"/>
        <v>104</v>
      </c>
      <c r="V23" s="24">
        <f>'4thR'!V23</f>
        <v>26.3</v>
      </c>
      <c r="W23" s="7">
        <f>IF(B23&lt;&gt;"",'4thR'!W23+X23,0)</f>
        <v>2</v>
      </c>
      <c r="X23" s="7">
        <f t="shared" si="2"/>
        <v>1</v>
      </c>
    </row>
    <row r="24" spans="1:24" x14ac:dyDescent="0.25">
      <c r="A24" s="2">
        <v>18</v>
      </c>
      <c r="B24" s="27">
        <f>'4thR'!B24</f>
        <v>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>
        <f t="shared" si="3"/>
        <v>0</v>
      </c>
      <c r="V24" s="24">
        <f>'4thR'!V24</f>
        <v>0</v>
      </c>
      <c r="W24" s="7">
        <f>IF(B24&lt;&gt;"",'4thR'!W24+X24,0)</f>
        <v>0</v>
      </c>
      <c r="X24" s="7">
        <f t="shared" ref="X24:X26" si="5">IF(U24&gt;0,1,0)</f>
        <v>0</v>
      </c>
    </row>
    <row r="25" spans="1:24" x14ac:dyDescent="0.25">
      <c r="A25" s="3">
        <v>19</v>
      </c>
      <c r="B25" s="27">
        <f>'4thR'!B25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3"/>
        <v>0</v>
      </c>
      <c r="V25" s="24">
        <f>'4thR'!V25</f>
        <v>0</v>
      </c>
      <c r="W25" s="7">
        <f>IF(B25&lt;&gt;"",'4thR'!W25+X25,0)</f>
        <v>0</v>
      </c>
      <c r="X25" s="7">
        <f t="shared" si="5"/>
        <v>0</v>
      </c>
    </row>
    <row r="26" spans="1:24" ht="15.75" thickBot="1" x14ac:dyDescent="0.3">
      <c r="A26" s="3">
        <v>20</v>
      </c>
      <c r="B26" s="27">
        <f>'4thR'!B26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 t="shared" si="3"/>
        <v>0</v>
      </c>
      <c r="V26" s="24">
        <f>'4thR'!V26</f>
        <v>0</v>
      </c>
      <c r="W26" s="7">
        <f>IF(B26&lt;&gt;"",'4thR'!W26+X26,0)</f>
        <v>0</v>
      </c>
      <c r="X26" s="7">
        <f t="shared" si="5"/>
        <v>0</v>
      </c>
    </row>
    <row r="27" spans="1:24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  <row r="31" spans="1:24" x14ac:dyDescent="0.25">
      <c r="F31" s="29"/>
    </row>
  </sheetData>
  <sheetProtection algorithmName="SHA-512" hashValue="RVGH5qprqlmVGlcA15izQYzguXxAgPtGzv14ED3QDRL1H5g6rHAxEUFXIOHJmX4vUHOj4Rc5b62wdSq4mOhe0w==" saltValue="pGnTBgN47lKdvhLjCS5gsA==" spinCount="100000" sheet="1" objects="1" scenarios="1" selectLockedCells="1"/>
  <sortState ref="A7:X13">
    <sortCondition ref="A7:A13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6">
    <cfRule type="cellIs" dxfId="5146" priority="298" operator="equal">
      <formula>0</formula>
    </cfRule>
  </conditionalFormatting>
  <conditionalFormatting sqref="U7:V26">
    <cfRule type="cellIs" dxfId="5145" priority="206" operator="equal">
      <formula>0</formula>
    </cfRule>
  </conditionalFormatting>
  <conditionalFormatting sqref="C7:C26">
    <cfRule type="cellIs" dxfId="5144" priority="81" stopIfTrue="1" operator="equal">
      <formula>1</formula>
    </cfRule>
    <cfRule type="cellIs" dxfId="5143" priority="82" stopIfTrue="1" operator="equal">
      <formula>C$27-2</formula>
    </cfRule>
    <cfRule type="cellIs" dxfId="5142" priority="83" stopIfTrue="1" operator="equal">
      <formula>C$27-1</formula>
    </cfRule>
    <cfRule type="cellIs" dxfId="5141" priority="84" stopIfTrue="1" operator="equal">
      <formula>C$27+1</formula>
    </cfRule>
    <cfRule type="cellIs" dxfId="5140" priority="85" stopIfTrue="1" operator="greaterThanOrEqual">
      <formula>C$27+2</formula>
    </cfRule>
  </conditionalFormatting>
  <conditionalFormatting sqref="D7:D26">
    <cfRule type="cellIs" dxfId="5139" priority="67" stopIfTrue="1" operator="equal">
      <formula>1</formula>
    </cfRule>
    <cfRule type="cellIs" dxfId="5138" priority="68" stopIfTrue="1" operator="equal">
      <formula>D$27-2</formula>
    </cfRule>
    <cfRule type="cellIs" dxfId="5137" priority="69" stopIfTrue="1" operator="equal">
      <formula>D$27-1</formula>
    </cfRule>
    <cfRule type="cellIs" dxfId="5136" priority="70" stopIfTrue="1" operator="equal">
      <formula>D$27+1</formula>
    </cfRule>
    <cfRule type="cellIs" dxfId="5135" priority="71" stopIfTrue="1" operator="greaterThanOrEqual">
      <formula>D$27+2</formula>
    </cfRule>
  </conditionalFormatting>
  <conditionalFormatting sqref="G7:G26">
    <cfRule type="cellIs" dxfId="5134" priority="62" stopIfTrue="1" operator="equal">
      <formula>1</formula>
    </cfRule>
    <cfRule type="cellIs" dxfId="5133" priority="63" stopIfTrue="1" operator="equal">
      <formula>G$27-2</formula>
    </cfRule>
    <cfRule type="cellIs" dxfId="5132" priority="64" stopIfTrue="1" operator="equal">
      <formula>G$27-1</formula>
    </cfRule>
    <cfRule type="cellIs" dxfId="5131" priority="65" stopIfTrue="1" operator="equal">
      <formula>G$27+1</formula>
    </cfRule>
    <cfRule type="cellIs" dxfId="5130" priority="66" stopIfTrue="1" operator="greaterThanOrEqual">
      <formula>G$27+2</formula>
    </cfRule>
  </conditionalFormatting>
  <conditionalFormatting sqref="H7:H26">
    <cfRule type="cellIs" dxfId="5129" priority="57" stopIfTrue="1" operator="equal">
      <formula>1</formula>
    </cfRule>
    <cfRule type="cellIs" dxfId="5128" priority="58" stopIfTrue="1" operator="equal">
      <formula>H$27-2</formula>
    </cfRule>
    <cfRule type="cellIs" dxfId="5127" priority="59" stopIfTrue="1" operator="equal">
      <formula>H$27-1</formula>
    </cfRule>
    <cfRule type="cellIs" dxfId="5126" priority="60" stopIfTrue="1" operator="equal">
      <formula>H$27+1</formula>
    </cfRule>
    <cfRule type="cellIs" dxfId="5125" priority="61" stopIfTrue="1" operator="greaterThanOrEqual">
      <formula>H$27+2</formula>
    </cfRule>
  </conditionalFormatting>
  <conditionalFormatting sqref="J7:J26">
    <cfRule type="cellIs" dxfId="5124" priority="52" stopIfTrue="1" operator="equal">
      <formula>1</formula>
    </cfRule>
    <cfRule type="cellIs" dxfId="5123" priority="53" stopIfTrue="1" operator="equal">
      <formula>J$27-2</formula>
    </cfRule>
    <cfRule type="cellIs" dxfId="5122" priority="54" stopIfTrue="1" operator="equal">
      <formula>J$27-1</formula>
    </cfRule>
    <cfRule type="cellIs" dxfId="5121" priority="55" stopIfTrue="1" operator="equal">
      <formula>J$27+1</formula>
    </cfRule>
    <cfRule type="cellIs" dxfId="5120" priority="56" stopIfTrue="1" operator="greaterThanOrEqual">
      <formula>J$27+2</formula>
    </cfRule>
  </conditionalFormatting>
  <conditionalFormatting sqref="K7:K26">
    <cfRule type="cellIs" dxfId="5119" priority="47" stopIfTrue="1" operator="equal">
      <formula>1</formula>
    </cfRule>
    <cfRule type="cellIs" dxfId="5118" priority="48" stopIfTrue="1" operator="equal">
      <formula>K$27-2</formula>
    </cfRule>
    <cfRule type="cellIs" dxfId="5117" priority="49" stopIfTrue="1" operator="equal">
      <formula>K$27-1</formula>
    </cfRule>
    <cfRule type="cellIs" dxfId="5116" priority="50" stopIfTrue="1" operator="equal">
      <formula>K$27+1</formula>
    </cfRule>
    <cfRule type="cellIs" dxfId="5115" priority="51" stopIfTrue="1" operator="greaterThanOrEqual">
      <formula>K$27+2</formula>
    </cfRule>
  </conditionalFormatting>
  <conditionalFormatting sqref="M7:M26">
    <cfRule type="cellIs" dxfId="5114" priority="42" stopIfTrue="1" operator="equal">
      <formula>1</formula>
    </cfRule>
    <cfRule type="cellIs" dxfId="5113" priority="43" stopIfTrue="1" operator="equal">
      <formula>M$27-2</formula>
    </cfRule>
    <cfRule type="cellIs" dxfId="5112" priority="44" stopIfTrue="1" operator="equal">
      <formula>M$27-1</formula>
    </cfRule>
    <cfRule type="cellIs" dxfId="5111" priority="45" stopIfTrue="1" operator="equal">
      <formula>M$27+1</formula>
    </cfRule>
    <cfRule type="cellIs" dxfId="5110" priority="46" stopIfTrue="1" operator="greaterThanOrEqual">
      <formula>M$27+2</formula>
    </cfRule>
  </conditionalFormatting>
  <conditionalFormatting sqref="O7:O26">
    <cfRule type="cellIs" dxfId="5109" priority="37" stopIfTrue="1" operator="equal">
      <formula>1</formula>
    </cfRule>
    <cfRule type="cellIs" dxfId="5108" priority="38" stopIfTrue="1" operator="equal">
      <formula>O$27-2</formula>
    </cfRule>
    <cfRule type="cellIs" dxfId="5107" priority="39" stopIfTrue="1" operator="equal">
      <formula>O$27-1</formula>
    </cfRule>
    <cfRule type="cellIs" dxfId="5106" priority="40" stopIfTrue="1" operator="equal">
      <formula>O$27+1</formula>
    </cfRule>
    <cfRule type="cellIs" dxfId="5105" priority="41" stopIfTrue="1" operator="greaterThanOrEqual">
      <formula>O$27+2</formula>
    </cfRule>
  </conditionalFormatting>
  <conditionalFormatting sqref="S7:S26">
    <cfRule type="cellIs" dxfId="5104" priority="32" stopIfTrue="1" operator="equal">
      <formula>1</formula>
    </cfRule>
    <cfRule type="cellIs" dxfId="5103" priority="33" stopIfTrue="1" operator="equal">
      <formula>S$27-2</formula>
    </cfRule>
    <cfRule type="cellIs" dxfId="5102" priority="34" stopIfTrue="1" operator="equal">
      <formula>S$27-1</formula>
    </cfRule>
    <cfRule type="cellIs" dxfId="5101" priority="35" stopIfTrue="1" operator="equal">
      <formula>S$27+1</formula>
    </cfRule>
    <cfRule type="cellIs" dxfId="5100" priority="36" stopIfTrue="1" operator="greaterThanOrEqual">
      <formula>S$27+2</formula>
    </cfRule>
  </conditionalFormatting>
  <conditionalFormatting sqref="T7:T26">
    <cfRule type="cellIs" dxfId="5099" priority="27" stopIfTrue="1" operator="equal">
      <formula>1</formula>
    </cfRule>
    <cfRule type="cellIs" dxfId="5098" priority="28" stopIfTrue="1" operator="equal">
      <formula>T$27-2</formula>
    </cfRule>
    <cfRule type="cellIs" dxfId="5097" priority="29" stopIfTrue="1" operator="equal">
      <formula>T$27-1</formula>
    </cfRule>
    <cfRule type="cellIs" dxfId="5096" priority="30" stopIfTrue="1" operator="equal">
      <formula>T$27+1</formula>
    </cfRule>
    <cfRule type="cellIs" dxfId="5095" priority="31" stopIfTrue="1" operator="greaterThanOrEqual">
      <formula>T$27+2</formula>
    </cfRule>
  </conditionalFormatting>
  <conditionalFormatting sqref="E7:E26">
    <cfRule type="cellIs" dxfId="5094" priority="77" stopIfTrue="1" operator="equal">
      <formula>1</formula>
    </cfRule>
    <cfRule type="cellIs" dxfId="5093" priority="78" stopIfTrue="1" operator="equal">
      <formula>E$27-1</formula>
    </cfRule>
    <cfRule type="cellIs" dxfId="5092" priority="79" stopIfTrue="1" operator="equal">
      <formula>E$27+1</formula>
    </cfRule>
    <cfRule type="cellIs" dxfId="5091" priority="80" stopIfTrue="1" operator="greaterThanOrEqual">
      <formula>E$27+2</formula>
    </cfRule>
  </conditionalFormatting>
  <conditionalFormatting sqref="F7:F26">
    <cfRule type="cellIs" dxfId="5090" priority="23" stopIfTrue="1" operator="equal">
      <formula>1</formula>
    </cfRule>
    <cfRule type="cellIs" dxfId="5089" priority="24" stopIfTrue="1" operator="equal">
      <formula>F$27-1</formula>
    </cfRule>
    <cfRule type="cellIs" dxfId="5088" priority="25" stopIfTrue="1" operator="equal">
      <formula>F$27+1</formula>
    </cfRule>
    <cfRule type="cellIs" dxfId="5087" priority="26" stopIfTrue="1" operator="greaterThanOrEqual">
      <formula>F$27+2</formula>
    </cfRule>
  </conditionalFormatting>
  <conditionalFormatting sqref="L7:L26">
    <cfRule type="cellIs" dxfId="5086" priority="19" stopIfTrue="1" operator="equal">
      <formula>1</formula>
    </cfRule>
    <cfRule type="cellIs" dxfId="5085" priority="20" stopIfTrue="1" operator="equal">
      <formula>L$27-1</formula>
    </cfRule>
    <cfRule type="cellIs" dxfId="5084" priority="21" stopIfTrue="1" operator="equal">
      <formula>L$27+1</formula>
    </cfRule>
    <cfRule type="cellIs" dxfId="5083" priority="22" stopIfTrue="1" operator="greaterThanOrEqual">
      <formula>L$27+2</formula>
    </cfRule>
  </conditionalFormatting>
  <conditionalFormatting sqref="R7:R26">
    <cfRule type="cellIs" dxfId="5082" priority="15" stopIfTrue="1" operator="equal">
      <formula>1</formula>
    </cfRule>
    <cfRule type="cellIs" dxfId="5081" priority="16" stopIfTrue="1" operator="equal">
      <formula>R$27-1</formula>
    </cfRule>
    <cfRule type="cellIs" dxfId="5080" priority="17" stopIfTrue="1" operator="equal">
      <formula>R$27+1</formula>
    </cfRule>
    <cfRule type="cellIs" dxfId="5079" priority="18" stopIfTrue="1" operator="greaterThanOrEqual">
      <formula>R$27+2</formula>
    </cfRule>
  </conditionalFormatting>
  <conditionalFormatting sqref="Q7:Q26">
    <cfRule type="cellIs" dxfId="5078" priority="11" stopIfTrue="1" operator="equal">
      <formula>1</formula>
    </cfRule>
    <cfRule type="cellIs" dxfId="5077" priority="12" stopIfTrue="1" operator="equal">
      <formula>Q$27-1</formula>
    </cfRule>
    <cfRule type="cellIs" dxfId="5076" priority="13" stopIfTrue="1" operator="equal">
      <formula>Q$27+1</formula>
    </cfRule>
    <cfRule type="cellIs" dxfId="5075" priority="14" stopIfTrue="1" operator="greaterThanOrEqual">
      <formula>Q$27+2</formula>
    </cfRule>
  </conditionalFormatting>
  <conditionalFormatting sqref="I7:I26">
    <cfRule type="cellIs" dxfId="5074" priority="72" stopIfTrue="1" operator="equal">
      <formula>I$27-2</formula>
    </cfRule>
    <cfRule type="cellIs" dxfId="5073" priority="73" stopIfTrue="1" operator="equal">
      <formula>I$27-3</formula>
    </cfRule>
    <cfRule type="cellIs" dxfId="5072" priority="74" stopIfTrue="1" operator="equal">
      <formula>I$27-1</formula>
    </cfRule>
    <cfRule type="cellIs" dxfId="5071" priority="75" stopIfTrue="1" operator="equal">
      <formula>I$27+1</formula>
    </cfRule>
    <cfRule type="cellIs" dxfId="5070" priority="76" stopIfTrue="1" operator="greaterThanOrEqual">
      <formula>I$27+2</formula>
    </cfRule>
  </conditionalFormatting>
  <conditionalFormatting sqref="N7:N26">
    <cfRule type="cellIs" dxfId="5069" priority="6" stopIfTrue="1" operator="equal">
      <formula>N$27-2</formula>
    </cfRule>
    <cfRule type="cellIs" dxfId="5068" priority="7" stopIfTrue="1" operator="equal">
      <formula>N$27-3</formula>
    </cfRule>
    <cfRule type="cellIs" dxfId="5067" priority="8" stopIfTrue="1" operator="equal">
      <formula>N$27-1</formula>
    </cfRule>
    <cfRule type="cellIs" dxfId="5066" priority="9" stopIfTrue="1" operator="equal">
      <formula>N$27+1</formula>
    </cfRule>
    <cfRule type="cellIs" dxfId="5065" priority="10" stopIfTrue="1" operator="greaterThanOrEqual">
      <formula>N$27+2</formula>
    </cfRule>
  </conditionalFormatting>
  <conditionalFormatting sqref="P7:P26">
    <cfRule type="cellIs" dxfId="5064" priority="1" stopIfTrue="1" operator="equal">
      <formula>P$27-2</formula>
    </cfRule>
    <cfRule type="cellIs" dxfId="5063" priority="2" stopIfTrue="1" operator="equal">
      <formula>P$27-3</formula>
    </cfRule>
    <cfRule type="cellIs" dxfId="5062" priority="3" stopIfTrue="1" operator="equal">
      <formula>P$27-1</formula>
    </cfRule>
    <cfRule type="cellIs" dxfId="5061" priority="4" stopIfTrue="1" operator="equal">
      <formula>P$27+1</formula>
    </cfRule>
    <cfRule type="cellIs" dxfId="5060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AG27"/>
  <sheetViews>
    <sheetView showGridLines="0" workbookViewId="0">
      <selection activeCell="B7" sqref="B7"/>
    </sheetView>
  </sheetViews>
  <sheetFormatPr defaultRowHeight="15" x14ac:dyDescent="0.25"/>
  <cols>
    <col min="2" max="2" width="25.140625" customWidth="1"/>
    <col min="3" max="20" width="6.7109375" customWidth="1"/>
    <col min="21" max="25" width="7.7109375" customWidth="1"/>
  </cols>
  <sheetData>
    <row r="1" spans="1:33" ht="15.75" thickBo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"/>
      <c r="B2" s="2"/>
      <c r="C2" s="68" t="str">
        <f>score!G2</f>
        <v>PEHTINA LIGA 2019 - Golf Senza Confini Trbiž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"/>
      <c r="B4" s="50">
        <v>43658</v>
      </c>
      <c r="C4" s="77" t="s">
        <v>6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78" t="s">
        <v>0</v>
      </c>
      <c r="C5" s="75">
        <v>1</v>
      </c>
      <c r="D5" s="75">
        <v>2</v>
      </c>
      <c r="E5" s="75">
        <v>3</v>
      </c>
      <c r="F5" s="75">
        <v>4</v>
      </c>
      <c r="G5" s="75">
        <v>5</v>
      </c>
      <c r="H5" s="75">
        <v>6</v>
      </c>
      <c r="I5" s="75">
        <v>7</v>
      </c>
      <c r="J5" s="75">
        <v>8</v>
      </c>
      <c r="K5" s="75">
        <v>9</v>
      </c>
      <c r="L5" s="75">
        <v>10</v>
      </c>
      <c r="M5" s="75">
        <v>11</v>
      </c>
      <c r="N5" s="75">
        <v>12</v>
      </c>
      <c r="O5" s="75">
        <v>13</v>
      </c>
      <c r="P5" s="75">
        <v>14</v>
      </c>
      <c r="Q5" s="75">
        <v>15</v>
      </c>
      <c r="R5" s="75">
        <v>16</v>
      </c>
      <c r="S5" s="75">
        <v>17</v>
      </c>
      <c r="T5" s="75">
        <v>18</v>
      </c>
      <c r="U5" s="82" t="s">
        <v>1</v>
      </c>
      <c r="V5" s="83" t="s">
        <v>2</v>
      </c>
      <c r="W5" s="8" t="s">
        <v>17</v>
      </c>
      <c r="X5" s="7"/>
      <c r="Y5" s="2"/>
    </row>
    <row r="6" spans="1:33" x14ac:dyDescent="0.25">
      <c r="A6" t="s">
        <v>16</v>
      </c>
      <c r="B6" s="78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83"/>
      <c r="V6" s="86"/>
      <c r="W6" s="8"/>
      <c r="X6" s="7"/>
      <c r="Y6" s="2"/>
    </row>
    <row r="7" spans="1:33" x14ac:dyDescent="0.25">
      <c r="A7" s="2">
        <v>1</v>
      </c>
      <c r="B7" s="27" t="str">
        <f>'5thR'!B7</f>
        <v>Milojka Bernik</v>
      </c>
      <c r="C7" s="12">
        <v>5</v>
      </c>
      <c r="D7" s="12">
        <v>8</v>
      </c>
      <c r="E7" s="12">
        <v>4</v>
      </c>
      <c r="F7" s="12">
        <v>5</v>
      </c>
      <c r="G7" s="12">
        <v>5</v>
      </c>
      <c r="H7" s="12">
        <v>5</v>
      </c>
      <c r="I7" s="12">
        <v>6</v>
      </c>
      <c r="J7" s="12">
        <v>6</v>
      </c>
      <c r="K7" s="12">
        <v>5</v>
      </c>
      <c r="L7" s="12">
        <v>3</v>
      </c>
      <c r="M7" s="12">
        <v>6</v>
      </c>
      <c r="N7" s="12">
        <v>6</v>
      </c>
      <c r="O7" s="12">
        <v>7</v>
      </c>
      <c r="P7" s="12">
        <v>8</v>
      </c>
      <c r="Q7" s="12">
        <v>3</v>
      </c>
      <c r="R7" s="12">
        <v>3</v>
      </c>
      <c r="S7" s="12">
        <v>10</v>
      </c>
      <c r="T7" s="12">
        <v>6</v>
      </c>
      <c r="U7" s="16">
        <f t="shared" ref="U7:U13" si="0">SUM(C7:T7)</f>
        <v>101</v>
      </c>
      <c r="V7" s="24">
        <v>17.600000000000001</v>
      </c>
      <c r="W7" s="10">
        <f>IF(B7&lt;&gt;"",'5thR'!W7+X7,0)</f>
        <v>4</v>
      </c>
      <c r="X7" s="7">
        <f t="shared" ref="X7:X26" si="1">IF(U7&gt;0,1,0)</f>
        <v>1</v>
      </c>
    </row>
    <row r="8" spans="1:33" x14ac:dyDescent="0.25">
      <c r="A8" s="2">
        <v>2</v>
      </c>
      <c r="B8" s="27" t="str">
        <f>'5thR'!B8</f>
        <v>Nada Šmit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6">
        <f t="shared" si="0"/>
        <v>0</v>
      </c>
      <c r="V8" s="24">
        <f>'5thR'!V8</f>
        <v>39</v>
      </c>
      <c r="W8" s="10">
        <f>IF(B8&lt;&gt;"",'5thR'!W8+X8,0)</f>
        <v>4</v>
      </c>
      <c r="X8" s="7">
        <f t="shared" si="1"/>
        <v>0</v>
      </c>
    </row>
    <row r="9" spans="1:33" x14ac:dyDescent="0.25">
      <c r="A9" s="2">
        <v>3</v>
      </c>
      <c r="B9" s="27" t="str">
        <f>'5thR'!B9</f>
        <v>Zdenka Ramuš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6">
        <f t="shared" si="0"/>
        <v>0</v>
      </c>
      <c r="V9" s="24">
        <f>'5thR'!V9</f>
        <v>27.1</v>
      </c>
      <c r="W9" s="10">
        <f>IF(B9&lt;&gt;"",'5thR'!W9+X9,0)</f>
        <v>3</v>
      </c>
      <c r="X9" s="7">
        <f t="shared" si="1"/>
        <v>0</v>
      </c>
    </row>
    <row r="10" spans="1:33" x14ac:dyDescent="0.25">
      <c r="A10" s="3">
        <v>4</v>
      </c>
      <c r="B10" s="27" t="str">
        <f>'5thR'!B10</f>
        <v>Milena Sedovnik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6">
        <f t="shared" si="0"/>
        <v>0</v>
      </c>
      <c r="V10" s="24">
        <f>'5thR'!V10</f>
        <v>25.4</v>
      </c>
      <c r="W10" s="10">
        <f>IF(B10&lt;&gt;"",'5thR'!W10+X10,0)</f>
        <v>3</v>
      </c>
      <c r="X10" s="7">
        <f t="shared" ref="X10:X24" si="2">IF(U10&gt;0,1,0)</f>
        <v>0</v>
      </c>
    </row>
    <row r="11" spans="1:33" x14ac:dyDescent="0.25">
      <c r="A11" s="2">
        <v>5</v>
      </c>
      <c r="B11" s="27" t="str">
        <f>'5thR'!B11</f>
        <v>Mirjana Benedik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6">
        <f t="shared" si="0"/>
        <v>0</v>
      </c>
      <c r="V11" s="24">
        <v>10.5</v>
      </c>
      <c r="W11" s="10">
        <f>IF(B11&lt;&gt;"",'5thR'!W11+X11,0)</f>
        <v>3</v>
      </c>
      <c r="X11" s="7">
        <f t="shared" si="2"/>
        <v>0</v>
      </c>
    </row>
    <row r="12" spans="1:33" x14ac:dyDescent="0.25">
      <c r="A12" s="2">
        <v>6</v>
      </c>
      <c r="B12" s="27" t="str">
        <f>'5thR'!B12</f>
        <v>Romana Kranjc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6">
        <f t="shared" si="0"/>
        <v>0</v>
      </c>
      <c r="V12" s="24">
        <f>'5thR'!V12</f>
        <v>22.2</v>
      </c>
      <c r="W12" s="10">
        <f>IF(B12&lt;&gt;"",'5thR'!W12+X12,0)</f>
        <v>5</v>
      </c>
      <c r="X12" s="7">
        <f t="shared" si="2"/>
        <v>0</v>
      </c>
    </row>
    <row r="13" spans="1:33" x14ac:dyDescent="0.25">
      <c r="A13" s="2">
        <v>7</v>
      </c>
      <c r="B13" s="27" t="str">
        <f>'5thR'!B13</f>
        <v>Duška Kolčan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6">
        <f t="shared" si="0"/>
        <v>0</v>
      </c>
      <c r="V13" s="24">
        <f>'5thR'!V13</f>
        <v>25.8</v>
      </c>
      <c r="W13" s="10">
        <f>IF(B13&lt;&gt;"",'5thR'!W13+X13,0)</f>
        <v>4</v>
      </c>
      <c r="X13" s="7">
        <f t="shared" si="2"/>
        <v>0</v>
      </c>
    </row>
    <row r="14" spans="1:33" x14ac:dyDescent="0.25">
      <c r="A14" s="3">
        <v>8</v>
      </c>
      <c r="B14" s="27" t="str">
        <f>'5thR'!B14</f>
        <v>Anka Peršin</v>
      </c>
      <c r="C14" s="12">
        <v>6</v>
      </c>
      <c r="D14" s="12">
        <v>4</v>
      </c>
      <c r="E14" s="12">
        <v>4</v>
      </c>
      <c r="F14" s="12">
        <v>3</v>
      </c>
      <c r="G14" s="12">
        <v>5</v>
      </c>
      <c r="H14" s="12">
        <v>6</v>
      </c>
      <c r="I14" s="12">
        <v>7</v>
      </c>
      <c r="J14" s="12">
        <v>5</v>
      </c>
      <c r="K14" s="12">
        <v>5</v>
      </c>
      <c r="L14" s="12">
        <v>4</v>
      </c>
      <c r="M14" s="12">
        <v>5</v>
      </c>
      <c r="N14" s="12">
        <v>6</v>
      </c>
      <c r="O14" s="12">
        <v>5</v>
      </c>
      <c r="P14" s="12">
        <v>11</v>
      </c>
      <c r="Q14" s="12">
        <v>3</v>
      </c>
      <c r="R14" s="12">
        <v>4</v>
      </c>
      <c r="S14" s="12">
        <v>5</v>
      </c>
      <c r="T14" s="12">
        <v>5</v>
      </c>
      <c r="U14" s="16">
        <f t="shared" ref="U14:U26" si="3">SUM(C14:T14)</f>
        <v>93</v>
      </c>
      <c r="V14" s="24">
        <v>13.1</v>
      </c>
      <c r="W14" s="10">
        <f>IF(B14&lt;&gt;"",'5thR'!W14+X14,0)</f>
        <v>4</v>
      </c>
      <c r="X14" s="7">
        <f t="shared" si="2"/>
        <v>1</v>
      </c>
    </row>
    <row r="15" spans="1:33" x14ac:dyDescent="0.25">
      <c r="A15" s="2">
        <v>9</v>
      </c>
      <c r="B15" s="27" t="str">
        <f>'5thR'!B15</f>
        <v>Andreja Rostohar</v>
      </c>
      <c r="C15" s="12">
        <v>8</v>
      </c>
      <c r="D15" s="12">
        <v>4</v>
      </c>
      <c r="E15" s="12">
        <v>4</v>
      </c>
      <c r="F15" s="12">
        <v>4</v>
      </c>
      <c r="G15" s="12">
        <v>6</v>
      </c>
      <c r="H15" s="12">
        <v>4</v>
      </c>
      <c r="I15" s="12">
        <v>7</v>
      </c>
      <c r="J15" s="12">
        <v>5</v>
      </c>
      <c r="K15" s="12">
        <v>6</v>
      </c>
      <c r="L15" s="12">
        <v>5</v>
      </c>
      <c r="M15" s="12">
        <v>5</v>
      </c>
      <c r="N15" s="12">
        <v>6</v>
      </c>
      <c r="O15" s="12">
        <v>4</v>
      </c>
      <c r="P15" s="12">
        <v>6</v>
      </c>
      <c r="Q15" s="12">
        <v>2</v>
      </c>
      <c r="R15" s="12">
        <v>3</v>
      </c>
      <c r="S15" s="12">
        <v>8</v>
      </c>
      <c r="T15" s="12">
        <v>5</v>
      </c>
      <c r="U15" s="16">
        <f t="shared" ref="U15:U22" si="4">SUM(C15:T15)</f>
        <v>92</v>
      </c>
      <c r="V15" s="24">
        <v>16.399999999999999</v>
      </c>
      <c r="W15" s="10">
        <f>IF(B15&lt;&gt;"",'5thR'!W15+X15,0)</f>
        <v>4</v>
      </c>
      <c r="X15" s="7">
        <f t="shared" si="2"/>
        <v>1</v>
      </c>
    </row>
    <row r="16" spans="1:33" x14ac:dyDescent="0.25">
      <c r="A16" s="2">
        <v>10</v>
      </c>
      <c r="B16" s="27" t="str">
        <f>'5thR'!B16</f>
        <v>Boža Čuk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6">
        <f t="shared" si="4"/>
        <v>0</v>
      </c>
      <c r="V16" s="24">
        <f>'5thR'!V16</f>
        <v>28.1</v>
      </c>
      <c r="W16" s="10">
        <f>IF(B16&lt;&gt;"",'5thR'!W16+X16,0)</f>
        <v>3</v>
      </c>
      <c r="X16" s="7">
        <f t="shared" si="2"/>
        <v>0</v>
      </c>
    </row>
    <row r="17" spans="1:24" x14ac:dyDescent="0.25">
      <c r="A17" s="2">
        <v>11</v>
      </c>
      <c r="B17" s="27" t="str">
        <f>'5thR'!B17</f>
        <v>Terglav Breda</v>
      </c>
      <c r="C17" s="12">
        <v>5</v>
      </c>
      <c r="D17" s="12">
        <v>5</v>
      </c>
      <c r="E17" s="12">
        <v>5</v>
      </c>
      <c r="F17" s="12">
        <v>5</v>
      </c>
      <c r="G17" s="12">
        <v>5</v>
      </c>
      <c r="H17" s="12">
        <v>5</v>
      </c>
      <c r="I17" s="12">
        <v>10</v>
      </c>
      <c r="J17" s="12">
        <v>5</v>
      </c>
      <c r="K17" s="12">
        <v>6</v>
      </c>
      <c r="L17" s="12">
        <v>6</v>
      </c>
      <c r="M17" s="12">
        <v>7</v>
      </c>
      <c r="N17" s="12">
        <v>8</v>
      </c>
      <c r="O17" s="12">
        <v>6</v>
      </c>
      <c r="P17" s="12">
        <v>10</v>
      </c>
      <c r="Q17" s="12">
        <v>4</v>
      </c>
      <c r="R17" s="12">
        <v>11</v>
      </c>
      <c r="S17" s="12">
        <v>7</v>
      </c>
      <c r="T17" s="12">
        <v>6</v>
      </c>
      <c r="U17" s="16">
        <f t="shared" si="4"/>
        <v>116</v>
      </c>
      <c r="V17" s="24">
        <f>'5thR'!V17</f>
        <v>37</v>
      </c>
      <c r="W17" s="10">
        <f>IF(B17&lt;&gt;"",'5thR'!W17+X17,0)</f>
        <v>3</v>
      </c>
      <c r="X17" s="7">
        <f t="shared" si="2"/>
        <v>1</v>
      </c>
    </row>
    <row r="18" spans="1:24" x14ac:dyDescent="0.25">
      <c r="A18" s="3">
        <v>12</v>
      </c>
      <c r="B18" s="27" t="str">
        <f>'5thR'!B18</f>
        <v>Novak Sonja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6">
        <f t="shared" si="4"/>
        <v>0</v>
      </c>
      <c r="V18" s="24">
        <f>'5thR'!V18</f>
        <v>32.5</v>
      </c>
      <c r="W18" s="10">
        <f>IF(B18&lt;&gt;"",'5thR'!W18+X18,0)</f>
        <v>1</v>
      </c>
      <c r="X18" s="7">
        <f t="shared" si="2"/>
        <v>0</v>
      </c>
    </row>
    <row r="19" spans="1:24" x14ac:dyDescent="0.25">
      <c r="A19" s="2">
        <v>13</v>
      </c>
      <c r="B19" s="27" t="str">
        <f>'5thR'!B19</f>
        <v>Pesjak Nada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6">
        <f t="shared" si="4"/>
        <v>0</v>
      </c>
      <c r="V19" s="24">
        <f>'5thR'!V19</f>
        <v>24.8</v>
      </c>
      <c r="W19" s="10">
        <f>IF(B19&lt;&gt;"",'5thR'!W19+X19,0)</f>
        <v>1</v>
      </c>
      <c r="X19" s="7">
        <f t="shared" si="2"/>
        <v>0</v>
      </c>
    </row>
    <row r="20" spans="1:24" x14ac:dyDescent="0.25">
      <c r="A20" s="2">
        <v>14</v>
      </c>
      <c r="B20" s="27" t="str">
        <f>'5thR'!B20</f>
        <v>Plemelj Milena</v>
      </c>
      <c r="C20" s="12">
        <v>7</v>
      </c>
      <c r="D20" s="12">
        <v>4</v>
      </c>
      <c r="E20" s="12">
        <v>6</v>
      </c>
      <c r="F20" s="12">
        <v>4</v>
      </c>
      <c r="G20" s="12">
        <v>7</v>
      </c>
      <c r="H20" s="12">
        <v>6</v>
      </c>
      <c r="I20" s="12">
        <v>6</v>
      </c>
      <c r="J20" s="12">
        <v>7</v>
      </c>
      <c r="K20" s="12">
        <v>11</v>
      </c>
      <c r="L20" s="12">
        <v>4</v>
      </c>
      <c r="M20" s="12">
        <v>5</v>
      </c>
      <c r="N20" s="12">
        <v>7</v>
      </c>
      <c r="O20" s="12">
        <v>5</v>
      </c>
      <c r="P20" s="12">
        <v>7</v>
      </c>
      <c r="Q20" s="12">
        <v>3</v>
      </c>
      <c r="R20" s="12">
        <v>4</v>
      </c>
      <c r="S20" s="12">
        <v>6</v>
      </c>
      <c r="T20" s="12">
        <v>5</v>
      </c>
      <c r="U20" s="16">
        <f t="shared" si="4"/>
        <v>104</v>
      </c>
      <c r="V20" s="24">
        <f>'5thR'!V20</f>
        <v>21</v>
      </c>
      <c r="W20" s="10">
        <f>IF(B20&lt;&gt;"",'5thR'!W20+X20,0)</f>
        <v>3</v>
      </c>
      <c r="X20" s="7">
        <f t="shared" si="2"/>
        <v>1</v>
      </c>
    </row>
    <row r="21" spans="1:24" x14ac:dyDescent="0.25">
      <c r="A21" s="2">
        <v>15</v>
      </c>
      <c r="B21" s="27" t="str">
        <f>'5thR'!B21</f>
        <v>Ravnikar Marina</v>
      </c>
      <c r="C21" s="12">
        <v>7</v>
      </c>
      <c r="D21" s="12">
        <v>7</v>
      </c>
      <c r="E21" s="12">
        <v>4</v>
      </c>
      <c r="F21" s="12">
        <v>3</v>
      </c>
      <c r="G21" s="12">
        <v>6</v>
      </c>
      <c r="H21" s="12">
        <v>5</v>
      </c>
      <c r="I21" s="12">
        <v>8</v>
      </c>
      <c r="J21" s="12">
        <v>5</v>
      </c>
      <c r="K21" s="12">
        <v>5</v>
      </c>
      <c r="L21" s="12">
        <v>4</v>
      </c>
      <c r="M21" s="12">
        <v>6</v>
      </c>
      <c r="N21" s="12">
        <v>6</v>
      </c>
      <c r="O21" s="12">
        <v>5</v>
      </c>
      <c r="P21" s="12">
        <v>11</v>
      </c>
      <c r="Q21" s="12">
        <v>4</v>
      </c>
      <c r="R21" s="12">
        <v>2</v>
      </c>
      <c r="S21" s="12">
        <v>7</v>
      </c>
      <c r="T21" s="12">
        <v>5</v>
      </c>
      <c r="U21" s="16">
        <f t="shared" si="4"/>
        <v>100</v>
      </c>
      <c r="V21" s="24">
        <v>17.100000000000001</v>
      </c>
      <c r="W21" s="10">
        <f>IF(B21&lt;&gt;"",'5thR'!W21+X21,0)</f>
        <v>3</v>
      </c>
      <c r="X21" s="7">
        <f t="shared" si="2"/>
        <v>1</v>
      </c>
    </row>
    <row r="22" spans="1:24" x14ac:dyDescent="0.25">
      <c r="A22" s="3">
        <v>16</v>
      </c>
      <c r="B22" s="27" t="str">
        <f>'5thR'!B22</f>
        <v>Burja Cvetka</v>
      </c>
      <c r="C22" s="12">
        <v>7</v>
      </c>
      <c r="D22" s="12">
        <v>9</v>
      </c>
      <c r="E22" s="12">
        <v>5</v>
      </c>
      <c r="F22" s="12">
        <v>4</v>
      </c>
      <c r="G22" s="12">
        <v>7</v>
      </c>
      <c r="H22" s="12">
        <v>7</v>
      </c>
      <c r="I22" s="12">
        <v>7</v>
      </c>
      <c r="J22" s="12">
        <v>5</v>
      </c>
      <c r="K22" s="12">
        <v>5</v>
      </c>
      <c r="L22" s="12">
        <v>6</v>
      </c>
      <c r="M22" s="12">
        <v>5</v>
      </c>
      <c r="N22" s="12">
        <v>7</v>
      </c>
      <c r="O22" s="12">
        <v>6</v>
      </c>
      <c r="P22" s="12">
        <v>7</v>
      </c>
      <c r="Q22" s="12">
        <v>3</v>
      </c>
      <c r="R22" s="12">
        <v>4</v>
      </c>
      <c r="S22" s="12">
        <v>6</v>
      </c>
      <c r="T22" s="12">
        <v>5</v>
      </c>
      <c r="U22" s="16">
        <f t="shared" si="4"/>
        <v>105</v>
      </c>
      <c r="V22" s="24">
        <f>'5thR'!V22</f>
        <v>25.9</v>
      </c>
      <c r="W22" s="10">
        <f>IF(B22&lt;&gt;"",'5thR'!W22+X22,0)</f>
        <v>3</v>
      </c>
      <c r="X22" s="7">
        <f t="shared" si="2"/>
        <v>1</v>
      </c>
    </row>
    <row r="23" spans="1:24" x14ac:dyDescent="0.25">
      <c r="A23" s="2">
        <v>17</v>
      </c>
      <c r="B23" s="27" t="str">
        <f>'5thR'!B23</f>
        <v>Lazar Majda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6">
        <f t="shared" si="3"/>
        <v>0</v>
      </c>
      <c r="V23" s="24">
        <f>'5thR'!V23</f>
        <v>26.3</v>
      </c>
      <c r="W23" s="10">
        <f>IF(B23&lt;&gt;"",'5thR'!W23+X23,0)</f>
        <v>2</v>
      </c>
      <c r="X23" s="7">
        <f t="shared" si="2"/>
        <v>0</v>
      </c>
    </row>
    <row r="24" spans="1:24" x14ac:dyDescent="0.25">
      <c r="A24" s="2">
        <v>18</v>
      </c>
      <c r="B24" s="27">
        <f>'5thR'!B24</f>
        <v>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6">
        <f t="shared" si="3"/>
        <v>0</v>
      </c>
      <c r="V24" s="24">
        <f>'5thR'!V24</f>
        <v>0</v>
      </c>
      <c r="W24" s="10">
        <f>IF(B24&lt;&gt;"",'5thR'!W24+X24,0)</f>
        <v>0</v>
      </c>
      <c r="X24" s="7">
        <f t="shared" si="2"/>
        <v>0</v>
      </c>
    </row>
    <row r="25" spans="1:24" x14ac:dyDescent="0.25">
      <c r="A25" s="2">
        <v>19</v>
      </c>
      <c r="B25" s="27">
        <f>'5thR'!B25</f>
        <v>0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6">
        <f t="shared" si="3"/>
        <v>0</v>
      </c>
      <c r="V25" s="24">
        <f>'5thR'!V25</f>
        <v>0</v>
      </c>
      <c r="W25" s="10">
        <f>IF(B25&lt;&gt;"",'5thR'!W25+X25,0)</f>
        <v>0</v>
      </c>
      <c r="X25" s="7">
        <f t="shared" si="1"/>
        <v>0</v>
      </c>
    </row>
    <row r="26" spans="1:24" ht="15.75" thickBot="1" x14ac:dyDescent="0.3">
      <c r="A26" s="3">
        <v>20</v>
      </c>
      <c r="B26" s="27">
        <f>'5thR'!B26</f>
        <v>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8">
        <f t="shared" si="3"/>
        <v>0</v>
      </c>
      <c r="V26" s="24">
        <f>'5thR'!V26</f>
        <v>0</v>
      </c>
      <c r="W26" s="10">
        <f>IF(B26&lt;&gt;"",'5thR'!W26+X26,0)</f>
        <v>0</v>
      </c>
      <c r="X26" s="7">
        <f t="shared" si="1"/>
        <v>0</v>
      </c>
    </row>
    <row r="27" spans="1:24" ht="19.5" customHeight="1" x14ac:dyDescent="0.25">
      <c r="B27" s="22" t="s">
        <v>7</v>
      </c>
      <c r="C27" s="37">
        <f>score!G$27</f>
        <v>4</v>
      </c>
      <c r="D27" s="37">
        <f>score!H$27</f>
        <v>4</v>
      </c>
      <c r="E27" s="37">
        <f>score!I$27</f>
        <v>3</v>
      </c>
      <c r="F27" s="37">
        <f>score!J$27</f>
        <v>3</v>
      </c>
      <c r="G27" s="37">
        <f>score!K$27</f>
        <v>4</v>
      </c>
      <c r="H27" s="37">
        <f>score!L$27</f>
        <v>4</v>
      </c>
      <c r="I27" s="37">
        <f>score!M$27</f>
        <v>5</v>
      </c>
      <c r="J27" s="37">
        <f>score!N$27</f>
        <v>4</v>
      </c>
      <c r="K27" s="37">
        <f>score!O$27</f>
        <v>4</v>
      </c>
      <c r="L27" s="37">
        <f>score!P$27</f>
        <v>3</v>
      </c>
      <c r="M27" s="37">
        <f>score!Q$27</f>
        <v>4</v>
      </c>
      <c r="N27" s="37">
        <f>score!R$27</f>
        <v>5</v>
      </c>
      <c r="O27" s="37">
        <f>score!S$27</f>
        <v>4</v>
      </c>
      <c r="P27" s="37">
        <f>score!T$27</f>
        <v>5</v>
      </c>
      <c r="Q27" s="37">
        <f>score!U$27</f>
        <v>3</v>
      </c>
      <c r="R27" s="37">
        <f>score!V$27</f>
        <v>3</v>
      </c>
      <c r="S27" s="37">
        <f>score!W$27</f>
        <v>4</v>
      </c>
      <c r="T27" s="37">
        <f>score!X$27</f>
        <v>4</v>
      </c>
      <c r="U27" s="20">
        <f>SUM(C27:T27)</f>
        <v>70</v>
      </c>
    </row>
  </sheetData>
  <sheetProtection algorithmName="SHA-512" hashValue="xq8Tou2gLw1w7n9IEYvaN5P6ER5TSttw7FbN1ssVqak3GoXzB6QKPsMYXJ0GPbynjIFXqPPnMCD/Kmy7cxdDig==" saltValue="t5wpCLEetxOwU3B3QK8Jbw==" spinCount="100000" sheet="1" objects="1" scenarios="1" selectLockedCells="1"/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26">
    <cfRule type="cellIs" dxfId="5059" priority="468" operator="equal">
      <formula>0</formula>
    </cfRule>
  </conditionalFormatting>
  <conditionalFormatting sqref="U7:V26">
    <cfRule type="cellIs" dxfId="5058" priority="376" operator="equal">
      <formula>0</formula>
    </cfRule>
  </conditionalFormatting>
  <conditionalFormatting sqref="C8:C10 C12:C26">
    <cfRule type="cellIs" dxfId="5057" priority="251" stopIfTrue="1" operator="equal">
      <formula>1</formula>
    </cfRule>
    <cfRule type="cellIs" dxfId="5056" priority="252" stopIfTrue="1" operator="equal">
      <formula>C$27-2</formula>
    </cfRule>
    <cfRule type="cellIs" dxfId="5055" priority="253" stopIfTrue="1" operator="equal">
      <formula>C$27-1</formula>
    </cfRule>
    <cfRule type="cellIs" dxfId="5054" priority="254" stopIfTrue="1" operator="equal">
      <formula>C$27+1</formula>
    </cfRule>
    <cfRule type="cellIs" dxfId="5053" priority="255" stopIfTrue="1" operator="greaterThanOrEqual">
      <formula>C$27+2</formula>
    </cfRule>
  </conditionalFormatting>
  <conditionalFormatting sqref="D8:D10 D12:D26">
    <cfRule type="cellIs" dxfId="5052" priority="237" stopIfTrue="1" operator="equal">
      <formula>1</formula>
    </cfRule>
    <cfRule type="cellIs" dxfId="5051" priority="238" stopIfTrue="1" operator="equal">
      <formula>D$27-2</formula>
    </cfRule>
    <cfRule type="cellIs" dxfId="5050" priority="239" stopIfTrue="1" operator="equal">
      <formula>D$27-1</formula>
    </cfRule>
    <cfRule type="cellIs" dxfId="5049" priority="240" stopIfTrue="1" operator="equal">
      <formula>D$27+1</formula>
    </cfRule>
    <cfRule type="cellIs" dxfId="5048" priority="241" stopIfTrue="1" operator="greaterThanOrEqual">
      <formula>D$27+2</formula>
    </cfRule>
  </conditionalFormatting>
  <conditionalFormatting sqref="G8:G10 G12:G26">
    <cfRule type="cellIs" dxfId="5047" priority="232" stopIfTrue="1" operator="equal">
      <formula>1</formula>
    </cfRule>
    <cfRule type="cellIs" dxfId="5046" priority="233" stopIfTrue="1" operator="equal">
      <formula>G$27-2</formula>
    </cfRule>
    <cfRule type="cellIs" dxfId="5045" priority="234" stopIfTrue="1" operator="equal">
      <formula>G$27-1</formula>
    </cfRule>
    <cfRule type="cellIs" dxfId="5044" priority="235" stopIfTrue="1" operator="equal">
      <formula>G$27+1</formula>
    </cfRule>
    <cfRule type="cellIs" dxfId="5043" priority="236" stopIfTrue="1" operator="greaterThanOrEqual">
      <formula>G$27+2</formula>
    </cfRule>
  </conditionalFormatting>
  <conditionalFormatting sqref="H8:H10 H12:H26">
    <cfRule type="cellIs" dxfId="5042" priority="227" stopIfTrue="1" operator="equal">
      <formula>1</formula>
    </cfRule>
    <cfRule type="cellIs" dxfId="5041" priority="228" stopIfTrue="1" operator="equal">
      <formula>H$27-2</formula>
    </cfRule>
    <cfRule type="cellIs" dxfId="5040" priority="229" stopIfTrue="1" operator="equal">
      <formula>H$27-1</formula>
    </cfRule>
    <cfRule type="cellIs" dxfId="5039" priority="230" stopIfTrue="1" operator="equal">
      <formula>H$27+1</formula>
    </cfRule>
    <cfRule type="cellIs" dxfId="5038" priority="231" stopIfTrue="1" operator="greaterThanOrEqual">
      <formula>H$27+2</formula>
    </cfRule>
  </conditionalFormatting>
  <conditionalFormatting sqref="J8:J10 J12:J26">
    <cfRule type="cellIs" dxfId="5037" priority="222" stopIfTrue="1" operator="equal">
      <formula>1</formula>
    </cfRule>
    <cfRule type="cellIs" dxfId="5036" priority="223" stopIfTrue="1" operator="equal">
      <formula>J$27-2</formula>
    </cfRule>
    <cfRule type="cellIs" dxfId="5035" priority="224" stopIfTrue="1" operator="equal">
      <formula>J$27-1</formula>
    </cfRule>
    <cfRule type="cellIs" dxfId="5034" priority="225" stopIfTrue="1" operator="equal">
      <formula>J$27+1</formula>
    </cfRule>
    <cfRule type="cellIs" dxfId="5033" priority="226" stopIfTrue="1" operator="greaterThanOrEqual">
      <formula>J$27+2</formula>
    </cfRule>
  </conditionalFormatting>
  <conditionalFormatting sqref="K8:K10 K12:K26">
    <cfRule type="cellIs" dxfId="5032" priority="217" stopIfTrue="1" operator="equal">
      <formula>1</formula>
    </cfRule>
    <cfRule type="cellIs" dxfId="5031" priority="218" stopIfTrue="1" operator="equal">
      <formula>K$27-2</formula>
    </cfRule>
    <cfRule type="cellIs" dxfId="5030" priority="219" stopIfTrue="1" operator="equal">
      <formula>K$27-1</formula>
    </cfRule>
    <cfRule type="cellIs" dxfId="5029" priority="220" stopIfTrue="1" operator="equal">
      <formula>K$27+1</formula>
    </cfRule>
    <cfRule type="cellIs" dxfId="5028" priority="221" stopIfTrue="1" operator="greaterThanOrEqual">
      <formula>K$27+2</formula>
    </cfRule>
  </conditionalFormatting>
  <conditionalFormatting sqref="M8:M10 M12:M26">
    <cfRule type="cellIs" dxfId="5027" priority="212" stopIfTrue="1" operator="equal">
      <formula>1</formula>
    </cfRule>
    <cfRule type="cellIs" dxfId="5026" priority="213" stopIfTrue="1" operator="equal">
      <formula>M$27-2</formula>
    </cfRule>
    <cfRule type="cellIs" dxfId="5025" priority="214" stopIfTrue="1" operator="equal">
      <formula>M$27-1</formula>
    </cfRule>
    <cfRule type="cellIs" dxfId="5024" priority="215" stopIfTrue="1" operator="equal">
      <formula>M$27+1</formula>
    </cfRule>
    <cfRule type="cellIs" dxfId="5023" priority="216" stopIfTrue="1" operator="greaterThanOrEqual">
      <formula>M$27+2</formula>
    </cfRule>
  </conditionalFormatting>
  <conditionalFormatting sqref="O8:O10 O12:O26">
    <cfRule type="cellIs" dxfId="5022" priority="207" stopIfTrue="1" operator="equal">
      <formula>1</formula>
    </cfRule>
    <cfRule type="cellIs" dxfId="5021" priority="208" stopIfTrue="1" operator="equal">
      <formula>O$27-2</formula>
    </cfRule>
    <cfRule type="cellIs" dxfId="5020" priority="209" stopIfTrue="1" operator="equal">
      <formula>O$27-1</formula>
    </cfRule>
    <cfRule type="cellIs" dxfId="5019" priority="210" stopIfTrue="1" operator="equal">
      <formula>O$27+1</formula>
    </cfRule>
    <cfRule type="cellIs" dxfId="5018" priority="211" stopIfTrue="1" operator="greaterThanOrEqual">
      <formula>O$27+2</formula>
    </cfRule>
  </conditionalFormatting>
  <conditionalFormatting sqref="S8:S10 S12:S26">
    <cfRule type="cellIs" dxfId="5017" priority="202" stopIfTrue="1" operator="equal">
      <formula>1</formula>
    </cfRule>
    <cfRule type="cellIs" dxfId="5016" priority="203" stopIfTrue="1" operator="equal">
      <formula>S$27-2</formula>
    </cfRule>
    <cfRule type="cellIs" dxfId="5015" priority="204" stopIfTrue="1" operator="equal">
      <formula>S$27-1</formula>
    </cfRule>
    <cfRule type="cellIs" dxfId="5014" priority="205" stopIfTrue="1" operator="equal">
      <formula>S$27+1</formula>
    </cfRule>
    <cfRule type="cellIs" dxfId="5013" priority="206" stopIfTrue="1" operator="greaterThanOrEqual">
      <formula>S$27+2</formula>
    </cfRule>
  </conditionalFormatting>
  <conditionalFormatting sqref="T8:T10 T12:T26">
    <cfRule type="cellIs" dxfId="5012" priority="197" stopIfTrue="1" operator="equal">
      <formula>1</formula>
    </cfRule>
    <cfRule type="cellIs" dxfId="5011" priority="198" stopIfTrue="1" operator="equal">
      <formula>T$27-2</formula>
    </cfRule>
    <cfRule type="cellIs" dxfId="5010" priority="199" stopIfTrue="1" operator="equal">
      <formula>T$27-1</formula>
    </cfRule>
    <cfRule type="cellIs" dxfId="5009" priority="200" stopIfTrue="1" operator="equal">
      <formula>T$27+1</formula>
    </cfRule>
    <cfRule type="cellIs" dxfId="5008" priority="201" stopIfTrue="1" operator="greaterThanOrEqual">
      <formula>T$27+2</formula>
    </cfRule>
  </conditionalFormatting>
  <conditionalFormatting sqref="E8:E10 E12:E26">
    <cfRule type="cellIs" dxfId="5007" priority="247" stopIfTrue="1" operator="equal">
      <formula>1</formula>
    </cfRule>
    <cfRule type="cellIs" dxfId="5006" priority="248" stopIfTrue="1" operator="equal">
      <formula>E$27-1</formula>
    </cfRule>
    <cfRule type="cellIs" dxfId="5005" priority="249" stopIfTrue="1" operator="equal">
      <formula>E$27+1</formula>
    </cfRule>
    <cfRule type="cellIs" dxfId="5004" priority="250" stopIfTrue="1" operator="greaterThanOrEqual">
      <formula>E$27+2</formula>
    </cfRule>
  </conditionalFormatting>
  <conditionalFormatting sqref="F8:F10 F12:F26">
    <cfRule type="cellIs" dxfId="5003" priority="193" stopIfTrue="1" operator="equal">
      <formula>1</formula>
    </cfRule>
    <cfRule type="cellIs" dxfId="5002" priority="194" stopIfTrue="1" operator="equal">
      <formula>F$27-1</formula>
    </cfRule>
    <cfRule type="cellIs" dxfId="5001" priority="195" stopIfTrue="1" operator="equal">
      <formula>F$27+1</formula>
    </cfRule>
    <cfRule type="cellIs" dxfId="5000" priority="196" stopIfTrue="1" operator="greaterThanOrEqual">
      <formula>F$27+2</formula>
    </cfRule>
  </conditionalFormatting>
  <conditionalFormatting sqref="L8:L10 L12:L26">
    <cfRule type="cellIs" dxfId="4999" priority="189" stopIfTrue="1" operator="equal">
      <formula>1</formula>
    </cfRule>
    <cfRule type="cellIs" dxfId="4998" priority="190" stopIfTrue="1" operator="equal">
      <formula>L$27-1</formula>
    </cfRule>
    <cfRule type="cellIs" dxfId="4997" priority="191" stopIfTrue="1" operator="equal">
      <formula>L$27+1</formula>
    </cfRule>
    <cfRule type="cellIs" dxfId="4996" priority="192" stopIfTrue="1" operator="greaterThanOrEqual">
      <formula>L$27+2</formula>
    </cfRule>
  </conditionalFormatting>
  <conditionalFormatting sqref="R8:R10 R12:R26">
    <cfRule type="cellIs" dxfId="4995" priority="185" stopIfTrue="1" operator="equal">
      <formula>1</formula>
    </cfRule>
    <cfRule type="cellIs" dxfId="4994" priority="186" stopIfTrue="1" operator="equal">
      <formula>R$27-1</formula>
    </cfRule>
    <cfRule type="cellIs" dxfId="4993" priority="187" stopIfTrue="1" operator="equal">
      <formula>R$27+1</formula>
    </cfRule>
    <cfRule type="cellIs" dxfId="4992" priority="188" stopIfTrue="1" operator="greaterThanOrEqual">
      <formula>R$27+2</formula>
    </cfRule>
  </conditionalFormatting>
  <conditionalFormatting sqref="Q8:Q10 Q12:Q26">
    <cfRule type="cellIs" dxfId="4991" priority="181" stopIfTrue="1" operator="equal">
      <formula>1</formula>
    </cfRule>
    <cfRule type="cellIs" dxfId="4990" priority="182" stopIfTrue="1" operator="equal">
      <formula>Q$27-1</formula>
    </cfRule>
    <cfRule type="cellIs" dxfId="4989" priority="183" stopIfTrue="1" operator="equal">
      <formula>Q$27+1</formula>
    </cfRule>
    <cfRule type="cellIs" dxfId="4988" priority="184" stopIfTrue="1" operator="greaterThanOrEqual">
      <formula>Q$27+2</formula>
    </cfRule>
  </conditionalFormatting>
  <conditionalFormatting sqref="I8:I10 I12:I26">
    <cfRule type="cellIs" dxfId="4987" priority="242" stopIfTrue="1" operator="equal">
      <formula>I$27-2</formula>
    </cfRule>
    <cfRule type="cellIs" dxfId="4986" priority="243" stopIfTrue="1" operator="equal">
      <formula>I$27-3</formula>
    </cfRule>
    <cfRule type="cellIs" dxfId="4985" priority="244" stopIfTrue="1" operator="equal">
      <formula>I$27-1</formula>
    </cfRule>
    <cfRule type="cellIs" dxfId="4984" priority="245" stopIfTrue="1" operator="equal">
      <formula>I$27+1</formula>
    </cfRule>
    <cfRule type="cellIs" dxfId="4983" priority="246" stopIfTrue="1" operator="greaterThanOrEqual">
      <formula>I$27+2</formula>
    </cfRule>
  </conditionalFormatting>
  <conditionalFormatting sqref="N8:N10 N12:N26">
    <cfRule type="cellIs" dxfId="4982" priority="176" stopIfTrue="1" operator="equal">
      <formula>N$27-2</formula>
    </cfRule>
    <cfRule type="cellIs" dxfId="4981" priority="177" stopIfTrue="1" operator="equal">
      <formula>N$27-3</formula>
    </cfRule>
    <cfRule type="cellIs" dxfId="4980" priority="178" stopIfTrue="1" operator="equal">
      <formula>N$27-1</formula>
    </cfRule>
    <cfRule type="cellIs" dxfId="4979" priority="179" stopIfTrue="1" operator="equal">
      <formula>N$27+1</formula>
    </cfRule>
    <cfRule type="cellIs" dxfId="4978" priority="180" stopIfTrue="1" operator="greaterThanOrEqual">
      <formula>N$27+2</formula>
    </cfRule>
  </conditionalFormatting>
  <conditionalFormatting sqref="P8:P10 P12:P26">
    <cfRule type="cellIs" dxfId="4977" priority="171" stopIfTrue="1" operator="equal">
      <formula>P$27-2</formula>
    </cfRule>
    <cfRule type="cellIs" dxfId="4976" priority="172" stopIfTrue="1" operator="equal">
      <formula>P$27-3</formula>
    </cfRule>
    <cfRule type="cellIs" dxfId="4975" priority="173" stopIfTrue="1" operator="equal">
      <formula>P$27-1</formula>
    </cfRule>
    <cfRule type="cellIs" dxfId="4974" priority="174" stopIfTrue="1" operator="equal">
      <formula>P$27+1</formula>
    </cfRule>
    <cfRule type="cellIs" dxfId="4973" priority="175" stopIfTrue="1" operator="greaterThanOrEqual">
      <formula>P$27+2</formula>
    </cfRule>
  </conditionalFormatting>
  <conditionalFormatting sqref="C7">
    <cfRule type="cellIs" dxfId="4972" priority="166" stopIfTrue="1" operator="equal">
      <formula>1</formula>
    </cfRule>
    <cfRule type="cellIs" dxfId="4971" priority="167" stopIfTrue="1" operator="equal">
      <formula>C$27-2</formula>
    </cfRule>
    <cfRule type="cellIs" dxfId="4970" priority="168" stopIfTrue="1" operator="equal">
      <formula>C$27-1</formula>
    </cfRule>
    <cfRule type="cellIs" dxfId="4969" priority="169" stopIfTrue="1" operator="equal">
      <formula>C$27+1</formula>
    </cfRule>
    <cfRule type="cellIs" dxfId="4968" priority="170" stopIfTrue="1" operator="greaterThanOrEqual">
      <formula>C$27+2</formula>
    </cfRule>
  </conditionalFormatting>
  <conditionalFormatting sqref="D7">
    <cfRule type="cellIs" dxfId="4967" priority="152" stopIfTrue="1" operator="equal">
      <formula>1</formula>
    </cfRule>
    <cfRule type="cellIs" dxfId="4966" priority="153" stopIfTrue="1" operator="equal">
      <formula>D$27-2</formula>
    </cfRule>
    <cfRule type="cellIs" dxfId="4965" priority="154" stopIfTrue="1" operator="equal">
      <formula>D$27-1</formula>
    </cfRule>
    <cfRule type="cellIs" dxfId="4964" priority="155" stopIfTrue="1" operator="equal">
      <formula>D$27+1</formula>
    </cfRule>
    <cfRule type="cellIs" dxfId="4963" priority="156" stopIfTrue="1" operator="greaterThanOrEqual">
      <formula>D$27+2</formula>
    </cfRule>
  </conditionalFormatting>
  <conditionalFormatting sqref="G7">
    <cfRule type="cellIs" dxfId="4962" priority="147" stopIfTrue="1" operator="equal">
      <formula>1</formula>
    </cfRule>
    <cfRule type="cellIs" dxfId="4961" priority="148" stopIfTrue="1" operator="equal">
      <formula>G$27-2</formula>
    </cfRule>
    <cfRule type="cellIs" dxfId="4960" priority="149" stopIfTrue="1" operator="equal">
      <formula>G$27-1</formula>
    </cfRule>
    <cfRule type="cellIs" dxfId="4959" priority="150" stopIfTrue="1" operator="equal">
      <formula>G$27+1</formula>
    </cfRule>
    <cfRule type="cellIs" dxfId="4958" priority="151" stopIfTrue="1" operator="greaterThanOrEqual">
      <formula>G$27+2</formula>
    </cfRule>
  </conditionalFormatting>
  <conditionalFormatting sqref="H7">
    <cfRule type="cellIs" dxfId="4957" priority="142" stopIfTrue="1" operator="equal">
      <formula>1</formula>
    </cfRule>
    <cfRule type="cellIs" dxfId="4956" priority="143" stopIfTrue="1" operator="equal">
      <formula>H$27-2</formula>
    </cfRule>
    <cfRule type="cellIs" dxfId="4955" priority="144" stopIfTrue="1" operator="equal">
      <formula>H$27-1</formula>
    </cfRule>
    <cfRule type="cellIs" dxfId="4954" priority="145" stopIfTrue="1" operator="equal">
      <formula>H$27+1</formula>
    </cfRule>
    <cfRule type="cellIs" dxfId="4953" priority="146" stopIfTrue="1" operator="greaterThanOrEqual">
      <formula>H$27+2</formula>
    </cfRule>
  </conditionalFormatting>
  <conditionalFormatting sqref="J7">
    <cfRule type="cellIs" dxfId="4952" priority="137" stopIfTrue="1" operator="equal">
      <formula>1</formula>
    </cfRule>
    <cfRule type="cellIs" dxfId="4951" priority="138" stopIfTrue="1" operator="equal">
      <formula>J$27-2</formula>
    </cfRule>
    <cfRule type="cellIs" dxfId="4950" priority="139" stopIfTrue="1" operator="equal">
      <formula>J$27-1</formula>
    </cfRule>
    <cfRule type="cellIs" dxfId="4949" priority="140" stopIfTrue="1" operator="equal">
      <formula>J$27+1</formula>
    </cfRule>
    <cfRule type="cellIs" dxfId="4948" priority="141" stopIfTrue="1" operator="greaterThanOrEqual">
      <formula>J$27+2</formula>
    </cfRule>
  </conditionalFormatting>
  <conditionalFormatting sqref="K7">
    <cfRule type="cellIs" dxfId="4947" priority="132" stopIfTrue="1" operator="equal">
      <formula>1</formula>
    </cfRule>
    <cfRule type="cellIs" dxfId="4946" priority="133" stopIfTrue="1" operator="equal">
      <formula>K$27-2</formula>
    </cfRule>
    <cfRule type="cellIs" dxfId="4945" priority="134" stopIfTrue="1" operator="equal">
      <formula>K$27-1</formula>
    </cfRule>
    <cfRule type="cellIs" dxfId="4944" priority="135" stopIfTrue="1" operator="equal">
      <formula>K$27+1</formula>
    </cfRule>
    <cfRule type="cellIs" dxfId="4943" priority="136" stopIfTrue="1" operator="greaterThanOrEqual">
      <formula>K$27+2</formula>
    </cfRule>
  </conditionalFormatting>
  <conditionalFormatting sqref="M7">
    <cfRule type="cellIs" dxfId="4942" priority="127" stopIfTrue="1" operator="equal">
      <formula>1</formula>
    </cfRule>
    <cfRule type="cellIs" dxfId="4941" priority="128" stopIfTrue="1" operator="equal">
      <formula>M$27-2</formula>
    </cfRule>
    <cfRule type="cellIs" dxfId="4940" priority="129" stopIfTrue="1" operator="equal">
      <formula>M$27-1</formula>
    </cfRule>
    <cfRule type="cellIs" dxfId="4939" priority="130" stopIfTrue="1" operator="equal">
      <formula>M$27+1</formula>
    </cfRule>
    <cfRule type="cellIs" dxfId="4938" priority="131" stopIfTrue="1" operator="greaterThanOrEqual">
      <formula>M$27+2</formula>
    </cfRule>
  </conditionalFormatting>
  <conditionalFormatting sqref="O7">
    <cfRule type="cellIs" dxfId="4937" priority="122" stopIfTrue="1" operator="equal">
      <formula>1</formula>
    </cfRule>
    <cfRule type="cellIs" dxfId="4936" priority="123" stopIfTrue="1" operator="equal">
      <formula>O$27-2</formula>
    </cfRule>
    <cfRule type="cellIs" dxfId="4935" priority="124" stopIfTrue="1" operator="equal">
      <formula>O$27-1</formula>
    </cfRule>
    <cfRule type="cellIs" dxfId="4934" priority="125" stopIfTrue="1" operator="equal">
      <formula>O$27+1</formula>
    </cfRule>
    <cfRule type="cellIs" dxfId="4933" priority="126" stopIfTrue="1" operator="greaterThanOrEqual">
      <formula>O$27+2</formula>
    </cfRule>
  </conditionalFormatting>
  <conditionalFormatting sqref="S7">
    <cfRule type="cellIs" dxfId="4932" priority="117" stopIfTrue="1" operator="equal">
      <formula>1</formula>
    </cfRule>
    <cfRule type="cellIs" dxfId="4931" priority="118" stopIfTrue="1" operator="equal">
      <formula>S$27-2</formula>
    </cfRule>
    <cfRule type="cellIs" dxfId="4930" priority="119" stopIfTrue="1" operator="equal">
      <formula>S$27-1</formula>
    </cfRule>
    <cfRule type="cellIs" dxfId="4929" priority="120" stopIfTrue="1" operator="equal">
      <formula>S$27+1</formula>
    </cfRule>
    <cfRule type="cellIs" dxfId="4928" priority="121" stopIfTrue="1" operator="greaterThanOrEqual">
      <formula>S$27+2</formula>
    </cfRule>
  </conditionalFormatting>
  <conditionalFormatting sqref="T7">
    <cfRule type="cellIs" dxfId="4927" priority="112" stopIfTrue="1" operator="equal">
      <formula>1</formula>
    </cfRule>
    <cfRule type="cellIs" dxfId="4926" priority="113" stopIfTrue="1" operator="equal">
      <formula>T$27-2</formula>
    </cfRule>
    <cfRule type="cellIs" dxfId="4925" priority="114" stopIfTrue="1" operator="equal">
      <formula>T$27-1</formula>
    </cfRule>
    <cfRule type="cellIs" dxfId="4924" priority="115" stopIfTrue="1" operator="equal">
      <formula>T$27+1</formula>
    </cfRule>
    <cfRule type="cellIs" dxfId="4923" priority="116" stopIfTrue="1" operator="greaterThanOrEqual">
      <formula>T$27+2</formula>
    </cfRule>
  </conditionalFormatting>
  <conditionalFormatting sqref="E7">
    <cfRule type="cellIs" dxfId="4922" priority="162" stopIfTrue="1" operator="equal">
      <formula>1</formula>
    </cfRule>
    <cfRule type="cellIs" dxfId="4921" priority="163" stopIfTrue="1" operator="equal">
      <formula>E$27-1</formula>
    </cfRule>
    <cfRule type="cellIs" dxfId="4920" priority="164" stopIfTrue="1" operator="equal">
      <formula>E$27+1</formula>
    </cfRule>
    <cfRule type="cellIs" dxfId="4919" priority="165" stopIfTrue="1" operator="greaterThanOrEqual">
      <formula>E$27+2</formula>
    </cfRule>
  </conditionalFormatting>
  <conditionalFormatting sqref="F7">
    <cfRule type="cellIs" dxfId="4918" priority="108" stopIfTrue="1" operator="equal">
      <formula>1</formula>
    </cfRule>
    <cfRule type="cellIs" dxfId="4917" priority="109" stopIfTrue="1" operator="equal">
      <formula>F$27-1</formula>
    </cfRule>
    <cfRule type="cellIs" dxfId="4916" priority="110" stopIfTrue="1" operator="equal">
      <formula>F$27+1</formula>
    </cfRule>
    <cfRule type="cellIs" dxfId="4915" priority="111" stopIfTrue="1" operator="greaterThanOrEqual">
      <formula>F$27+2</formula>
    </cfRule>
  </conditionalFormatting>
  <conditionalFormatting sqref="L7">
    <cfRule type="cellIs" dxfId="4914" priority="104" stopIfTrue="1" operator="equal">
      <formula>1</formula>
    </cfRule>
    <cfRule type="cellIs" dxfId="4913" priority="105" stopIfTrue="1" operator="equal">
      <formula>L$27-1</formula>
    </cfRule>
    <cfRule type="cellIs" dxfId="4912" priority="106" stopIfTrue="1" operator="equal">
      <formula>L$27+1</formula>
    </cfRule>
    <cfRule type="cellIs" dxfId="4911" priority="107" stopIfTrue="1" operator="greaterThanOrEqual">
      <formula>L$27+2</formula>
    </cfRule>
  </conditionalFormatting>
  <conditionalFormatting sqref="R7">
    <cfRule type="cellIs" dxfId="4910" priority="100" stopIfTrue="1" operator="equal">
      <formula>1</formula>
    </cfRule>
    <cfRule type="cellIs" dxfId="4909" priority="101" stopIfTrue="1" operator="equal">
      <formula>R$27-1</formula>
    </cfRule>
    <cfRule type="cellIs" dxfId="4908" priority="102" stopIfTrue="1" operator="equal">
      <formula>R$27+1</formula>
    </cfRule>
    <cfRule type="cellIs" dxfId="4907" priority="103" stopIfTrue="1" operator="greaterThanOrEqual">
      <formula>R$27+2</formula>
    </cfRule>
  </conditionalFormatting>
  <conditionalFormatting sqref="Q7">
    <cfRule type="cellIs" dxfId="4906" priority="96" stopIfTrue="1" operator="equal">
      <formula>1</formula>
    </cfRule>
    <cfRule type="cellIs" dxfId="4905" priority="97" stopIfTrue="1" operator="equal">
      <formula>Q$27-1</formula>
    </cfRule>
    <cfRule type="cellIs" dxfId="4904" priority="98" stopIfTrue="1" operator="equal">
      <formula>Q$27+1</formula>
    </cfRule>
    <cfRule type="cellIs" dxfId="4903" priority="99" stopIfTrue="1" operator="greaterThanOrEqual">
      <formula>Q$27+2</formula>
    </cfRule>
  </conditionalFormatting>
  <conditionalFormatting sqref="I7">
    <cfRule type="cellIs" dxfId="4902" priority="157" stopIfTrue="1" operator="equal">
      <formula>I$27-2</formula>
    </cfRule>
    <cfRule type="cellIs" dxfId="4901" priority="158" stopIfTrue="1" operator="equal">
      <formula>I$27-3</formula>
    </cfRule>
    <cfRule type="cellIs" dxfId="4900" priority="159" stopIfTrue="1" operator="equal">
      <formula>I$27-1</formula>
    </cfRule>
    <cfRule type="cellIs" dxfId="4899" priority="160" stopIfTrue="1" operator="equal">
      <formula>I$27+1</formula>
    </cfRule>
    <cfRule type="cellIs" dxfId="4898" priority="161" stopIfTrue="1" operator="greaterThanOrEqual">
      <formula>I$27+2</formula>
    </cfRule>
  </conditionalFormatting>
  <conditionalFormatting sqref="N7">
    <cfRule type="cellIs" dxfId="4897" priority="91" stopIfTrue="1" operator="equal">
      <formula>N$27-2</formula>
    </cfRule>
    <cfRule type="cellIs" dxfId="4896" priority="92" stopIfTrue="1" operator="equal">
      <formula>N$27-3</formula>
    </cfRule>
    <cfRule type="cellIs" dxfId="4895" priority="93" stopIfTrue="1" operator="equal">
      <formula>N$27-1</formula>
    </cfRule>
    <cfRule type="cellIs" dxfId="4894" priority="94" stopIfTrue="1" operator="equal">
      <formula>N$27+1</formula>
    </cfRule>
    <cfRule type="cellIs" dxfId="4893" priority="95" stopIfTrue="1" operator="greaterThanOrEqual">
      <formula>N$27+2</formula>
    </cfRule>
  </conditionalFormatting>
  <conditionalFormatting sqref="P7">
    <cfRule type="cellIs" dxfId="4892" priority="86" stopIfTrue="1" operator="equal">
      <formula>P$27-2</formula>
    </cfRule>
    <cfRule type="cellIs" dxfId="4891" priority="87" stopIfTrue="1" operator="equal">
      <formula>P$27-3</formula>
    </cfRule>
    <cfRule type="cellIs" dxfId="4890" priority="88" stopIfTrue="1" operator="equal">
      <formula>P$27-1</formula>
    </cfRule>
    <cfRule type="cellIs" dxfId="4889" priority="89" stopIfTrue="1" operator="equal">
      <formula>P$27+1</formula>
    </cfRule>
    <cfRule type="cellIs" dxfId="4888" priority="90" stopIfTrue="1" operator="greaterThanOrEqual">
      <formula>P$27+2</formula>
    </cfRule>
  </conditionalFormatting>
  <conditionalFormatting sqref="C11">
    <cfRule type="cellIs" dxfId="4887" priority="81" stopIfTrue="1" operator="equal">
      <formula>1</formula>
    </cfRule>
    <cfRule type="cellIs" dxfId="4886" priority="82" stopIfTrue="1" operator="equal">
      <formula>C$27-2</formula>
    </cfRule>
    <cfRule type="cellIs" dxfId="4885" priority="83" stopIfTrue="1" operator="equal">
      <formula>C$27-1</formula>
    </cfRule>
    <cfRule type="cellIs" dxfId="4884" priority="84" stopIfTrue="1" operator="equal">
      <formula>C$27+1</formula>
    </cfRule>
    <cfRule type="cellIs" dxfId="4883" priority="85" stopIfTrue="1" operator="greaterThanOrEqual">
      <formula>C$27+2</formula>
    </cfRule>
  </conditionalFormatting>
  <conditionalFormatting sqref="D11">
    <cfRule type="cellIs" dxfId="4882" priority="67" stopIfTrue="1" operator="equal">
      <formula>1</formula>
    </cfRule>
    <cfRule type="cellIs" dxfId="4881" priority="68" stopIfTrue="1" operator="equal">
      <formula>D$27-2</formula>
    </cfRule>
    <cfRule type="cellIs" dxfId="4880" priority="69" stopIfTrue="1" operator="equal">
      <formula>D$27-1</formula>
    </cfRule>
    <cfRule type="cellIs" dxfId="4879" priority="70" stopIfTrue="1" operator="equal">
      <formula>D$27+1</formula>
    </cfRule>
    <cfRule type="cellIs" dxfId="4878" priority="71" stopIfTrue="1" operator="greaterThanOrEqual">
      <formula>D$27+2</formula>
    </cfRule>
  </conditionalFormatting>
  <conditionalFormatting sqref="G11">
    <cfRule type="cellIs" dxfId="4877" priority="62" stopIfTrue="1" operator="equal">
      <formula>1</formula>
    </cfRule>
    <cfRule type="cellIs" dxfId="4876" priority="63" stopIfTrue="1" operator="equal">
      <formula>G$27-2</formula>
    </cfRule>
    <cfRule type="cellIs" dxfId="4875" priority="64" stopIfTrue="1" operator="equal">
      <formula>G$27-1</formula>
    </cfRule>
    <cfRule type="cellIs" dxfId="4874" priority="65" stopIfTrue="1" operator="equal">
      <formula>G$27+1</formula>
    </cfRule>
    <cfRule type="cellIs" dxfId="4873" priority="66" stopIfTrue="1" operator="greaterThanOrEqual">
      <formula>G$27+2</formula>
    </cfRule>
  </conditionalFormatting>
  <conditionalFormatting sqref="H11">
    <cfRule type="cellIs" dxfId="4872" priority="57" stopIfTrue="1" operator="equal">
      <formula>1</formula>
    </cfRule>
    <cfRule type="cellIs" dxfId="4871" priority="58" stopIfTrue="1" operator="equal">
      <formula>H$27-2</formula>
    </cfRule>
    <cfRule type="cellIs" dxfId="4870" priority="59" stopIfTrue="1" operator="equal">
      <formula>H$27-1</formula>
    </cfRule>
    <cfRule type="cellIs" dxfId="4869" priority="60" stopIfTrue="1" operator="equal">
      <formula>H$27+1</formula>
    </cfRule>
    <cfRule type="cellIs" dxfId="4868" priority="61" stopIfTrue="1" operator="greaterThanOrEqual">
      <formula>H$27+2</formula>
    </cfRule>
  </conditionalFormatting>
  <conditionalFormatting sqref="J11">
    <cfRule type="cellIs" dxfId="4867" priority="52" stopIfTrue="1" operator="equal">
      <formula>1</formula>
    </cfRule>
    <cfRule type="cellIs" dxfId="4866" priority="53" stopIfTrue="1" operator="equal">
      <formula>J$27-2</formula>
    </cfRule>
    <cfRule type="cellIs" dxfId="4865" priority="54" stopIfTrue="1" operator="equal">
      <formula>J$27-1</formula>
    </cfRule>
    <cfRule type="cellIs" dxfId="4864" priority="55" stopIfTrue="1" operator="equal">
      <formula>J$27+1</formula>
    </cfRule>
    <cfRule type="cellIs" dxfId="4863" priority="56" stopIfTrue="1" operator="greaterThanOrEqual">
      <formula>J$27+2</formula>
    </cfRule>
  </conditionalFormatting>
  <conditionalFormatting sqref="K11">
    <cfRule type="cellIs" dxfId="4862" priority="47" stopIfTrue="1" operator="equal">
      <formula>1</formula>
    </cfRule>
    <cfRule type="cellIs" dxfId="4861" priority="48" stopIfTrue="1" operator="equal">
      <formula>K$27-2</formula>
    </cfRule>
    <cfRule type="cellIs" dxfId="4860" priority="49" stopIfTrue="1" operator="equal">
      <formula>K$27-1</formula>
    </cfRule>
    <cfRule type="cellIs" dxfId="4859" priority="50" stopIfTrue="1" operator="equal">
      <formula>K$27+1</formula>
    </cfRule>
    <cfRule type="cellIs" dxfId="4858" priority="51" stopIfTrue="1" operator="greaterThanOrEqual">
      <formula>K$27+2</formula>
    </cfRule>
  </conditionalFormatting>
  <conditionalFormatting sqref="M11">
    <cfRule type="cellIs" dxfId="4857" priority="42" stopIfTrue="1" operator="equal">
      <formula>1</formula>
    </cfRule>
    <cfRule type="cellIs" dxfId="4856" priority="43" stopIfTrue="1" operator="equal">
      <formula>M$27-2</formula>
    </cfRule>
    <cfRule type="cellIs" dxfId="4855" priority="44" stopIfTrue="1" operator="equal">
      <formula>M$27-1</formula>
    </cfRule>
    <cfRule type="cellIs" dxfId="4854" priority="45" stopIfTrue="1" operator="equal">
      <formula>M$27+1</formula>
    </cfRule>
    <cfRule type="cellIs" dxfId="4853" priority="46" stopIfTrue="1" operator="greaterThanOrEqual">
      <formula>M$27+2</formula>
    </cfRule>
  </conditionalFormatting>
  <conditionalFormatting sqref="O11">
    <cfRule type="cellIs" dxfId="4852" priority="37" stopIfTrue="1" operator="equal">
      <formula>1</formula>
    </cfRule>
    <cfRule type="cellIs" dxfId="4851" priority="38" stopIfTrue="1" operator="equal">
      <formula>O$27-2</formula>
    </cfRule>
    <cfRule type="cellIs" dxfId="4850" priority="39" stopIfTrue="1" operator="equal">
      <formula>O$27-1</formula>
    </cfRule>
    <cfRule type="cellIs" dxfId="4849" priority="40" stopIfTrue="1" operator="equal">
      <formula>O$27+1</formula>
    </cfRule>
    <cfRule type="cellIs" dxfId="4848" priority="41" stopIfTrue="1" operator="greaterThanOrEqual">
      <formula>O$27+2</formula>
    </cfRule>
  </conditionalFormatting>
  <conditionalFormatting sqref="S11">
    <cfRule type="cellIs" dxfId="4847" priority="32" stopIfTrue="1" operator="equal">
      <formula>1</formula>
    </cfRule>
    <cfRule type="cellIs" dxfId="4846" priority="33" stopIfTrue="1" operator="equal">
      <formula>S$27-2</formula>
    </cfRule>
    <cfRule type="cellIs" dxfId="4845" priority="34" stopIfTrue="1" operator="equal">
      <formula>S$27-1</formula>
    </cfRule>
    <cfRule type="cellIs" dxfId="4844" priority="35" stopIfTrue="1" operator="equal">
      <formula>S$27+1</formula>
    </cfRule>
    <cfRule type="cellIs" dxfId="4843" priority="36" stopIfTrue="1" operator="greaterThanOrEqual">
      <formula>S$27+2</formula>
    </cfRule>
  </conditionalFormatting>
  <conditionalFormatting sqref="T11">
    <cfRule type="cellIs" dxfId="4842" priority="27" stopIfTrue="1" operator="equal">
      <formula>1</formula>
    </cfRule>
    <cfRule type="cellIs" dxfId="4841" priority="28" stopIfTrue="1" operator="equal">
      <formula>T$27-2</formula>
    </cfRule>
    <cfRule type="cellIs" dxfId="4840" priority="29" stopIfTrue="1" operator="equal">
      <formula>T$27-1</formula>
    </cfRule>
    <cfRule type="cellIs" dxfId="4839" priority="30" stopIfTrue="1" operator="equal">
      <formula>T$27+1</formula>
    </cfRule>
    <cfRule type="cellIs" dxfId="4838" priority="31" stopIfTrue="1" operator="greaterThanOrEqual">
      <formula>T$27+2</formula>
    </cfRule>
  </conditionalFormatting>
  <conditionalFormatting sqref="E11">
    <cfRule type="cellIs" dxfId="4837" priority="77" stopIfTrue="1" operator="equal">
      <formula>1</formula>
    </cfRule>
    <cfRule type="cellIs" dxfId="4836" priority="78" stopIfTrue="1" operator="equal">
      <formula>E$27-1</formula>
    </cfRule>
    <cfRule type="cellIs" dxfId="4835" priority="79" stopIfTrue="1" operator="equal">
      <formula>E$27+1</formula>
    </cfRule>
    <cfRule type="cellIs" dxfId="4834" priority="80" stopIfTrue="1" operator="greaterThanOrEqual">
      <formula>E$27+2</formula>
    </cfRule>
  </conditionalFormatting>
  <conditionalFormatting sqref="F11">
    <cfRule type="cellIs" dxfId="4833" priority="23" stopIfTrue="1" operator="equal">
      <formula>1</formula>
    </cfRule>
    <cfRule type="cellIs" dxfId="4832" priority="24" stopIfTrue="1" operator="equal">
      <formula>F$27-1</formula>
    </cfRule>
    <cfRule type="cellIs" dxfId="4831" priority="25" stopIfTrue="1" operator="equal">
      <formula>F$27+1</formula>
    </cfRule>
    <cfRule type="cellIs" dxfId="4830" priority="26" stopIfTrue="1" operator="greaterThanOrEqual">
      <formula>F$27+2</formula>
    </cfRule>
  </conditionalFormatting>
  <conditionalFormatting sqref="L11">
    <cfRule type="cellIs" dxfId="4829" priority="19" stopIfTrue="1" operator="equal">
      <formula>1</formula>
    </cfRule>
    <cfRule type="cellIs" dxfId="4828" priority="20" stopIfTrue="1" operator="equal">
      <formula>L$27-1</formula>
    </cfRule>
    <cfRule type="cellIs" dxfId="4827" priority="21" stopIfTrue="1" operator="equal">
      <formula>L$27+1</formula>
    </cfRule>
    <cfRule type="cellIs" dxfId="4826" priority="22" stopIfTrue="1" operator="greaterThanOrEqual">
      <formula>L$27+2</formula>
    </cfRule>
  </conditionalFormatting>
  <conditionalFormatting sqref="R11">
    <cfRule type="cellIs" dxfId="4825" priority="15" stopIfTrue="1" operator="equal">
      <formula>1</formula>
    </cfRule>
    <cfRule type="cellIs" dxfId="4824" priority="16" stopIfTrue="1" operator="equal">
      <formula>R$27-1</formula>
    </cfRule>
    <cfRule type="cellIs" dxfId="4823" priority="17" stopIfTrue="1" operator="equal">
      <formula>R$27+1</formula>
    </cfRule>
    <cfRule type="cellIs" dxfId="4822" priority="18" stopIfTrue="1" operator="greaterThanOrEqual">
      <formula>R$27+2</formula>
    </cfRule>
  </conditionalFormatting>
  <conditionalFormatting sqref="Q11">
    <cfRule type="cellIs" dxfId="4821" priority="11" stopIfTrue="1" operator="equal">
      <formula>1</formula>
    </cfRule>
    <cfRule type="cellIs" dxfId="4820" priority="12" stopIfTrue="1" operator="equal">
      <formula>Q$27-1</formula>
    </cfRule>
    <cfRule type="cellIs" dxfId="4819" priority="13" stopIfTrue="1" operator="equal">
      <formula>Q$27+1</formula>
    </cfRule>
    <cfRule type="cellIs" dxfId="4818" priority="14" stopIfTrue="1" operator="greaterThanOrEqual">
      <formula>Q$27+2</formula>
    </cfRule>
  </conditionalFormatting>
  <conditionalFormatting sqref="I11">
    <cfRule type="cellIs" dxfId="4817" priority="72" stopIfTrue="1" operator="equal">
      <formula>I$27-2</formula>
    </cfRule>
    <cfRule type="cellIs" dxfId="4816" priority="73" stopIfTrue="1" operator="equal">
      <formula>I$27-3</formula>
    </cfRule>
    <cfRule type="cellIs" dxfId="4815" priority="74" stopIfTrue="1" operator="equal">
      <formula>I$27-1</formula>
    </cfRule>
    <cfRule type="cellIs" dxfId="4814" priority="75" stopIfTrue="1" operator="equal">
      <formula>I$27+1</formula>
    </cfRule>
    <cfRule type="cellIs" dxfId="4813" priority="76" stopIfTrue="1" operator="greaterThanOrEqual">
      <formula>I$27+2</formula>
    </cfRule>
  </conditionalFormatting>
  <conditionalFormatting sqref="N11">
    <cfRule type="cellIs" dxfId="4812" priority="6" stopIfTrue="1" operator="equal">
      <formula>N$27-2</formula>
    </cfRule>
    <cfRule type="cellIs" dxfId="4811" priority="7" stopIfTrue="1" operator="equal">
      <formula>N$27-3</formula>
    </cfRule>
    <cfRule type="cellIs" dxfId="4810" priority="8" stopIfTrue="1" operator="equal">
      <formula>N$27-1</formula>
    </cfRule>
    <cfRule type="cellIs" dxfId="4809" priority="9" stopIfTrue="1" operator="equal">
      <formula>N$27+1</formula>
    </cfRule>
    <cfRule type="cellIs" dxfId="4808" priority="10" stopIfTrue="1" operator="greaterThanOrEqual">
      <formula>N$27+2</formula>
    </cfRule>
  </conditionalFormatting>
  <conditionalFormatting sqref="P11">
    <cfRule type="cellIs" dxfId="4807" priority="1" stopIfTrue="1" operator="equal">
      <formula>P$27-2</formula>
    </cfRule>
    <cfRule type="cellIs" dxfId="4806" priority="2" stopIfTrue="1" operator="equal">
      <formula>P$27-3</formula>
    </cfRule>
    <cfRule type="cellIs" dxfId="4805" priority="3" stopIfTrue="1" operator="equal">
      <formula>P$27-1</formula>
    </cfRule>
    <cfRule type="cellIs" dxfId="4804" priority="4" stopIfTrue="1" operator="equal">
      <formula>P$27+1</formula>
    </cfRule>
    <cfRule type="cellIs" dxfId="4803" priority="5" stopIfTrue="1" operator="greaterThanOrEqual">
      <formula>P$27+2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rank netto</vt:lpstr>
      <vt:lpstr>rank gross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9thR</vt:lpstr>
      <vt:lpstr>10thR</vt:lpstr>
      <vt:lpstr>posamično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2019-09-06T16:38:43Z</cp:lastPrinted>
  <dcterms:created xsi:type="dcterms:W3CDTF">2015-01-31T21:47:49Z</dcterms:created>
  <dcterms:modified xsi:type="dcterms:W3CDTF">2019-09-08T10:01:18Z</dcterms:modified>
</cp:coreProperties>
</file>