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workbookProtection workbookAlgorithmName="SHA-512" workbookHashValue="Js/lrGX4BPsZ9SpIwbp7iEidMKZNQxl3fserwnXbadrSZP1BU4ulN5DqVedxI/McbGw7sstrYKeUHr0VYAdRuQ==" workbookSaltValue="JEP+NCU7fEbYlfafl1F5bg==" workbookSpinCount="100000" lockStructure="1"/>
  <bookViews>
    <workbookView xWindow="0" yWindow="0" windowWidth="15530" windowHeight="7050" tabRatio="644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5" l="1"/>
  <c r="F147" i="5"/>
  <c r="I147" i="5"/>
  <c r="K147" i="5"/>
  <c r="L147" i="5"/>
  <c r="M147" i="5"/>
  <c r="F37" i="1" l="1"/>
  <c r="F38" i="1"/>
  <c r="F39" i="1"/>
  <c r="F40" i="1"/>
  <c r="F41" i="1"/>
  <c r="F42" i="1"/>
  <c r="F43" i="1"/>
  <c r="F44" i="1"/>
  <c r="F45" i="1"/>
  <c r="F46" i="1"/>
  <c r="F29" i="1"/>
  <c r="F22" i="1"/>
  <c r="F7" i="1"/>
  <c r="F9" i="1"/>
  <c r="F14" i="1"/>
  <c r="F8" i="1" l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G7" i="1" s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G8" i="1" s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G9" i="1" s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G10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G11" i="1" s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G12" i="1" s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G13" i="1" s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G14" i="1" s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G16" i="1" s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G17" i="1" s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G18" i="1" s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G19" i="1" s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G21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G22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G23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G24" i="1" s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G25" i="1" s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6" i="1" s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G27" i="1" s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9" i="1" s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G30" i="1" s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G31" i="1" s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G32" i="1" s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G33" i="1" s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G34" i="1" s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G35" i="1" s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G36" i="1" s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G37" i="1" s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G38" i="1" s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G39" i="1" s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G40" i="1" s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G41" i="1" s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G42" i="1" s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G43" i="1" s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G44" i="1" s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G45" i="1" s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G46" i="1" s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G47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G48" i="1" s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G49" i="1" s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G50" i="1" s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G51" i="1" s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G52" i="1" s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G53" i="1" s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G54" i="1" s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G55" i="1" s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G56" i="1" s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G57" i="1" s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G58" i="1" s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G59" i="1" s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G60" i="1" s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G61" i="1" s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G62" i="1" s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G63" i="1" s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G64" i="1" s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65" i="1" s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G66" i="1" s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G67" i="1" s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G68" i="1" s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G69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G71" i="1" s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G72" i="1" s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G73" i="1" s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G74" i="1" s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G75" i="1" s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G76" i="1" s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G77" i="1" s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78" i="1" s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G79" i="1" s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G80" i="1" s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G81" i="1" s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G82" i="1" s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G83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G84" i="1" s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G85" i="1" s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G86" i="1" s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G87" i="1" s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8" i="1" s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G89" i="1" s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G90" i="1" s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G91" i="1" s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G92" i="1" s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G93" i="1" s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G94" i="1" s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G95" i="1" s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G96" i="1" s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G97" i="1" s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G98" i="1" s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G99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G100" i="1" s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G101" i="1" s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G102" i="1" s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 s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G104" i="1" s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G105" i="1" s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G106" i="1" s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 s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G108" i="1" s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G109" i="1" s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G110" i="1" s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G111" i="1" s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G112" i="1" s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G113" i="1" s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G114" i="1" s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G115" i="1" s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G116" i="1" s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G117" i="1" s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G118" i="1" s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G119" i="1" s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G120" i="1" s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G121" i="1" s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G122" i="1" s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G123" i="1" s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G124" i="1" s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G125" i="1" s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G126" i="1" s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G127" i="1" s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G128" i="1" s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G129" i="1" s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G130" i="1" s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G131" i="1" s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G132" i="1" s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G133" i="1" s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G134" i="1" s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G135" i="1" s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G136" i="1" s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G137" i="1" s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G138" i="1" s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G139" i="1" s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G140" i="1" s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G141" i="1" s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G142" i="1" s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G143" i="1" s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G144" i="1" s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G145" i="1" s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G146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 s="1"/>
  <c r="AB39" i="1" s="1"/>
  <c r="AB40" i="5"/>
  <c r="V40" i="5" s="1"/>
  <c r="AB40" i="1" s="1"/>
  <c r="AB41" i="5"/>
  <c r="V41" i="5" s="1"/>
  <c r="AB41" i="1" s="1"/>
  <c r="AB42" i="5"/>
  <c r="V42" i="5" s="1"/>
  <c r="AB42" i="1" s="1"/>
  <c r="AB43" i="5"/>
  <c r="V43" i="5" s="1"/>
  <c r="AB43" i="1" s="1"/>
  <c r="AB44" i="5"/>
  <c r="V44" i="5" s="1"/>
  <c r="AB44" i="1" s="1"/>
  <c r="AB45" i="5"/>
  <c r="V45" i="5" s="1"/>
  <c r="AB45" i="1" s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H2" i="1" l="1"/>
  <c r="AB7" i="5" l="1"/>
  <c r="AC32" i="5" l="1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 s="1"/>
  <c r="AB38" i="1" s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 l="1"/>
  <c r="AB35" i="1" s="1"/>
  <c r="V37" i="5"/>
  <c r="AB37" i="1" s="1"/>
  <c r="V36" i="5"/>
  <c r="AB36" i="1" s="1"/>
  <c r="V33" i="5"/>
  <c r="AB33" i="1" s="1"/>
  <c r="V34" i="5"/>
  <c r="AB34" i="1" s="1"/>
  <c r="V32" i="5"/>
  <c r="AB32" i="1" s="1"/>
  <c r="V31" i="5"/>
  <c r="AB31" i="1" s="1"/>
  <c r="V16" i="5"/>
  <c r="AB16" i="1" s="1"/>
  <c r="AC14" i="5"/>
  <c r="AB14" i="5"/>
  <c r="AC19" i="5"/>
  <c r="AB19" i="5"/>
  <c r="AC15" i="5"/>
  <c r="V17" i="5" s="1"/>
  <c r="AB17" i="1" s="1"/>
  <c r="AB15" i="5"/>
  <c r="AC27" i="5"/>
  <c r="AB27" i="5"/>
  <c r="V15" i="5" l="1"/>
  <c r="AB15" i="1" s="1"/>
  <c r="V14" i="5"/>
  <c r="AB14" i="1" s="1"/>
  <c r="U30" i="5"/>
  <c r="AC24" i="5"/>
  <c r="AB24" i="5"/>
  <c r="AC26" i="5"/>
  <c r="V27" i="5" s="1"/>
  <c r="AB27" i="1" s="1"/>
  <c r="AB26" i="5"/>
  <c r="AC25" i="5"/>
  <c r="AB25" i="5"/>
  <c r="AC28" i="5"/>
  <c r="AB28" i="5"/>
  <c r="V28" i="5" l="1"/>
  <c r="AB28" i="1" s="1"/>
  <c r="V26" i="5"/>
  <c r="AB26" i="1" s="1"/>
  <c r="V25" i="5"/>
  <c r="AB25" i="1" s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7" i="5" l="1"/>
  <c r="AB7" i="1" s="1"/>
  <c r="V10" i="5"/>
  <c r="AB10" i="1" s="1"/>
  <c r="V18" i="5"/>
  <c r="AB18" i="1" s="1"/>
  <c r="V20" i="5"/>
  <c r="AB20" i="1" s="1"/>
  <c r="V29" i="5"/>
  <c r="AB29" i="1" s="1"/>
  <c r="V13" i="5"/>
  <c r="AB13" i="1" s="1"/>
  <c r="V12" i="5"/>
  <c r="AB12" i="1" s="1"/>
  <c r="V23" i="5"/>
  <c r="AB23" i="1" s="1"/>
  <c r="V30" i="5"/>
  <c r="AB30" i="1" s="1"/>
  <c r="V21" i="5"/>
  <c r="AB21" i="1" s="1"/>
  <c r="V11" i="5"/>
  <c r="AB11" i="1" s="1"/>
  <c r="V24" i="5"/>
  <c r="AB24" i="1" s="1"/>
  <c r="V8" i="5"/>
  <c r="AB8" i="1" s="1"/>
  <c r="V19" i="5"/>
  <c r="AB19" i="1" s="1"/>
  <c r="V9" i="5"/>
  <c r="AB9" i="1" s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 s="1"/>
  <c r="U22" i="5" l="1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 l="1"/>
  <c r="Z49" i="1"/>
  <c r="AC49" i="1" s="1"/>
  <c r="Z9" i="1"/>
  <c r="Z99" i="1"/>
  <c r="Z84" i="1"/>
  <c r="AC50" i="1" l="1"/>
  <c r="AD50" i="1" s="1"/>
  <c r="AA84" i="1"/>
  <c r="AC99" i="1"/>
  <c r="Z95" i="1"/>
  <c r="Z31" i="1"/>
  <c r="Z79" i="1"/>
  <c r="AC79" i="1" s="1"/>
  <c r="AA9" i="1"/>
  <c r="Z48" i="1"/>
  <c r="AC48" i="1" s="1"/>
  <c r="Z52" i="1"/>
  <c r="Z58" i="1"/>
  <c r="AC58" i="1" s="1"/>
  <c r="Z8" i="1"/>
  <c r="AA49" i="1"/>
  <c r="AA50" i="1"/>
  <c r="Z72" i="1"/>
  <c r="AC72" i="1" s="1"/>
  <c r="Z62" i="1"/>
  <c r="Z100" i="1"/>
  <c r="AC100" i="1" s="1"/>
  <c r="Z74" i="1"/>
  <c r="AC74" i="1" s="1"/>
  <c r="Z103" i="1"/>
  <c r="AC103" i="1" s="1"/>
  <c r="Z57" i="1"/>
  <c r="AC57" i="1" s="1"/>
  <c r="Z59" i="1"/>
  <c r="AC59" i="1" s="1"/>
  <c r="Z19" i="1"/>
  <c r="AA99" i="1"/>
  <c r="AA52" i="1" l="1"/>
  <c r="AC52" i="1"/>
  <c r="AD52" i="1" s="1"/>
  <c r="AC31" i="1"/>
  <c r="AD31" i="1" s="1"/>
  <c r="AC62" i="1"/>
  <c r="AC95" i="1"/>
  <c r="AD95" i="1" s="1"/>
  <c r="AC84" i="1"/>
  <c r="AD84" i="1" s="1"/>
  <c r="AA95" i="1"/>
  <c r="Z112" i="1"/>
  <c r="AC112" i="1" s="1"/>
  <c r="AA79" i="1"/>
  <c r="Z38" i="1"/>
  <c r="AA31" i="1"/>
  <c r="Z13" i="1"/>
  <c r="AA48" i="1"/>
  <c r="AD58" i="1"/>
  <c r="AA58" i="1"/>
  <c r="Z64" i="1"/>
  <c r="AC64" i="1" s="1"/>
  <c r="Z113" i="1"/>
  <c r="AC113" i="1" s="1"/>
  <c r="Z86" i="1"/>
  <c r="AC86" i="1" s="1"/>
  <c r="Z12" i="1"/>
  <c r="Z80" i="1"/>
  <c r="AC80" i="1" s="1"/>
  <c r="AA8" i="1"/>
  <c r="Z81" i="1"/>
  <c r="AC81" i="1" s="1"/>
  <c r="Z39" i="1"/>
  <c r="AC39" i="1" s="1"/>
  <c r="Z18" i="1"/>
  <c r="Z14" i="1"/>
  <c r="AD49" i="1"/>
  <c r="AD48" i="1"/>
  <c r="AA74" i="1"/>
  <c r="AA100" i="1"/>
  <c r="Z24" i="1"/>
  <c r="AC24" i="1" s="1"/>
  <c r="AA72" i="1"/>
  <c r="Z90" i="1"/>
  <c r="AC90" i="1" s="1"/>
  <c r="Z61" i="1"/>
  <c r="AC61" i="1" s="1"/>
  <c r="Z88" i="1"/>
  <c r="AC88" i="1" s="1"/>
  <c r="Z94" i="1"/>
  <c r="AC94" i="1" s="1"/>
  <c r="Z93" i="1"/>
  <c r="AC93" i="1" s="1"/>
  <c r="AA62" i="1"/>
  <c r="Z27" i="1"/>
  <c r="AC27" i="1" s="1"/>
  <c r="Z54" i="1"/>
  <c r="AC54" i="1" s="1"/>
  <c r="Z21" i="1"/>
  <c r="AC21" i="1" s="1"/>
  <c r="Z70" i="1"/>
  <c r="AC70" i="1" s="1"/>
  <c r="Z63" i="1"/>
  <c r="AC63" i="1" s="1"/>
  <c r="AA59" i="1"/>
  <c r="Z104" i="1"/>
  <c r="AC104" i="1" s="1"/>
  <c r="Z10" i="1"/>
  <c r="AD99" i="1"/>
  <c r="AD79" i="1"/>
  <c r="AA19" i="1"/>
  <c r="Z117" i="1"/>
  <c r="AC117" i="1" s="1"/>
  <c r="AA57" i="1"/>
  <c r="AA103" i="1"/>
  <c r="AA38" i="1" l="1"/>
  <c r="AC38" i="1"/>
  <c r="AD38" i="1" s="1"/>
  <c r="AA13" i="1"/>
  <c r="AD112" i="1"/>
  <c r="AA112" i="1"/>
  <c r="Z118" i="1"/>
  <c r="Z35" i="1"/>
  <c r="AC35" i="1" s="1"/>
  <c r="AA64" i="1"/>
  <c r="Z97" i="1"/>
  <c r="AC97" i="1" s="1"/>
  <c r="Z129" i="1"/>
  <c r="AC129" i="1" s="1"/>
  <c r="Z130" i="1"/>
  <c r="AC130" i="1" s="1"/>
  <c r="Z105" i="1"/>
  <c r="AC105" i="1" s="1"/>
  <c r="AA86" i="1"/>
  <c r="Z25" i="1"/>
  <c r="AC25" i="1" s="1"/>
  <c r="Z30" i="1"/>
  <c r="Z92" i="1"/>
  <c r="AC92" i="1" s="1"/>
  <c r="Z45" i="1"/>
  <c r="AC45" i="1" s="1"/>
  <c r="Z106" i="1"/>
  <c r="AC106" i="1" s="1"/>
  <c r="Z69" i="1"/>
  <c r="AC69" i="1" s="1"/>
  <c r="Z60" i="1"/>
  <c r="AA12" i="1"/>
  <c r="Z85" i="1"/>
  <c r="AA80" i="1"/>
  <c r="AD80" i="1"/>
  <c r="AA14" i="1"/>
  <c r="Z44" i="1"/>
  <c r="AC44" i="1" s="1"/>
  <c r="Z102" i="1"/>
  <c r="AC102" i="1" s="1"/>
  <c r="Z26" i="1"/>
  <c r="AC26" i="1" s="1"/>
  <c r="AA18" i="1"/>
  <c r="Z77" i="1"/>
  <c r="AC77" i="1" s="1"/>
  <c r="AD39" i="1"/>
  <c r="AA39" i="1"/>
  <c r="Z68" i="1"/>
  <c r="AC68" i="1" s="1"/>
  <c r="Z11" i="1"/>
  <c r="Z53" i="1"/>
  <c r="AC53" i="1" s="1"/>
  <c r="AA81" i="1"/>
  <c r="AD81" i="1"/>
  <c r="AA113" i="1"/>
  <c r="AD113" i="1"/>
  <c r="Z82" i="1"/>
  <c r="AC82" i="1" s="1"/>
  <c r="AD74" i="1"/>
  <c r="AD72" i="1"/>
  <c r="AD100" i="1"/>
  <c r="Z66" i="1"/>
  <c r="Z16" i="1"/>
  <c r="Z33" i="1"/>
  <c r="AC33" i="1" s="1"/>
  <c r="Z111" i="1"/>
  <c r="AC111" i="1" s="1"/>
  <c r="AA24" i="1"/>
  <c r="Z109" i="1"/>
  <c r="AC109" i="1" s="1"/>
  <c r="Z78" i="1"/>
  <c r="AC78" i="1" s="1"/>
  <c r="Z73" i="1"/>
  <c r="AC73" i="1" s="1"/>
  <c r="Z43" i="1"/>
  <c r="AC43" i="1" s="1"/>
  <c r="Z29" i="1"/>
  <c r="AC29" i="1" s="1"/>
  <c r="Z67" i="1"/>
  <c r="AC67" i="1" s="1"/>
  <c r="Z83" i="1"/>
  <c r="AC83" i="1" s="1"/>
  <c r="Z101" i="1"/>
  <c r="AC101" i="1" s="1"/>
  <c r="Z89" i="1"/>
  <c r="AC89" i="1" s="1"/>
  <c r="Z40" i="1"/>
  <c r="AC40" i="1" s="1"/>
  <c r="Z98" i="1"/>
  <c r="AC98" i="1" s="1"/>
  <c r="AA90" i="1"/>
  <c r="Z76" i="1"/>
  <c r="AC76" i="1" s="1"/>
  <c r="Z51" i="1"/>
  <c r="AC51" i="1" s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 s="1"/>
  <c r="Z32" i="1"/>
  <c r="AC32" i="1" s="1"/>
  <c r="Z65" i="1"/>
  <c r="AC65" i="1" s="1"/>
  <c r="Z56" i="1"/>
  <c r="AC56" i="1" s="1"/>
  <c r="AA27" i="1"/>
  <c r="Z47" i="1"/>
  <c r="AC47" i="1" s="1"/>
  <c r="AA117" i="1"/>
  <c r="Z108" i="1"/>
  <c r="AC108" i="1" s="1"/>
  <c r="Z17" i="1"/>
  <c r="AA104" i="1"/>
  <c r="Z34" i="1"/>
  <c r="AC34" i="1" s="1"/>
  <c r="AA54" i="1"/>
  <c r="AD57" i="1"/>
  <c r="Z28" i="1"/>
  <c r="AC28" i="1" s="1"/>
  <c r="Z110" i="1"/>
  <c r="AC110" i="1" s="1"/>
  <c r="Z46" i="1"/>
  <c r="AC46" i="1" s="1"/>
  <c r="AA10" i="1"/>
  <c r="AA70" i="1"/>
  <c r="Z71" i="1"/>
  <c r="AC71" i="1" s="1"/>
  <c r="AA35" i="1" l="1"/>
  <c r="Z7" i="1"/>
  <c r="AA7" i="1" s="1"/>
  <c r="AA66" i="1"/>
  <c r="AC66" i="1"/>
  <c r="AA85" i="1"/>
  <c r="AC85" i="1"/>
  <c r="AD85" i="1" s="1"/>
  <c r="AA60" i="1"/>
  <c r="AC60" i="1"/>
  <c r="AD60" i="1" s="1"/>
  <c r="AA30" i="1"/>
  <c r="AC30" i="1"/>
  <c r="AD30" i="1" s="1"/>
  <c r="AA118" i="1"/>
  <c r="AC118" i="1"/>
  <c r="AD118" i="1" s="1"/>
  <c r="Z116" i="1"/>
  <c r="AC116" i="1" s="1"/>
  <c r="Z114" i="1"/>
  <c r="AC114" i="1" s="1"/>
  <c r="Z146" i="1"/>
  <c r="AC146" i="1" s="1"/>
  <c r="Z141" i="1"/>
  <c r="AC141" i="1" s="1"/>
  <c r="Z122" i="1"/>
  <c r="AC122" i="1" s="1"/>
  <c r="Z143" i="1"/>
  <c r="AC143" i="1" s="1"/>
  <c r="Z134" i="1"/>
  <c r="AC134" i="1" s="1"/>
  <c r="Z121" i="1"/>
  <c r="AC121" i="1" s="1"/>
  <c r="Z124" i="1"/>
  <c r="AC124" i="1" s="1"/>
  <c r="Z132" i="1"/>
  <c r="AC132" i="1" s="1"/>
  <c r="Z137" i="1"/>
  <c r="AC137" i="1" s="1"/>
  <c r="Z135" i="1"/>
  <c r="AC135" i="1" s="1"/>
  <c r="Z125" i="1"/>
  <c r="AC125" i="1" s="1"/>
  <c r="Z138" i="1"/>
  <c r="AC138" i="1" s="1"/>
  <c r="Z131" i="1"/>
  <c r="AC131" i="1" s="1"/>
  <c r="AA129" i="1"/>
  <c r="AD129" i="1"/>
  <c r="Z123" i="1"/>
  <c r="AC123" i="1" s="1"/>
  <c r="Z142" i="1"/>
  <c r="AC142" i="1" s="1"/>
  <c r="AA97" i="1"/>
  <c r="AD97" i="1"/>
  <c r="Z128" i="1"/>
  <c r="AC128" i="1" s="1"/>
  <c r="Z136" i="1"/>
  <c r="AC136" i="1" s="1"/>
  <c r="Z139" i="1"/>
  <c r="AC139" i="1" s="1"/>
  <c r="Z133" i="1"/>
  <c r="AC133" i="1" s="1"/>
  <c r="Z144" i="1"/>
  <c r="AC144" i="1" s="1"/>
  <c r="AA130" i="1"/>
  <c r="AD130" i="1"/>
  <c r="Z140" i="1"/>
  <c r="AC140" i="1" s="1"/>
  <c r="Z145" i="1"/>
  <c r="AC145" i="1" s="1"/>
  <c r="Z127" i="1"/>
  <c r="AC127" i="1" s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 s="1"/>
  <c r="Z15" i="1"/>
  <c r="Z42" i="1"/>
  <c r="AC42" i="1" s="1"/>
  <c r="Z107" i="1"/>
  <c r="Z23" i="1"/>
  <c r="AC23" i="1" s="1"/>
  <c r="AA77" i="1"/>
  <c r="AD77" i="1"/>
  <c r="AA11" i="1"/>
  <c r="AD45" i="1"/>
  <c r="AA45" i="1"/>
  <c r="AA25" i="1"/>
  <c r="AD25" i="1"/>
  <c r="Z120" i="1"/>
  <c r="AC120" i="1" s="1"/>
  <c r="Z91" i="1"/>
  <c r="AC91" i="1" s="1"/>
  <c r="AD94" i="1"/>
  <c r="AD90" i="1"/>
  <c r="AA67" i="1"/>
  <c r="AA16" i="1"/>
  <c r="AD88" i="1"/>
  <c r="AA111" i="1"/>
  <c r="AD61" i="1"/>
  <c r="AD24" i="1"/>
  <c r="AD105" i="1"/>
  <c r="Z37" i="1"/>
  <c r="AC37" i="1" s="1"/>
  <c r="AA101" i="1"/>
  <c r="AA78" i="1"/>
  <c r="AA83" i="1"/>
  <c r="AA109" i="1"/>
  <c r="AA43" i="1"/>
  <c r="AA73" i="1"/>
  <c r="AA40" i="1"/>
  <c r="AA29" i="1"/>
  <c r="AA82" i="1"/>
  <c r="Z22" i="1"/>
  <c r="AC22" i="1" s="1"/>
  <c r="AA98" i="1"/>
  <c r="AA89" i="1"/>
  <c r="Z87" i="1"/>
  <c r="AC87" i="1" s="1"/>
  <c r="AA33" i="1"/>
  <c r="Z75" i="1"/>
  <c r="AC75" i="1" s="1"/>
  <c r="AA51" i="1"/>
  <c r="AA76" i="1"/>
  <c r="AA46" i="1"/>
  <c r="AA71" i="1"/>
  <c r="AD104" i="1"/>
  <c r="AD21" i="1"/>
  <c r="AA28" i="1"/>
  <c r="Z20" i="1"/>
  <c r="AD54" i="1"/>
  <c r="AA34" i="1"/>
  <c r="Z36" i="1"/>
  <c r="AC36" i="1" s="1"/>
  <c r="Z126" i="1"/>
  <c r="AC126" i="1" s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 l="1"/>
  <c r="AC107" i="1"/>
  <c r="AD107" i="1" s="1"/>
  <c r="AD116" i="1"/>
  <c r="AA116" i="1"/>
  <c r="Z96" i="1"/>
  <c r="AC96" i="1" s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 s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 l="1"/>
  <c r="AC115" i="1"/>
  <c r="AD115" i="1" s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 l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 l="1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 l="1"/>
  <c r="AC13" i="1"/>
  <c r="AC17" i="1"/>
  <c r="AC10" i="1"/>
  <c r="AC11" i="1" l="1"/>
  <c r="AD11" i="1" s="1"/>
  <c r="AC7" i="1"/>
  <c r="AC14" i="1"/>
  <c r="AD14" i="1" s="1"/>
  <c r="AC12" i="1"/>
  <c r="AC16" i="1"/>
  <c r="AD16" i="1" s="1"/>
  <c r="AC15" i="1"/>
  <c r="AD15" i="1" s="1"/>
  <c r="AC19" i="1"/>
  <c r="AD19" i="1" s="1"/>
  <c r="AC20" i="1"/>
  <c r="AC9" i="1"/>
  <c r="AD9" i="1" s="1"/>
  <c r="AC8" i="1"/>
  <c r="AD8" i="1" s="1"/>
  <c r="AD10" i="1"/>
  <c r="AD18" i="1"/>
  <c r="AD13" i="1"/>
  <c r="AD17" i="1"/>
  <c r="E42" i="1" l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 l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L7" i="14" l="1"/>
  <c r="Y7" i="14"/>
  <c r="R7" i="14"/>
  <c r="D7" i="14"/>
  <c r="W7" i="14"/>
  <c r="Q7" i="14"/>
  <c r="E7" i="14"/>
  <c r="O7" i="14"/>
  <c r="V7" i="14"/>
  <c r="C7" i="14"/>
  <c r="T7" i="14"/>
  <c r="I143" i="14"/>
  <c r="X8" i="14"/>
  <c r="H7" i="14"/>
  <c r="K7" i="14"/>
  <c r="U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S7" i="14"/>
  <c r="O8" i="14"/>
  <c r="P7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 l="1"/>
  <c r="H147" i="13" l="1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 l="1"/>
  <c r="U147" i="5"/>
  <c r="X147" i="14"/>
</calcChain>
</file>

<file path=xl/sharedStrings.xml><?xml version="1.0" encoding="utf-8"?>
<sst xmlns="http://schemas.openxmlformats.org/spreadsheetml/2006/main" count="96" uniqueCount="48">
  <si>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</si>
  <si>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</si>
  <si>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</si>
  <si>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</si>
  <si>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</si>
  <si>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</si>
  <si>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</si>
  <si>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</si>
  <si>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</si>
  <si>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</si>
  <si>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</si>
  <si>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</si>
  <si>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</si>
  <si>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</si>
  <si>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</si>
  <si>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</si>
  <si>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</si>
  <si>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</si>
  <si>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</si>
  <si>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</si>
  <si>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</si>
  <si>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</si>
  <si>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</si>
  <si>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</si>
  <si>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</si>
  <si>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</si>
  <si>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</si>
  <si>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</si>
  <si>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</si>
  <si>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Zvončki - 13.04.2024</t>
  </si>
  <si>
    <t>Cvetka Burja&amp;Janko Kržič</t>
  </si>
  <si>
    <t>Sonja Novak&amp;Janez Saje</t>
  </si>
  <si>
    <t>Danica Benedik&amp;Irena Jakopič</t>
  </si>
  <si>
    <t>Marina Ravnikar&amp;Breda Terglav</t>
  </si>
  <si>
    <t>Kurt Wandaller&amp;Vesna Kondrič H.</t>
  </si>
  <si>
    <t>Barbara Vizjak&amp;Saša Bohinc</t>
  </si>
  <si>
    <t>Tatjana Taufer&amp;Igor Rus</t>
  </si>
  <si>
    <t>Rado Zalaznik&amp;Rado Zalaznik</t>
  </si>
  <si>
    <t>Emil Tavčar&amp;Cena Štravs</t>
  </si>
  <si>
    <t>Majda&amp;Bojan Lazar</t>
  </si>
  <si>
    <t>Andreja B. Rostohar&amp;Tomaž Bernik</t>
  </si>
  <si>
    <t>Milena Plemelj&amp;Vladimir Gurov</t>
  </si>
  <si>
    <t>Sašo Kranjc&amp;Nejc Robič ml.</t>
  </si>
  <si>
    <t>Maja Rebolj&amp;Mirko Klinar</t>
  </si>
  <si>
    <t>Nada Šmit&amp;Niko Rostohar</t>
  </si>
  <si>
    <t>Andrej Rebolj&amp;Vito Šmit</t>
  </si>
  <si>
    <t>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</si>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</sst>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2" fillId="3" borderId="4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locked="0"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16" fillId="3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center" vertical="center"/>
      <protection hidden="1"/>
    </xf>
    <xf numFmtId="0" fontId="16" fillId="3" borderId="3" xfId="0" applyFont="1" applyFill="1" applyBorder="1" applyAlignment="1" applyProtection="1">
      <alignment horizontal="center" vertical="center"/>
      <protection hidden="1"/>
    </xf>
  </cellXfs>
  <cellStyles count="2">
    <cellStyle name="Currency 2" xfId="1"/>
    <cellStyle name="Navadno" xfId="0" builtinId="0"/>
  </cellStyles>
  <dxfs count="46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6" tint="0.59996337778862885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tabSelected="1" zoomScale="80" zoomScaleNormal="80" workbookViewId="0">
      <pane ySplit="6" topLeftCell="A7" activePane="bottomLeft" state="frozen"/>
      <selection pane="bottomLeft" activeCell="F2" sqref="F2:W2"/>
    </sheetView>
  </sheetViews>
  <sheetFormatPr defaultRowHeight="14.5" x14ac:dyDescent="0.35"/>
  <cols>
    <col min="1" max="1" width="2.453125" style="22" customWidth="1"/>
    <col min="2" max="2" width="1" style="22" hidden="1" customWidth="1"/>
    <col min="3" max="3" width="8.26953125" customWidth="1"/>
    <col min="4" max="4" width="36.7265625" style="13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5" customWidth="1"/>
  </cols>
  <sheetData>
    <row r="1" spans="2:26" ht="15" thickBot="1" x14ac:dyDescent="0.4"/>
    <row r="2" spans="2:26" ht="33.5" thickBot="1" x14ac:dyDescent="0.95">
      <c r="F2" s="66" t="str">
        <f>score!H2</f>
        <v>Zvončki - 13.04.2024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</row>
    <row r="3" spans="2:26" ht="6.75" customHeight="1" x14ac:dyDescent="0.35"/>
    <row r="4" spans="2:26" ht="21.75" customHeight="1" x14ac:dyDescent="0.45">
      <c r="E4" s="32">
        <f>SUM(E7:E146)</f>
        <v>16</v>
      </c>
      <c r="F4" s="69" t="s">
        <v>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31" t="s">
        <v>15</v>
      </c>
    </row>
    <row r="5" spans="2:26" ht="15.75" customHeight="1" x14ac:dyDescent="0.35">
      <c r="C5" s="55" t="s">
        <v>26</v>
      </c>
      <c r="D5" s="70" t="s">
        <v>25</v>
      </c>
      <c r="E5" s="72" t="s">
        <v>9</v>
      </c>
      <c r="F5" s="62">
        <v>1</v>
      </c>
      <c r="G5" s="62">
        <v>2</v>
      </c>
      <c r="H5" s="62">
        <v>3</v>
      </c>
      <c r="I5" s="62">
        <v>4</v>
      </c>
      <c r="J5" s="62">
        <v>5</v>
      </c>
      <c r="K5" s="62">
        <v>6</v>
      </c>
      <c r="L5" s="62">
        <v>7</v>
      </c>
      <c r="M5" s="62">
        <v>8</v>
      </c>
      <c r="N5" s="62">
        <v>9</v>
      </c>
      <c r="O5" s="62">
        <v>10</v>
      </c>
      <c r="P5" s="62">
        <v>11</v>
      </c>
      <c r="Q5" s="62">
        <v>12</v>
      </c>
      <c r="R5" s="62">
        <v>13</v>
      </c>
      <c r="S5" s="62">
        <v>14</v>
      </c>
      <c r="T5" s="62">
        <v>15</v>
      </c>
      <c r="U5" s="62">
        <v>16</v>
      </c>
      <c r="V5" s="62">
        <v>17</v>
      </c>
      <c r="W5" s="64">
        <v>18</v>
      </c>
      <c r="X5" s="57" t="s">
        <v>24</v>
      </c>
      <c r="Y5" s="58" t="s">
        <v>28</v>
      </c>
      <c r="Z5" s="59" t="s">
        <v>27</v>
      </c>
    </row>
    <row r="6" spans="2:26" ht="15.75" customHeight="1" x14ac:dyDescent="0.35">
      <c r="C6" s="56"/>
      <c r="D6" s="71"/>
      <c r="E6" s="7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5"/>
      <c r="X6" s="57"/>
      <c r="Y6" s="58"/>
      <c r="Z6" s="59"/>
    </row>
    <row r="7" spans="2:26" ht="17" x14ac:dyDescent="0.4">
      <c r="B7" s="35">
        <v>1</v>
      </c>
      <c r="C7" s="44">
        <f>VLOOKUP($B7,score!$C$7:$AD$146,3,FALSE)</f>
        <v>1</v>
      </c>
      <c r="D7" s="21" t="str">
        <f>VLOOKUP($B7,score!$C$7:$AD$146,4,FALSE)</f>
        <v>Tatjana Taufer&amp;Igor Rus</v>
      </c>
      <c r="E7" s="21">
        <f>VLOOKUP($B7,score!$C$7:$AD$146,5,FALSE)</f>
        <v>1</v>
      </c>
      <c r="F7" s="3">
        <f>VLOOKUP($B7,score!$C$7:$AB$146,6,FALSE)</f>
        <v>5</v>
      </c>
      <c r="G7" s="3">
        <f>VLOOKUP($B7,score!$C$7:$AB$146,7,FALSE)</f>
        <v>5</v>
      </c>
      <c r="H7" s="3">
        <f>VLOOKUP($B7,score!$C$7:$AB$146,8,FALSE)</f>
        <v>3</v>
      </c>
      <c r="I7" s="3">
        <f>VLOOKUP($B7,score!$C$7:$AB$146,9,FALSE)</f>
        <v>5</v>
      </c>
      <c r="J7" s="3">
        <f>VLOOKUP($B7,score!$C$7:$AB$146,10,FALSE)</f>
        <v>5</v>
      </c>
      <c r="K7" s="3">
        <f>VLOOKUP($B7,score!$C$7:$AB$146,11,FALSE)</f>
        <v>4</v>
      </c>
      <c r="L7" s="3">
        <f>VLOOKUP($B7,score!$C$7:$AB$146,12,FALSE)</f>
        <v>4</v>
      </c>
      <c r="M7" s="3">
        <f>VLOOKUP($B7,score!$C$7:$AB$146,13,FALSE)</f>
        <v>5</v>
      </c>
      <c r="N7" s="3">
        <f>VLOOKUP($B7,score!$C$7:$AB$146,14,FALSE)</f>
        <v>3</v>
      </c>
      <c r="O7" s="3">
        <f>VLOOKUP($B7,score!$C$7:$AB$146,15,FALSE)</f>
        <v>4</v>
      </c>
      <c r="P7" s="3">
        <f>VLOOKUP($B7,score!$C$7:$AB$146,16,FALSE)</f>
        <v>3</v>
      </c>
      <c r="Q7" s="3">
        <f>VLOOKUP($B7,score!$C$7:$AB$146,17,FALSE)</f>
        <v>4</v>
      </c>
      <c r="R7" s="3">
        <f>VLOOKUP($B7,score!$C$7:$AB$146,18,FALSE)</f>
        <v>4</v>
      </c>
      <c r="S7" s="3">
        <f>VLOOKUP($B7,score!$C$7:$AB$146,19,FALSE)</f>
        <v>4</v>
      </c>
      <c r="T7" s="3">
        <f>VLOOKUP($B7,score!$C$7:$AB$146,20,FALSE)</f>
        <v>4</v>
      </c>
      <c r="U7" s="3">
        <f>VLOOKUP($B7,score!$C$7:$AB$146,21,FALSE)</f>
        <v>3</v>
      </c>
      <c r="V7" s="3">
        <f>VLOOKUP($B7,score!$C$7:$AB$146,22,FALSE)</f>
        <v>8</v>
      </c>
      <c r="W7" s="3">
        <f>VLOOKUP($B7,score!$C$7:$AB$146,23,FALSE)</f>
        <v>3</v>
      </c>
      <c r="X7" s="19">
        <f>VLOOKUP($B7,score!$C$7:$AD$146,25,FALSE)</f>
        <v>76.000001299999994</v>
      </c>
      <c r="Y7" s="26">
        <f>VLOOKUP($B7,score!$C$7:$AD$146,26,FALSE)</f>
        <v>27.8</v>
      </c>
      <c r="Z7" s="23">
        <f>VLOOKUP($B7,score!$C$7:$AD$146,28,FALSE)</f>
        <v>48.200001300000004</v>
      </c>
    </row>
    <row r="8" spans="2:26" ht="17" x14ac:dyDescent="0.4">
      <c r="B8" s="35">
        <v>2</v>
      </c>
      <c r="C8" s="44">
        <f>VLOOKUP($B8,score!$C$7:$AD$146,3,FALSE)</f>
        <v>2</v>
      </c>
      <c r="D8" s="21" t="str">
        <f>VLOOKUP($B8,score!$C$7:$AD$146,4,FALSE)</f>
        <v>Nada Šmit&amp;Niko Rostohar</v>
      </c>
      <c r="E8" s="21">
        <f>VLOOKUP($B8,score!$C$7:$AD$146,5,FALSE)</f>
        <v>1</v>
      </c>
      <c r="F8" s="3">
        <f>VLOOKUP($B8,score!$C$7:$AB$146,6,FALSE)</f>
        <v>4</v>
      </c>
      <c r="G8" s="3">
        <f>VLOOKUP($B8,score!$C$7:$AB$146,7,FALSE)</f>
        <v>3</v>
      </c>
      <c r="H8" s="3">
        <f>VLOOKUP($B8,score!$C$7:$AB$146,8,FALSE)</f>
        <v>3</v>
      </c>
      <c r="I8" s="3">
        <f>VLOOKUP($B8,score!$C$7:$AB$146,9,FALSE)</f>
        <v>4</v>
      </c>
      <c r="J8" s="3">
        <f>VLOOKUP($B8,score!$C$7:$AB$146,10,FALSE)</f>
        <v>3</v>
      </c>
      <c r="K8" s="3">
        <f>VLOOKUP($B8,score!$C$7:$AB$146,11,FALSE)</f>
        <v>3</v>
      </c>
      <c r="L8" s="3">
        <f>VLOOKUP($B8,score!$C$7:$AB$146,12,FALSE)</f>
        <v>4</v>
      </c>
      <c r="M8" s="3">
        <f>VLOOKUP($B8,score!$C$7:$AB$146,13,FALSE)</f>
        <v>4</v>
      </c>
      <c r="N8" s="3">
        <f>VLOOKUP($B8,score!$C$7:$AB$146,14,FALSE)</f>
        <v>3</v>
      </c>
      <c r="O8" s="3">
        <f>VLOOKUP($B8,score!$C$7:$AB$146,15,FALSE)</f>
        <v>4</v>
      </c>
      <c r="P8" s="3">
        <f>VLOOKUP($B8,score!$C$7:$AB$146,16,FALSE)</f>
        <v>3</v>
      </c>
      <c r="Q8" s="3">
        <f>VLOOKUP($B8,score!$C$7:$AB$146,17,FALSE)</f>
        <v>3</v>
      </c>
      <c r="R8" s="3">
        <f>VLOOKUP($B8,score!$C$7:$AB$146,18,FALSE)</f>
        <v>4</v>
      </c>
      <c r="S8" s="3">
        <f>VLOOKUP($B8,score!$C$7:$AB$146,19,FALSE)</f>
        <v>3</v>
      </c>
      <c r="T8" s="3">
        <f>VLOOKUP($B8,score!$C$7:$AB$146,20,FALSE)</f>
        <v>4</v>
      </c>
      <c r="U8" s="3">
        <f>VLOOKUP($B8,score!$C$7:$AB$146,21,FALSE)</f>
        <v>2</v>
      </c>
      <c r="V8" s="3">
        <f>VLOOKUP($B8,score!$C$7:$AB$146,22,FALSE)</f>
        <v>4</v>
      </c>
      <c r="W8" s="3">
        <f>VLOOKUP($B8,score!$C$7:$AB$146,23,FALSE)</f>
        <v>2</v>
      </c>
      <c r="X8" s="19">
        <f>VLOOKUP($B8,score!$C$7:$AD$146,25,FALSE)</f>
        <v>60.000002100000003</v>
      </c>
      <c r="Y8" s="26">
        <f>VLOOKUP($B8,score!$C$7:$AD$146,26,FALSE)</f>
        <v>10</v>
      </c>
      <c r="Z8" s="23">
        <f>VLOOKUP($B8,score!$C$7:$AD$146,28,FALSE)</f>
        <v>50.000002100000003</v>
      </c>
    </row>
    <row r="9" spans="2:26" ht="17" x14ac:dyDescent="0.4">
      <c r="B9" s="35">
        <v>3</v>
      </c>
      <c r="C9" s="44">
        <f>VLOOKUP($B9,score!$C$7:$AD$146,3,FALSE)</f>
        <v>3</v>
      </c>
      <c r="D9" s="21" t="str">
        <f>VLOOKUP($B9,score!$C$7:$AD$146,4,FALSE)</f>
        <v>Majda&amp;Bojan Lazar</v>
      </c>
      <c r="E9" s="21">
        <f>VLOOKUP($B9,score!$C$7:$AD$146,5,FALSE)</f>
        <v>1</v>
      </c>
      <c r="F9" s="3">
        <f>VLOOKUP($B9,score!$C$7:$AB$146,6,FALSE)</f>
        <v>5</v>
      </c>
      <c r="G9" s="3">
        <f>VLOOKUP($B9,score!$C$7:$AB$146,7,FALSE)</f>
        <v>2</v>
      </c>
      <c r="H9" s="3">
        <f>VLOOKUP($B9,score!$C$7:$AB$146,8,FALSE)</f>
        <v>4</v>
      </c>
      <c r="I9" s="3">
        <f>VLOOKUP($B9,score!$C$7:$AB$146,9,FALSE)</f>
        <v>4</v>
      </c>
      <c r="J9" s="3">
        <f>VLOOKUP($B9,score!$C$7:$AB$146,10,FALSE)</f>
        <v>3</v>
      </c>
      <c r="K9" s="3">
        <f>VLOOKUP($B9,score!$C$7:$AB$146,11,FALSE)</f>
        <v>3</v>
      </c>
      <c r="L9" s="3">
        <f>VLOOKUP($B9,score!$C$7:$AB$146,12,FALSE)</f>
        <v>2</v>
      </c>
      <c r="M9" s="3">
        <f>VLOOKUP($B9,score!$C$7:$AB$146,13,FALSE)</f>
        <v>5</v>
      </c>
      <c r="N9" s="3">
        <f>VLOOKUP($B9,score!$C$7:$AB$146,14,FALSE)</f>
        <v>3</v>
      </c>
      <c r="O9" s="3">
        <f>VLOOKUP($B9,score!$C$7:$AB$146,15,FALSE)</f>
        <v>5</v>
      </c>
      <c r="P9" s="3">
        <f>VLOOKUP($B9,score!$C$7:$AB$146,16,FALSE)</f>
        <v>2</v>
      </c>
      <c r="Q9" s="3">
        <f>VLOOKUP($B9,score!$C$7:$AB$146,17,FALSE)</f>
        <v>3</v>
      </c>
      <c r="R9" s="3">
        <f>VLOOKUP($B9,score!$C$7:$AB$146,18,FALSE)</f>
        <v>4</v>
      </c>
      <c r="S9" s="3">
        <f>VLOOKUP($B9,score!$C$7:$AB$146,19,FALSE)</f>
        <v>3</v>
      </c>
      <c r="T9" s="3">
        <f>VLOOKUP($B9,score!$C$7:$AB$146,20,FALSE)</f>
        <v>4</v>
      </c>
      <c r="U9" s="3">
        <f>VLOOKUP($B9,score!$C$7:$AB$146,21,FALSE)</f>
        <v>3</v>
      </c>
      <c r="V9" s="3">
        <f>VLOOKUP($B9,score!$C$7:$AB$146,22,FALSE)</f>
        <v>7</v>
      </c>
      <c r="W9" s="3">
        <f>VLOOKUP($B9,score!$C$7:$AB$146,23,FALSE)</f>
        <v>3</v>
      </c>
      <c r="X9" s="19">
        <f>VLOOKUP($B9,score!$C$7:$AD$146,25,FALSE)</f>
        <v>65.000001600000004</v>
      </c>
      <c r="Y9" s="26">
        <f>VLOOKUP($B9,score!$C$7:$AD$146,26,FALSE)</f>
        <v>11.7</v>
      </c>
      <c r="Z9" s="23">
        <f>VLOOKUP($B9,score!$C$7:$AD$146,28,FALSE)</f>
        <v>53.300001599999995</v>
      </c>
    </row>
    <row r="10" spans="2:26" ht="17" x14ac:dyDescent="0.4">
      <c r="B10" s="35">
        <v>4</v>
      </c>
      <c r="C10" s="44">
        <f>VLOOKUP($B10,score!$C$7:$AD$146,3,FALSE)</f>
        <v>4</v>
      </c>
      <c r="D10" s="21" t="str">
        <f>VLOOKUP($B10,score!$C$7:$AD$146,4,FALSE)</f>
        <v>Sašo Kranjc&amp;Nejc Robič ml.</v>
      </c>
      <c r="E10" s="21">
        <f>VLOOKUP($B10,score!$C$7:$AD$146,5,FALSE)</f>
        <v>1</v>
      </c>
      <c r="F10" s="3">
        <f>VLOOKUP($B10,score!$C$7:$AB$146,6,FALSE)</f>
        <v>5</v>
      </c>
      <c r="G10" s="3">
        <f>VLOOKUP($B10,score!$C$7:$AB$146,7,FALSE)</f>
        <v>3</v>
      </c>
      <c r="H10" s="3">
        <f>VLOOKUP($B10,score!$C$7:$AB$146,8,FALSE)</f>
        <v>3</v>
      </c>
      <c r="I10" s="3">
        <f>VLOOKUP($B10,score!$C$7:$AB$146,9,FALSE)</f>
        <v>4</v>
      </c>
      <c r="J10" s="3">
        <f>VLOOKUP($B10,score!$C$7:$AB$146,10,FALSE)</f>
        <v>4</v>
      </c>
      <c r="K10" s="3">
        <f>VLOOKUP($B10,score!$C$7:$AB$146,11,FALSE)</f>
        <v>4</v>
      </c>
      <c r="L10" s="3">
        <f>VLOOKUP($B10,score!$C$7:$AB$146,12,FALSE)</f>
        <v>2</v>
      </c>
      <c r="M10" s="3">
        <f>VLOOKUP($B10,score!$C$7:$AB$146,13,FALSE)</f>
        <v>3</v>
      </c>
      <c r="N10" s="3">
        <f>VLOOKUP($B10,score!$C$7:$AB$146,14,FALSE)</f>
        <v>4</v>
      </c>
      <c r="O10" s="3">
        <f>VLOOKUP($B10,score!$C$7:$AB$146,15,FALSE)</f>
        <v>4</v>
      </c>
      <c r="P10" s="3">
        <f>VLOOKUP($B10,score!$C$7:$AB$146,16,FALSE)</f>
        <v>3</v>
      </c>
      <c r="Q10" s="3">
        <f>VLOOKUP($B10,score!$C$7:$AB$146,17,FALSE)</f>
        <v>3</v>
      </c>
      <c r="R10" s="3">
        <f>VLOOKUP($B10,score!$C$7:$AB$146,18,FALSE)</f>
        <v>4</v>
      </c>
      <c r="S10" s="3">
        <f>VLOOKUP($B10,score!$C$7:$AB$146,19,FALSE)</f>
        <v>3</v>
      </c>
      <c r="T10" s="3">
        <f>VLOOKUP($B10,score!$C$7:$AB$146,20,FALSE)</f>
        <v>4</v>
      </c>
      <c r="U10" s="3">
        <f>VLOOKUP($B10,score!$C$7:$AB$146,21,FALSE)</f>
        <v>3</v>
      </c>
      <c r="V10" s="3">
        <f>VLOOKUP($B10,score!$C$7:$AB$146,22,FALSE)</f>
        <v>7</v>
      </c>
      <c r="W10" s="3">
        <f>VLOOKUP($B10,score!$C$7:$AB$146,23,FALSE)</f>
        <v>3</v>
      </c>
      <c r="X10" s="19">
        <f>VLOOKUP($B10,score!$C$7:$AD$146,25,FALSE)</f>
        <v>66.000001900000001</v>
      </c>
      <c r="Y10" s="26">
        <f>VLOOKUP($B10,score!$C$7:$AD$146,26,FALSE)</f>
        <v>10.7</v>
      </c>
      <c r="Z10" s="23">
        <f>VLOOKUP($B10,score!$C$7:$AD$146,28,FALSE)</f>
        <v>55.300001899999998</v>
      </c>
    </row>
    <row r="11" spans="2:26" ht="17" x14ac:dyDescent="0.4">
      <c r="B11" s="35">
        <v>5</v>
      </c>
      <c r="C11" s="44">
        <f>VLOOKUP($B11,score!$C$7:$AD$146,3,FALSE)</f>
        <v>5</v>
      </c>
      <c r="D11" s="21" t="str">
        <f>VLOOKUP($B11,score!$C$7:$AD$146,4,FALSE)</f>
        <v>Sonja Novak&amp;Janez Saje</v>
      </c>
      <c r="E11" s="21">
        <f>VLOOKUP($B11,score!$C$7:$AD$146,5,FALSE)</f>
        <v>1</v>
      </c>
      <c r="F11" s="3">
        <f>VLOOKUP($B11,score!$C$7:$AB$146,6,FALSE)</f>
        <v>5</v>
      </c>
      <c r="G11" s="3">
        <f>VLOOKUP($B11,score!$C$7:$AB$146,7,FALSE)</f>
        <v>3</v>
      </c>
      <c r="H11" s="3">
        <f>VLOOKUP($B11,score!$C$7:$AB$146,8,FALSE)</f>
        <v>3</v>
      </c>
      <c r="I11" s="3">
        <f>VLOOKUP($B11,score!$C$7:$AB$146,9,FALSE)</f>
        <v>4</v>
      </c>
      <c r="J11" s="3">
        <f>VLOOKUP($B11,score!$C$7:$AB$146,10,FALSE)</f>
        <v>3</v>
      </c>
      <c r="K11" s="3">
        <f>VLOOKUP($B11,score!$C$7:$AB$146,11,FALSE)</f>
        <v>3</v>
      </c>
      <c r="L11" s="3">
        <f>VLOOKUP($B11,score!$C$7:$AB$146,12,FALSE)</f>
        <v>3</v>
      </c>
      <c r="M11" s="3">
        <f>VLOOKUP($B11,score!$C$7:$AB$146,13,FALSE)</f>
        <v>5</v>
      </c>
      <c r="N11" s="3">
        <f>VLOOKUP($B11,score!$C$7:$AB$146,14,FALSE)</f>
        <v>3</v>
      </c>
      <c r="O11" s="3">
        <f>VLOOKUP($B11,score!$C$7:$AB$146,15,FALSE)</f>
        <v>4</v>
      </c>
      <c r="P11" s="3">
        <f>VLOOKUP($B11,score!$C$7:$AB$146,16,FALSE)</f>
        <v>3</v>
      </c>
      <c r="Q11" s="3">
        <f>VLOOKUP($B11,score!$C$7:$AB$146,17,FALSE)</f>
        <v>5</v>
      </c>
      <c r="R11" s="3">
        <f>VLOOKUP($B11,score!$C$7:$AB$146,18,FALSE)</f>
        <v>5</v>
      </c>
      <c r="S11" s="3">
        <f>VLOOKUP($B11,score!$C$7:$AB$146,19,FALSE)</f>
        <v>4</v>
      </c>
      <c r="T11" s="3">
        <f>VLOOKUP($B11,score!$C$7:$AB$146,20,FALSE)</f>
        <v>3</v>
      </c>
      <c r="U11" s="3">
        <f>VLOOKUP($B11,score!$C$7:$AB$146,21,FALSE)</f>
        <v>3</v>
      </c>
      <c r="V11" s="3">
        <f>VLOOKUP($B11,score!$C$7:$AB$146,22,FALSE)</f>
        <v>5</v>
      </c>
      <c r="W11" s="3">
        <f>VLOOKUP($B11,score!$C$7:$AB$146,23,FALSE)</f>
        <v>3</v>
      </c>
      <c r="X11" s="19">
        <f>VLOOKUP($B11,score!$C$7:$AD$146,25,FALSE)</f>
        <v>67.000000799999995</v>
      </c>
      <c r="Y11" s="26">
        <f>VLOOKUP($B11,score!$C$7:$AD$146,26,FALSE)</f>
        <v>11.3</v>
      </c>
      <c r="Z11" s="23">
        <f>VLOOKUP($B11,score!$C$7:$AD$146,28,FALSE)</f>
        <v>55.700000800000005</v>
      </c>
    </row>
    <row r="12" spans="2:26" ht="17" x14ac:dyDescent="0.4">
      <c r="B12" s="35">
        <v>6</v>
      </c>
      <c r="C12" s="44">
        <f>VLOOKUP($B12,score!$C$7:$AD$146,3,FALSE)</f>
        <v>6</v>
      </c>
      <c r="D12" s="21" t="str">
        <f>VLOOKUP($B12,score!$C$7:$AD$146,4,FALSE)</f>
        <v>Kurt Wandaller&amp;Vesna Kondrič H.</v>
      </c>
      <c r="E12" s="21">
        <f>VLOOKUP($B12,score!$C$7:$AD$146,5,FALSE)</f>
        <v>1</v>
      </c>
      <c r="F12" s="3">
        <f>VLOOKUP($B12,score!$C$7:$AB$146,6,FALSE)</f>
        <v>5</v>
      </c>
      <c r="G12" s="3">
        <f>VLOOKUP($B12,score!$C$7:$AB$146,7,FALSE)</f>
        <v>5</v>
      </c>
      <c r="H12" s="3">
        <f>VLOOKUP($B12,score!$C$7:$AB$146,8,FALSE)</f>
        <v>3</v>
      </c>
      <c r="I12" s="3">
        <f>VLOOKUP($B12,score!$C$7:$AB$146,9,FALSE)</f>
        <v>6</v>
      </c>
      <c r="J12" s="3">
        <f>VLOOKUP($B12,score!$C$7:$AB$146,10,FALSE)</f>
        <v>4</v>
      </c>
      <c r="K12" s="3">
        <f>VLOOKUP($B12,score!$C$7:$AB$146,11,FALSE)</f>
        <v>5</v>
      </c>
      <c r="L12" s="3">
        <f>VLOOKUP($B12,score!$C$7:$AB$146,12,FALSE)</f>
        <v>4</v>
      </c>
      <c r="M12" s="3">
        <f>VLOOKUP($B12,score!$C$7:$AB$146,13,FALSE)</f>
        <v>6</v>
      </c>
      <c r="N12" s="3">
        <f>VLOOKUP($B12,score!$C$7:$AB$146,14,FALSE)</f>
        <v>4</v>
      </c>
      <c r="O12" s="3">
        <f>VLOOKUP($B12,score!$C$7:$AB$146,15,FALSE)</f>
        <v>7</v>
      </c>
      <c r="P12" s="3">
        <f>VLOOKUP($B12,score!$C$7:$AB$146,16,FALSE)</f>
        <v>5</v>
      </c>
      <c r="Q12" s="3">
        <f>VLOOKUP($B12,score!$C$7:$AB$146,17,FALSE)</f>
        <v>4</v>
      </c>
      <c r="R12" s="3">
        <f>VLOOKUP($B12,score!$C$7:$AB$146,18,FALSE)</f>
        <v>4</v>
      </c>
      <c r="S12" s="3">
        <f>VLOOKUP($B12,score!$C$7:$AB$146,19,FALSE)</f>
        <v>5</v>
      </c>
      <c r="T12" s="3">
        <f>VLOOKUP($B12,score!$C$7:$AB$146,20,FALSE)</f>
        <v>4</v>
      </c>
      <c r="U12" s="3">
        <f>VLOOKUP($B12,score!$C$7:$AB$146,21,FALSE)</f>
        <v>5</v>
      </c>
      <c r="V12" s="3">
        <f>VLOOKUP($B12,score!$C$7:$AB$146,22,FALSE)</f>
        <v>4</v>
      </c>
      <c r="W12" s="3">
        <f>VLOOKUP($B12,score!$C$7:$AB$146,23,FALSE)</f>
        <v>4</v>
      </c>
      <c r="X12" s="19">
        <f>VLOOKUP($B12,score!$C$7:$AD$146,25,FALSE)</f>
        <v>84.000001100000006</v>
      </c>
      <c r="Y12" s="26">
        <f>VLOOKUP($B12,score!$C$7:$AD$146,26,FALSE)</f>
        <v>27.8</v>
      </c>
      <c r="Z12" s="23">
        <f>VLOOKUP($B12,score!$C$7:$AD$146,28,FALSE)</f>
        <v>56.200001100000001</v>
      </c>
    </row>
    <row r="13" spans="2:26" ht="17" x14ac:dyDescent="0.4">
      <c r="B13" s="35">
        <v>7</v>
      </c>
      <c r="C13" s="44">
        <f>VLOOKUP($B13,score!$C$7:$AD$146,3,FALSE)</f>
        <v>7</v>
      </c>
      <c r="D13" s="21" t="str">
        <f>VLOOKUP($B13,score!$C$7:$AD$146,4,FALSE)</f>
        <v>Emil Tavčar&amp;Cena Štravs</v>
      </c>
      <c r="E13" s="21">
        <f>VLOOKUP($B13,score!$C$7:$AD$146,5,FALSE)</f>
        <v>1</v>
      </c>
      <c r="F13" s="3">
        <f>VLOOKUP($B13,score!$C$7:$AB$146,6,FALSE)</f>
        <v>5</v>
      </c>
      <c r="G13" s="3">
        <f>VLOOKUP($B13,score!$C$7:$AB$146,7,FALSE)</f>
        <v>3</v>
      </c>
      <c r="H13" s="3">
        <f>VLOOKUP($B13,score!$C$7:$AB$146,8,FALSE)</f>
        <v>4</v>
      </c>
      <c r="I13" s="3">
        <f>VLOOKUP($B13,score!$C$7:$AB$146,9,FALSE)</f>
        <v>4</v>
      </c>
      <c r="J13" s="3">
        <f>VLOOKUP($B13,score!$C$7:$AB$146,10,FALSE)</f>
        <v>3</v>
      </c>
      <c r="K13" s="3">
        <f>VLOOKUP($B13,score!$C$7:$AB$146,11,FALSE)</f>
        <v>3</v>
      </c>
      <c r="L13" s="3">
        <f>VLOOKUP($B13,score!$C$7:$AB$146,12,FALSE)</f>
        <v>3</v>
      </c>
      <c r="M13" s="3">
        <f>VLOOKUP($B13,score!$C$7:$AB$146,13,FALSE)</f>
        <v>7</v>
      </c>
      <c r="N13" s="3">
        <f>VLOOKUP($B13,score!$C$7:$AB$146,14,FALSE)</f>
        <v>4</v>
      </c>
      <c r="O13" s="3">
        <f>VLOOKUP($B13,score!$C$7:$AB$146,15,FALSE)</f>
        <v>4</v>
      </c>
      <c r="P13" s="3">
        <f>VLOOKUP($B13,score!$C$7:$AB$146,16,FALSE)</f>
        <v>4</v>
      </c>
      <c r="Q13" s="3">
        <f>VLOOKUP($B13,score!$C$7:$AB$146,17,FALSE)</f>
        <v>3</v>
      </c>
      <c r="R13" s="3">
        <f>VLOOKUP($B13,score!$C$7:$AB$146,18,FALSE)</f>
        <v>4</v>
      </c>
      <c r="S13" s="3">
        <f>VLOOKUP($B13,score!$C$7:$AB$146,19,FALSE)</f>
        <v>3</v>
      </c>
      <c r="T13" s="3">
        <f>VLOOKUP($B13,score!$C$7:$AB$146,20,FALSE)</f>
        <v>3</v>
      </c>
      <c r="U13" s="3">
        <f>VLOOKUP($B13,score!$C$7:$AB$146,21,FALSE)</f>
        <v>3</v>
      </c>
      <c r="V13" s="3">
        <f>VLOOKUP($B13,score!$C$7:$AB$146,22,FALSE)</f>
        <v>5</v>
      </c>
      <c r="W13" s="3">
        <f>VLOOKUP($B13,score!$C$7:$AB$146,23,FALSE)</f>
        <v>4</v>
      </c>
      <c r="X13" s="19">
        <f>VLOOKUP($B13,score!$C$7:$AD$146,25,FALSE)</f>
        <v>69.000001499999996</v>
      </c>
      <c r="Y13" s="26">
        <f>VLOOKUP($B13,score!$C$7:$AD$146,26,FALSE)</f>
        <v>12.1</v>
      </c>
      <c r="Z13" s="23">
        <f>VLOOKUP($B13,score!$C$7:$AD$146,28,FALSE)</f>
        <v>56.900001500000002</v>
      </c>
    </row>
    <row r="14" spans="2:26" ht="17" x14ac:dyDescent="0.4">
      <c r="B14" s="35">
        <v>8</v>
      </c>
      <c r="C14" s="44">
        <f>VLOOKUP($B14,score!$C$7:$AD$146,3,FALSE)</f>
        <v>8</v>
      </c>
      <c r="D14" s="21" t="str">
        <f>VLOOKUP($B14,score!$C$7:$AD$146,4,FALSE)</f>
        <v>Barbara Vizjak&amp;Saša Bohinc</v>
      </c>
      <c r="E14" s="21">
        <f>VLOOKUP($B14,score!$C$7:$AD$146,5,FALSE)</f>
        <v>1</v>
      </c>
      <c r="F14" s="3">
        <f>VLOOKUP($B14,score!$C$7:$AB$146,6,FALSE)</f>
        <v>6</v>
      </c>
      <c r="G14" s="3">
        <f>VLOOKUP($B14,score!$C$7:$AB$146,7,FALSE)</f>
        <v>5</v>
      </c>
      <c r="H14" s="3">
        <f>VLOOKUP($B14,score!$C$7:$AB$146,8,FALSE)</f>
        <v>3</v>
      </c>
      <c r="I14" s="3">
        <f>VLOOKUP($B14,score!$C$7:$AB$146,9,FALSE)</f>
        <v>5</v>
      </c>
      <c r="J14" s="3">
        <f>VLOOKUP($B14,score!$C$7:$AB$146,10,FALSE)</f>
        <v>6</v>
      </c>
      <c r="K14" s="3">
        <f>VLOOKUP($B14,score!$C$7:$AB$146,11,FALSE)</f>
        <v>5</v>
      </c>
      <c r="L14" s="3">
        <f>VLOOKUP($B14,score!$C$7:$AB$146,12,FALSE)</f>
        <v>4</v>
      </c>
      <c r="M14" s="3">
        <f>VLOOKUP($B14,score!$C$7:$AB$146,13,FALSE)</f>
        <v>9</v>
      </c>
      <c r="N14" s="3">
        <f>VLOOKUP($B14,score!$C$7:$AB$146,14,FALSE)</f>
        <v>4</v>
      </c>
      <c r="O14" s="3">
        <f>VLOOKUP($B14,score!$C$7:$AB$146,15,FALSE)</f>
        <v>4</v>
      </c>
      <c r="P14" s="3">
        <f>VLOOKUP($B14,score!$C$7:$AB$146,16,FALSE)</f>
        <v>5</v>
      </c>
      <c r="Q14" s="3">
        <f>VLOOKUP($B14,score!$C$7:$AB$146,17,FALSE)</f>
        <v>4</v>
      </c>
      <c r="R14" s="3">
        <f>VLOOKUP($B14,score!$C$7:$AB$146,18,FALSE)</f>
        <v>4</v>
      </c>
      <c r="S14" s="3">
        <f>VLOOKUP($B14,score!$C$7:$AB$146,19,FALSE)</f>
        <v>5</v>
      </c>
      <c r="T14" s="3">
        <f>VLOOKUP($B14,score!$C$7:$AB$146,20,FALSE)</f>
        <v>4</v>
      </c>
      <c r="U14" s="3">
        <f>VLOOKUP($B14,score!$C$7:$AB$146,21,FALSE)</f>
        <v>5</v>
      </c>
      <c r="V14" s="3">
        <f>VLOOKUP($B14,score!$C$7:$AB$146,22,FALSE)</f>
        <v>4</v>
      </c>
      <c r="W14" s="3">
        <f>VLOOKUP($B14,score!$C$7:$AB$146,23,FALSE)</f>
        <v>4</v>
      </c>
      <c r="X14" s="19">
        <f>VLOOKUP($B14,score!$C$7:$AD$146,25,FALSE)</f>
        <v>86.0000012</v>
      </c>
      <c r="Y14" s="26">
        <f>VLOOKUP($B14,score!$C$7:$AD$146,26,FALSE)</f>
        <v>28.5</v>
      </c>
      <c r="Z14" s="23">
        <f>VLOOKUP($B14,score!$C$7:$AD$146,28,FALSE)</f>
        <v>57.5000012</v>
      </c>
    </row>
    <row r="15" spans="2:26" ht="17" x14ac:dyDescent="0.4">
      <c r="B15" s="35">
        <v>9</v>
      </c>
      <c r="C15" s="44">
        <f>VLOOKUP($B15,score!$C$7:$AD$146,3,FALSE)</f>
        <v>9</v>
      </c>
      <c r="D15" s="21" t="str">
        <f>VLOOKUP($B15,score!$C$7:$AD$146,4,FALSE)</f>
        <v>Milena Plemelj&amp;Vladimir Gurov</v>
      </c>
      <c r="E15" s="21">
        <f>VLOOKUP($B15,score!$C$7:$AD$146,5,FALSE)</f>
        <v>1</v>
      </c>
      <c r="F15" s="3">
        <f>VLOOKUP($B15,score!$C$7:$AB$146,6,FALSE)</f>
        <v>3</v>
      </c>
      <c r="G15" s="3">
        <f>VLOOKUP($B15,score!$C$7:$AB$146,7,FALSE)</f>
        <v>4</v>
      </c>
      <c r="H15" s="3">
        <f>VLOOKUP($B15,score!$C$7:$AB$146,8,FALSE)</f>
        <v>4</v>
      </c>
      <c r="I15" s="3">
        <f>VLOOKUP($B15,score!$C$7:$AB$146,9,FALSE)</f>
        <v>4</v>
      </c>
      <c r="J15" s="3">
        <f>VLOOKUP($B15,score!$C$7:$AB$146,10,FALSE)</f>
        <v>3</v>
      </c>
      <c r="K15" s="3">
        <f>VLOOKUP($B15,score!$C$7:$AB$146,11,FALSE)</f>
        <v>4</v>
      </c>
      <c r="L15" s="3">
        <f>VLOOKUP($B15,score!$C$7:$AB$146,12,FALSE)</f>
        <v>4</v>
      </c>
      <c r="M15" s="3">
        <f>VLOOKUP($B15,score!$C$7:$AB$146,13,FALSE)</f>
        <v>3</v>
      </c>
      <c r="N15" s="3">
        <f>VLOOKUP($B15,score!$C$7:$AB$146,14,FALSE)</f>
        <v>4</v>
      </c>
      <c r="O15" s="3">
        <f>VLOOKUP($B15,score!$C$7:$AB$146,15,FALSE)</f>
        <v>4</v>
      </c>
      <c r="P15" s="3">
        <f>VLOOKUP($B15,score!$C$7:$AB$146,16,FALSE)</f>
        <v>4</v>
      </c>
      <c r="Q15" s="3">
        <f>VLOOKUP($B15,score!$C$7:$AB$146,17,FALSE)</f>
        <v>4</v>
      </c>
      <c r="R15" s="3">
        <f>VLOOKUP($B15,score!$C$7:$AB$146,18,FALSE)</f>
        <v>4</v>
      </c>
      <c r="S15" s="3">
        <f>VLOOKUP($B15,score!$C$7:$AB$146,19,FALSE)</f>
        <v>3</v>
      </c>
      <c r="T15" s="3">
        <f>VLOOKUP($B15,score!$C$7:$AB$146,20,FALSE)</f>
        <v>5</v>
      </c>
      <c r="U15" s="3">
        <f>VLOOKUP($B15,score!$C$7:$AB$146,21,FALSE)</f>
        <v>3</v>
      </c>
      <c r="V15" s="3">
        <f>VLOOKUP($B15,score!$C$7:$AB$146,22,FALSE)</f>
        <v>6</v>
      </c>
      <c r="W15" s="3">
        <f>VLOOKUP($B15,score!$C$7:$AB$146,23,FALSE)</f>
        <v>3</v>
      </c>
      <c r="X15" s="19">
        <f>VLOOKUP($B15,score!$C$7:$AD$146,25,FALSE)</f>
        <v>69.000001800000007</v>
      </c>
      <c r="Y15" s="26">
        <f>VLOOKUP($B15,score!$C$7:$AD$146,26,FALSE)</f>
        <v>11.4</v>
      </c>
      <c r="Z15" s="23">
        <f>VLOOKUP($B15,score!$C$7:$AD$146,28,FALSE)</f>
        <v>57.600001800000001</v>
      </c>
    </row>
    <row r="16" spans="2:26" ht="17" x14ac:dyDescent="0.4">
      <c r="B16" s="35">
        <v>10</v>
      </c>
      <c r="C16" s="44">
        <f>VLOOKUP($B16,score!$C$7:$AD$146,3,FALSE)</f>
        <v>10</v>
      </c>
      <c r="D16" s="21" t="str">
        <f>VLOOKUP($B16,score!$C$7:$AD$146,4,FALSE)</f>
        <v>Maja Rebolj&amp;Mirko Klinar</v>
      </c>
      <c r="E16" s="21">
        <f>VLOOKUP($B16,score!$C$7:$AD$146,5,FALSE)</f>
        <v>1</v>
      </c>
      <c r="F16" s="3">
        <f>VLOOKUP($B16,score!$C$7:$AB$146,6,FALSE)</f>
        <v>4</v>
      </c>
      <c r="G16" s="3">
        <f>VLOOKUP($B16,score!$C$7:$AB$146,7,FALSE)</f>
        <v>4</v>
      </c>
      <c r="H16" s="3">
        <f>VLOOKUP($B16,score!$C$7:$AB$146,8,FALSE)</f>
        <v>3</v>
      </c>
      <c r="I16" s="3">
        <f>VLOOKUP($B16,score!$C$7:$AB$146,9,FALSE)</f>
        <v>4</v>
      </c>
      <c r="J16" s="3">
        <f>VLOOKUP($B16,score!$C$7:$AB$146,10,FALSE)</f>
        <v>3</v>
      </c>
      <c r="K16" s="3">
        <f>VLOOKUP($B16,score!$C$7:$AB$146,11,FALSE)</f>
        <v>3</v>
      </c>
      <c r="L16" s="3">
        <f>VLOOKUP($B16,score!$C$7:$AB$146,12,FALSE)</f>
        <v>3</v>
      </c>
      <c r="M16" s="3">
        <f>VLOOKUP($B16,score!$C$7:$AB$146,13,FALSE)</f>
        <v>4</v>
      </c>
      <c r="N16" s="3">
        <f>VLOOKUP($B16,score!$C$7:$AB$146,14,FALSE)</f>
        <v>3</v>
      </c>
      <c r="O16" s="3">
        <f>VLOOKUP($B16,score!$C$7:$AB$146,15,FALSE)</f>
        <v>3</v>
      </c>
      <c r="P16" s="3">
        <f>VLOOKUP($B16,score!$C$7:$AB$146,16,FALSE)</f>
        <v>5</v>
      </c>
      <c r="Q16" s="3">
        <f>VLOOKUP($B16,score!$C$7:$AB$146,17,FALSE)</f>
        <v>3</v>
      </c>
      <c r="R16" s="3">
        <f>VLOOKUP($B16,score!$C$7:$AB$146,18,FALSE)</f>
        <v>4</v>
      </c>
      <c r="S16" s="3">
        <f>VLOOKUP($B16,score!$C$7:$AB$146,19,FALSE)</f>
        <v>4</v>
      </c>
      <c r="T16" s="3">
        <f>VLOOKUP($B16,score!$C$7:$AB$146,20,FALSE)</f>
        <v>5</v>
      </c>
      <c r="U16" s="3">
        <f>VLOOKUP($B16,score!$C$7:$AB$146,21,FALSE)</f>
        <v>3</v>
      </c>
      <c r="V16" s="3">
        <f>VLOOKUP($B16,score!$C$7:$AB$146,22,FALSE)</f>
        <v>4</v>
      </c>
      <c r="W16" s="3">
        <f>VLOOKUP($B16,score!$C$7:$AB$146,23,FALSE)</f>
        <v>4</v>
      </c>
      <c r="X16" s="19">
        <f>VLOOKUP($B16,score!$C$7:$AD$146,25,FALSE)</f>
        <v>66.000001999999995</v>
      </c>
      <c r="Y16" s="26">
        <f>VLOOKUP($B16,score!$C$7:$AD$146,26,FALSE)</f>
        <v>8.3000000000000007</v>
      </c>
      <c r="Z16" s="23">
        <f>VLOOKUP($B16,score!$C$7:$AD$146,28,FALSE)</f>
        <v>57.700002000000005</v>
      </c>
    </row>
    <row r="17" spans="2:26" ht="17" x14ac:dyDescent="0.4">
      <c r="B17" s="35">
        <v>11</v>
      </c>
      <c r="C17" s="44">
        <f>VLOOKUP($B17,score!$C$7:$AD$146,3,FALSE)</f>
        <v>11</v>
      </c>
      <c r="D17" s="21" t="str">
        <f>VLOOKUP($B17,score!$C$7:$AD$146,4,FALSE)</f>
        <v>Andrej Rebolj&amp;Vito Šmit</v>
      </c>
      <c r="E17" s="21">
        <f>VLOOKUP($B17,score!$C$7:$AD$146,5,FALSE)</f>
        <v>1</v>
      </c>
      <c r="F17" s="3">
        <f>VLOOKUP($B17,score!$C$7:$AB$146,6,FALSE)</f>
        <v>3</v>
      </c>
      <c r="G17" s="3">
        <f>VLOOKUP($B17,score!$C$7:$AB$146,7,FALSE)</f>
        <v>3</v>
      </c>
      <c r="H17" s="3">
        <f>VLOOKUP($B17,score!$C$7:$AB$146,8,FALSE)</f>
        <v>3</v>
      </c>
      <c r="I17" s="3">
        <f>VLOOKUP($B17,score!$C$7:$AB$146,9,FALSE)</f>
        <v>4</v>
      </c>
      <c r="J17" s="3">
        <f>VLOOKUP($B17,score!$C$7:$AB$146,10,FALSE)</f>
        <v>3</v>
      </c>
      <c r="K17" s="3">
        <f>VLOOKUP($B17,score!$C$7:$AB$146,11,FALSE)</f>
        <v>5</v>
      </c>
      <c r="L17" s="3">
        <f>VLOOKUP($B17,score!$C$7:$AB$146,12,FALSE)</f>
        <v>3</v>
      </c>
      <c r="M17" s="3">
        <f>VLOOKUP($B17,score!$C$7:$AB$146,13,FALSE)</f>
        <v>4</v>
      </c>
      <c r="N17" s="3">
        <f>VLOOKUP($B17,score!$C$7:$AB$146,14,FALSE)</f>
        <v>3</v>
      </c>
      <c r="O17" s="3">
        <f>VLOOKUP($B17,score!$C$7:$AB$146,15,FALSE)</f>
        <v>5</v>
      </c>
      <c r="P17" s="3">
        <f>VLOOKUP($B17,score!$C$7:$AB$146,16,FALSE)</f>
        <v>3</v>
      </c>
      <c r="Q17" s="3">
        <f>VLOOKUP($B17,score!$C$7:$AB$146,17,FALSE)</f>
        <v>4</v>
      </c>
      <c r="R17" s="3">
        <f>VLOOKUP($B17,score!$C$7:$AB$146,18,FALSE)</f>
        <v>5</v>
      </c>
      <c r="S17" s="3">
        <f>VLOOKUP($B17,score!$C$7:$AB$146,19,FALSE)</f>
        <v>3</v>
      </c>
      <c r="T17" s="3">
        <f>VLOOKUP($B17,score!$C$7:$AB$146,20,FALSE)</f>
        <v>4</v>
      </c>
      <c r="U17" s="3">
        <f>VLOOKUP($B17,score!$C$7:$AB$146,21,FALSE)</f>
        <v>3</v>
      </c>
      <c r="V17" s="3">
        <f>VLOOKUP($B17,score!$C$7:$AB$146,22,FALSE)</f>
        <v>4</v>
      </c>
      <c r="W17" s="3">
        <f>VLOOKUP($B17,score!$C$7:$AB$146,23,FALSE)</f>
        <v>3</v>
      </c>
      <c r="X17" s="19">
        <f>VLOOKUP($B17,score!$C$7:$AD$146,25,FALSE)</f>
        <v>65.000002199999997</v>
      </c>
      <c r="Y17" s="26">
        <f>VLOOKUP($B17,score!$C$7:$AD$146,26,FALSE)</f>
        <v>7.2</v>
      </c>
      <c r="Z17" s="23">
        <f>VLOOKUP($B17,score!$C$7:$AD$146,28,FALSE)</f>
        <v>57.800002199999994</v>
      </c>
    </row>
    <row r="18" spans="2:26" ht="17" x14ac:dyDescent="0.4">
      <c r="B18" s="35">
        <v>12</v>
      </c>
      <c r="C18" s="44">
        <f>VLOOKUP($B18,score!$C$7:$AD$146,3,FALSE)</f>
        <v>12</v>
      </c>
      <c r="D18" s="21" t="str">
        <f>VLOOKUP($B18,score!$C$7:$AD$146,4,FALSE)</f>
        <v>Danica Benedik&amp;Irena Jakopič</v>
      </c>
      <c r="E18" s="21">
        <f>VLOOKUP($B18,score!$C$7:$AD$146,5,FALSE)</f>
        <v>1</v>
      </c>
      <c r="F18" s="3">
        <f>VLOOKUP($B18,score!$C$7:$AB$146,6,FALSE)</f>
        <v>4</v>
      </c>
      <c r="G18" s="3">
        <f>VLOOKUP($B18,score!$C$7:$AB$146,7,FALSE)</f>
        <v>5</v>
      </c>
      <c r="H18" s="3">
        <f>VLOOKUP($B18,score!$C$7:$AB$146,8,FALSE)</f>
        <v>3</v>
      </c>
      <c r="I18" s="3">
        <f>VLOOKUP($B18,score!$C$7:$AB$146,9,FALSE)</f>
        <v>5</v>
      </c>
      <c r="J18" s="3">
        <f>VLOOKUP($B18,score!$C$7:$AB$146,10,FALSE)</f>
        <v>4</v>
      </c>
      <c r="K18" s="3">
        <f>VLOOKUP($B18,score!$C$7:$AB$146,11,FALSE)</f>
        <v>4</v>
      </c>
      <c r="L18" s="3">
        <f>VLOOKUP($B18,score!$C$7:$AB$146,12,FALSE)</f>
        <v>3</v>
      </c>
      <c r="M18" s="3">
        <f>VLOOKUP($B18,score!$C$7:$AB$146,13,FALSE)</f>
        <v>5</v>
      </c>
      <c r="N18" s="3">
        <f>VLOOKUP($B18,score!$C$7:$AB$146,14,FALSE)</f>
        <v>3</v>
      </c>
      <c r="O18" s="3">
        <f>VLOOKUP($B18,score!$C$7:$AB$146,15,FALSE)</f>
        <v>5</v>
      </c>
      <c r="P18" s="3">
        <f>VLOOKUP($B18,score!$C$7:$AB$146,16,FALSE)</f>
        <v>4</v>
      </c>
      <c r="Q18" s="3">
        <f>VLOOKUP($B18,score!$C$7:$AB$146,17,FALSE)</f>
        <v>4</v>
      </c>
      <c r="R18" s="3">
        <f>VLOOKUP($B18,score!$C$7:$AB$146,18,FALSE)</f>
        <v>4</v>
      </c>
      <c r="S18" s="3">
        <f>VLOOKUP($B18,score!$C$7:$AB$146,19,FALSE)</f>
        <v>3</v>
      </c>
      <c r="T18" s="3">
        <f>VLOOKUP($B18,score!$C$7:$AB$146,20,FALSE)</f>
        <v>3</v>
      </c>
      <c r="U18" s="3">
        <f>VLOOKUP($B18,score!$C$7:$AB$146,21,FALSE)</f>
        <v>4</v>
      </c>
      <c r="V18" s="3">
        <f>VLOOKUP($B18,score!$C$7:$AB$146,22,FALSE)</f>
        <v>4</v>
      </c>
      <c r="W18" s="3">
        <f>VLOOKUP($B18,score!$C$7:$AB$146,23,FALSE)</f>
        <v>4</v>
      </c>
      <c r="X18" s="19">
        <f>VLOOKUP($B18,score!$C$7:$AD$146,25,FALSE)</f>
        <v>71.000000900000003</v>
      </c>
      <c r="Y18" s="26">
        <f>VLOOKUP($B18,score!$C$7:$AD$146,26,FALSE)</f>
        <v>12.4</v>
      </c>
      <c r="Z18" s="23">
        <f>VLOOKUP($B18,score!$C$7:$AD$146,28,FALSE)</f>
        <v>58.600000900000005</v>
      </c>
    </row>
    <row r="19" spans="2:26" ht="17" x14ac:dyDescent="0.4">
      <c r="B19" s="35">
        <v>13</v>
      </c>
      <c r="C19" s="44">
        <f>VLOOKUP($B19,score!$C$7:$AD$146,3,FALSE)</f>
        <v>13</v>
      </c>
      <c r="D19" s="21" t="str">
        <f>VLOOKUP($B19,score!$C$7:$AD$146,4,FALSE)</f>
        <v>Cvetka Burja&amp;Janko Kržič</v>
      </c>
      <c r="E19" s="21">
        <f>VLOOKUP($B19,score!$C$7:$AD$146,5,FALSE)</f>
        <v>1</v>
      </c>
      <c r="F19" s="3">
        <f>VLOOKUP($B19,score!$C$7:$AB$146,6,FALSE)</f>
        <v>5</v>
      </c>
      <c r="G19" s="3">
        <f>VLOOKUP($B19,score!$C$7:$AB$146,7,FALSE)</f>
        <v>3</v>
      </c>
      <c r="H19" s="3">
        <f>VLOOKUP($B19,score!$C$7:$AB$146,8,FALSE)</f>
        <v>4</v>
      </c>
      <c r="I19" s="3">
        <f>VLOOKUP($B19,score!$C$7:$AB$146,9,FALSE)</f>
        <v>5</v>
      </c>
      <c r="J19" s="3">
        <f>VLOOKUP($B19,score!$C$7:$AB$146,10,FALSE)</f>
        <v>4</v>
      </c>
      <c r="K19" s="3">
        <f>VLOOKUP($B19,score!$C$7:$AB$146,11,FALSE)</f>
        <v>4</v>
      </c>
      <c r="L19" s="3">
        <f>VLOOKUP($B19,score!$C$7:$AB$146,12,FALSE)</f>
        <v>6</v>
      </c>
      <c r="M19" s="3">
        <f>VLOOKUP($B19,score!$C$7:$AB$146,13,FALSE)</f>
        <v>5</v>
      </c>
      <c r="N19" s="3">
        <f>VLOOKUP($B19,score!$C$7:$AB$146,14,FALSE)</f>
        <v>4</v>
      </c>
      <c r="O19" s="3">
        <f>VLOOKUP($B19,score!$C$7:$AB$146,15,FALSE)</f>
        <v>5</v>
      </c>
      <c r="P19" s="3">
        <f>VLOOKUP($B19,score!$C$7:$AB$146,16,FALSE)</f>
        <v>2</v>
      </c>
      <c r="Q19" s="3">
        <f>VLOOKUP($B19,score!$C$7:$AB$146,17,FALSE)</f>
        <v>4</v>
      </c>
      <c r="R19" s="3">
        <f>VLOOKUP($B19,score!$C$7:$AB$146,18,FALSE)</f>
        <v>4</v>
      </c>
      <c r="S19" s="3">
        <f>VLOOKUP($B19,score!$C$7:$AB$146,19,FALSE)</f>
        <v>4</v>
      </c>
      <c r="T19" s="3">
        <f>VLOOKUP($B19,score!$C$7:$AB$146,20,FALSE)</f>
        <v>4</v>
      </c>
      <c r="U19" s="3">
        <f>VLOOKUP($B19,score!$C$7:$AB$146,21,FALSE)</f>
        <v>3</v>
      </c>
      <c r="V19" s="3">
        <f>VLOOKUP($B19,score!$C$7:$AB$146,22,FALSE)</f>
        <v>5</v>
      </c>
      <c r="W19" s="3">
        <f>VLOOKUP($B19,score!$C$7:$AB$146,23,FALSE)</f>
        <v>4</v>
      </c>
      <c r="X19" s="19">
        <f>VLOOKUP($B19,score!$C$7:$AD$146,25,FALSE)</f>
        <v>75.000000700000001</v>
      </c>
      <c r="Y19" s="26">
        <f>VLOOKUP($B19,score!$C$7:$AD$146,26,FALSE)</f>
        <v>16</v>
      </c>
      <c r="Z19" s="23">
        <f>VLOOKUP($B19,score!$C$7:$AD$146,28,FALSE)</f>
        <v>59.000000700000001</v>
      </c>
    </row>
    <row r="20" spans="2:26" ht="17" x14ac:dyDescent="0.4">
      <c r="B20" s="35">
        <v>14</v>
      </c>
      <c r="C20" s="44">
        <f>VLOOKUP($B20,score!$C$7:$AD$146,3,FALSE)</f>
        <v>14</v>
      </c>
      <c r="D20" s="21" t="str">
        <f>VLOOKUP($B20,score!$C$7:$AD$146,4,FALSE)</f>
        <v>Rado Zalaznik&amp;Rado Zalaznik</v>
      </c>
      <c r="E20" s="21">
        <f>VLOOKUP($B20,score!$C$7:$AD$146,5,FALSE)</f>
        <v>1</v>
      </c>
      <c r="F20" s="3">
        <f>VLOOKUP($B20,score!$C$7:$AB$146,6,FALSE)</f>
        <v>5</v>
      </c>
      <c r="G20" s="3">
        <f>VLOOKUP($B20,score!$C$7:$AB$146,7,FALSE)</f>
        <v>4</v>
      </c>
      <c r="H20" s="3">
        <f>VLOOKUP($B20,score!$C$7:$AB$146,8,FALSE)</f>
        <v>3</v>
      </c>
      <c r="I20" s="3">
        <f>VLOOKUP($B20,score!$C$7:$AB$146,9,FALSE)</f>
        <v>4</v>
      </c>
      <c r="J20" s="3">
        <f>VLOOKUP($B20,score!$C$7:$AB$146,10,FALSE)</f>
        <v>3</v>
      </c>
      <c r="K20" s="3">
        <f>VLOOKUP($B20,score!$C$7:$AB$146,11,FALSE)</f>
        <v>3</v>
      </c>
      <c r="L20" s="3">
        <f>VLOOKUP($B20,score!$C$7:$AB$146,12,FALSE)</f>
        <v>4</v>
      </c>
      <c r="M20" s="3">
        <f>VLOOKUP($B20,score!$C$7:$AB$146,13,FALSE)</f>
        <v>6</v>
      </c>
      <c r="N20" s="3">
        <f>VLOOKUP($B20,score!$C$7:$AB$146,14,FALSE)</f>
        <v>4</v>
      </c>
      <c r="O20" s="3">
        <f>VLOOKUP($B20,score!$C$7:$AB$146,15,FALSE)</f>
        <v>6</v>
      </c>
      <c r="P20" s="3">
        <f>VLOOKUP($B20,score!$C$7:$AB$146,16,FALSE)</f>
        <v>3</v>
      </c>
      <c r="Q20" s="3">
        <f>VLOOKUP($B20,score!$C$7:$AB$146,17,FALSE)</f>
        <v>4</v>
      </c>
      <c r="R20" s="3">
        <f>VLOOKUP($B20,score!$C$7:$AB$146,18,FALSE)</f>
        <v>5</v>
      </c>
      <c r="S20" s="3">
        <f>VLOOKUP($B20,score!$C$7:$AB$146,19,FALSE)</f>
        <v>3</v>
      </c>
      <c r="T20" s="3">
        <f>VLOOKUP($B20,score!$C$7:$AB$146,20,FALSE)</f>
        <v>4</v>
      </c>
      <c r="U20" s="3">
        <f>VLOOKUP($B20,score!$C$7:$AB$146,21,FALSE)</f>
        <v>4</v>
      </c>
      <c r="V20" s="3">
        <f>VLOOKUP($B20,score!$C$7:$AB$146,22,FALSE)</f>
        <v>4</v>
      </c>
      <c r="W20" s="3">
        <f>VLOOKUP($B20,score!$C$7:$AB$146,23,FALSE)</f>
        <v>4</v>
      </c>
      <c r="X20" s="19">
        <f>VLOOKUP($B20,score!$C$7:$AD$146,25,FALSE)</f>
        <v>73.000001400000002</v>
      </c>
      <c r="Y20" s="26">
        <f>VLOOKUP($B20,score!$C$7:$AD$146,26,FALSE)</f>
        <v>13</v>
      </c>
      <c r="Z20" s="23">
        <f>VLOOKUP($B20,score!$C$7:$AD$146,28,FALSE)</f>
        <v>60.000001400000002</v>
      </c>
    </row>
    <row r="21" spans="2:26" ht="17" x14ac:dyDescent="0.4">
      <c r="B21" s="35">
        <v>15</v>
      </c>
      <c r="C21" s="44">
        <f>VLOOKUP($B21,score!$C$7:$AD$146,3,FALSE)</f>
        <v>15</v>
      </c>
      <c r="D21" s="21" t="str">
        <f>VLOOKUP($B21,score!$C$7:$AD$146,4,FALSE)</f>
        <v>Andreja B. Rostohar&amp;Tomaž Bernik</v>
      </c>
      <c r="E21" s="21">
        <f>VLOOKUP($B21,score!$C$7:$AD$146,5,FALSE)</f>
        <v>1</v>
      </c>
      <c r="F21" s="3">
        <f>VLOOKUP($B21,score!$C$7:$AB$146,6,FALSE)</f>
        <v>5</v>
      </c>
      <c r="G21" s="3">
        <f>VLOOKUP($B21,score!$C$7:$AB$146,7,FALSE)</f>
        <v>2</v>
      </c>
      <c r="H21" s="3">
        <f>VLOOKUP($B21,score!$C$7:$AB$146,8,FALSE)</f>
        <v>4</v>
      </c>
      <c r="I21" s="3">
        <f>VLOOKUP($B21,score!$C$7:$AB$146,9,FALSE)</f>
        <v>4</v>
      </c>
      <c r="J21" s="3">
        <f>VLOOKUP($B21,score!$C$7:$AB$146,10,FALSE)</f>
        <v>4</v>
      </c>
      <c r="K21" s="3">
        <f>VLOOKUP($B21,score!$C$7:$AB$146,11,FALSE)</f>
        <v>5</v>
      </c>
      <c r="L21" s="3">
        <f>VLOOKUP($B21,score!$C$7:$AB$146,12,FALSE)</f>
        <v>3</v>
      </c>
      <c r="M21" s="3">
        <f>VLOOKUP($B21,score!$C$7:$AB$146,13,FALSE)</f>
        <v>4</v>
      </c>
      <c r="N21" s="3">
        <f>VLOOKUP($B21,score!$C$7:$AB$146,14,FALSE)</f>
        <v>3</v>
      </c>
      <c r="O21" s="3">
        <f>VLOOKUP($B21,score!$C$7:$AB$146,15,FALSE)</f>
        <v>5</v>
      </c>
      <c r="P21" s="3">
        <f>VLOOKUP($B21,score!$C$7:$AB$146,16,FALSE)</f>
        <v>5</v>
      </c>
      <c r="Q21" s="3">
        <f>VLOOKUP($B21,score!$C$7:$AB$146,17,FALSE)</f>
        <v>4</v>
      </c>
      <c r="R21" s="3">
        <f>VLOOKUP($B21,score!$C$7:$AB$146,18,FALSE)</f>
        <v>4</v>
      </c>
      <c r="S21" s="3">
        <f>VLOOKUP($B21,score!$C$7:$AB$146,19,FALSE)</f>
        <v>3</v>
      </c>
      <c r="T21" s="3">
        <f>VLOOKUP($B21,score!$C$7:$AB$146,20,FALSE)</f>
        <v>3</v>
      </c>
      <c r="U21" s="3">
        <f>VLOOKUP($B21,score!$C$7:$AB$146,21,FALSE)</f>
        <v>3</v>
      </c>
      <c r="V21" s="3">
        <f>VLOOKUP($B21,score!$C$7:$AB$146,22,FALSE)</f>
        <v>5</v>
      </c>
      <c r="W21" s="3">
        <f>VLOOKUP($B21,score!$C$7:$AB$146,23,FALSE)</f>
        <v>3</v>
      </c>
      <c r="X21" s="19">
        <f>VLOOKUP($B21,score!$C$7:$AD$146,25,FALSE)</f>
        <v>69.000001699999999</v>
      </c>
      <c r="Y21" s="26">
        <f>VLOOKUP($B21,score!$C$7:$AD$146,26,FALSE)</f>
        <v>8.8000000000000007</v>
      </c>
      <c r="Z21" s="23">
        <f>VLOOKUP($B21,score!$C$7:$AD$146,28,FALSE)</f>
        <v>60.200001700000001</v>
      </c>
    </row>
    <row r="22" spans="2:26" ht="17" x14ac:dyDescent="0.4">
      <c r="B22" s="35">
        <v>16</v>
      </c>
      <c r="C22" s="44">
        <f>VLOOKUP($B22,score!$C$7:$AD$146,3,FALSE)</f>
        <v>16</v>
      </c>
      <c r="D22" s="21" t="str">
        <f>VLOOKUP($B22,score!$C$7:$AD$146,4,FALSE)</f>
        <v>Marina Ravnikar&amp;Breda Terglav</v>
      </c>
      <c r="E22" s="21">
        <f>VLOOKUP($B22,score!$C$7:$AD$146,5,FALSE)</f>
        <v>1</v>
      </c>
      <c r="F22" s="3">
        <f>VLOOKUP($B22,score!$C$7:$AB$146,6,FALSE)</f>
        <v>5</v>
      </c>
      <c r="G22" s="3">
        <f>VLOOKUP($B22,score!$C$7:$AB$146,7,FALSE)</f>
        <v>4</v>
      </c>
      <c r="H22" s="3">
        <f>VLOOKUP($B22,score!$C$7:$AB$146,8,FALSE)</f>
        <v>5</v>
      </c>
      <c r="I22" s="3">
        <f>VLOOKUP($B22,score!$C$7:$AB$146,9,FALSE)</f>
        <v>5</v>
      </c>
      <c r="J22" s="3">
        <f>VLOOKUP($B22,score!$C$7:$AB$146,10,FALSE)</f>
        <v>3</v>
      </c>
      <c r="K22" s="3">
        <f>VLOOKUP($B22,score!$C$7:$AB$146,11,FALSE)</f>
        <v>4</v>
      </c>
      <c r="L22" s="3">
        <f>VLOOKUP($B22,score!$C$7:$AB$146,12,FALSE)</f>
        <v>4</v>
      </c>
      <c r="M22" s="3">
        <f>VLOOKUP($B22,score!$C$7:$AB$146,13,FALSE)</f>
        <v>7</v>
      </c>
      <c r="N22" s="3">
        <f>VLOOKUP($B22,score!$C$7:$AB$146,14,FALSE)</f>
        <v>4</v>
      </c>
      <c r="O22" s="3">
        <f>VLOOKUP($B22,score!$C$7:$AB$146,15,FALSE)</f>
        <v>6</v>
      </c>
      <c r="P22" s="3">
        <f>VLOOKUP($B22,score!$C$7:$AB$146,16,FALSE)</f>
        <v>2</v>
      </c>
      <c r="Q22" s="3">
        <f>VLOOKUP($B22,score!$C$7:$AB$146,17,FALSE)</f>
        <v>4</v>
      </c>
      <c r="R22" s="3">
        <f>VLOOKUP($B22,score!$C$7:$AB$146,18,FALSE)</f>
        <v>4</v>
      </c>
      <c r="S22" s="3">
        <f>VLOOKUP($B22,score!$C$7:$AB$146,19,FALSE)</f>
        <v>3</v>
      </c>
      <c r="T22" s="3">
        <f>VLOOKUP($B22,score!$C$7:$AB$146,20,FALSE)</f>
        <v>5</v>
      </c>
      <c r="U22" s="3">
        <f>VLOOKUP($B22,score!$C$7:$AB$146,21,FALSE)</f>
        <v>3</v>
      </c>
      <c r="V22" s="3">
        <f>VLOOKUP($B22,score!$C$7:$AB$146,22,FALSE)</f>
        <v>3</v>
      </c>
      <c r="W22" s="3">
        <f>VLOOKUP($B22,score!$C$7:$AB$146,23,FALSE)</f>
        <v>4</v>
      </c>
      <c r="X22" s="19">
        <f>VLOOKUP($B22,score!$C$7:$AD$146,25,FALSE)</f>
        <v>75.000000999999997</v>
      </c>
      <c r="Y22" s="26">
        <f>VLOOKUP($B22,score!$C$7:$AD$146,26,FALSE)</f>
        <v>13.3</v>
      </c>
      <c r="Z22" s="23">
        <f>VLOOKUP($B22,score!$C$7:$AD$146,28,FALSE)</f>
        <v>61.700001</v>
      </c>
    </row>
    <row r="23" spans="2:26" ht="17" x14ac:dyDescent="0.4">
      <c r="B23" s="35">
        <v>17</v>
      </c>
      <c r="C23" s="44">
        <f>VLOOKUP($B23,score!$C$7:$AD$146,3,FALSE)</f>
        <v>17</v>
      </c>
      <c r="D23" s="21">
        <f>VLOOKUP($B23,score!$C$7:$AD$146,4,FALSE)</f>
        <v>0</v>
      </c>
      <c r="E23" s="21">
        <f>VLOOKUP($B23,score!$C$7:$AD$146,5,FALSE)</f>
        <v>0</v>
      </c>
      <c r="F23" s="3">
        <f>VLOOKUP($B23,score!$C$7:$AB$146,6,FALSE)</f>
        <v>0</v>
      </c>
      <c r="G23" s="3">
        <f>VLOOKUP($B23,score!$C$7:$AB$146,7,FALSE)</f>
        <v>0</v>
      </c>
      <c r="H23" s="3">
        <f>VLOOKUP($B23,score!$C$7:$AB$146,8,FALSE)</f>
        <v>0</v>
      </c>
      <c r="I23" s="3">
        <f>VLOOKUP($B23,score!$C$7:$AB$146,9,FALSE)</f>
        <v>0</v>
      </c>
      <c r="J23" s="3">
        <f>VLOOKUP($B23,score!$C$7:$AB$146,10,FALSE)</f>
        <v>0</v>
      </c>
      <c r="K23" s="3">
        <f>VLOOKUP($B23,score!$C$7:$AB$146,11,FALSE)</f>
        <v>0</v>
      </c>
      <c r="L23" s="3">
        <f>VLOOKUP($B23,score!$C$7:$AB$146,12,FALSE)</f>
        <v>0</v>
      </c>
      <c r="M23" s="3">
        <f>VLOOKUP($B23,score!$C$7:$AB$146,13,FALSE)</f>
        <v>0</v>
      </c>
      <c r="N23" s="3">
        <f>VLOOKUP($B23,score!$C$7:$AB$146,14,FALSE)</f>
        <v>0</v>
      </c>
      <c r="O23" s="3">
        <f>VLOOKUP($B23,score!$C$7:$AB$146,15,FALSE)</f>
        <v>0</v>
      </c>
      <c r="P23" s="3">
        <f>VLOOKUP($B23,score!$C$7:$AB$146,16,FALSE)</f>
        <v>0</v>
      </c>
      <c r="Q23" s="3">
        <f>VLOOKUP($B23,score!$C$7:$AB$146,17,FALSE)</f>
        <v>0</v>
      </c>
      <c r="R23" s="3">
        <f>VLOOKUP($B23,score!$C$7:$AB$146,18,FALSE)</f>
        <v>0</v>
      </c>
      <c r="S23" s="3">
        <f>VLOOKUP($B23,score!$C$7:$AB$146,19,FALSE)</f>
        <v>0</v>
      </c>
      <c r="T23" s="3">
        <f>VLOOKUP($B23,score!$C$7:$AB$146,20,FALSE)</f>
        <v>0</v>
      </c>
      <c r="U23" s="3">
        <f>VLOOKUP($B23,score!$C$7:$AB$146,21,FALSE)</f>
        <v>0</v>
      </c>
      <c r="V23" s="3">
        <f>VLOOKUP($B23,score!$C$7:$AB$146,22,FALSE)</f>
        <v>0</v>
      </c>
      <c r="W23" s="3">
        <f>VLOOKUP($B23,score!$C$7:$AB$146,23,FALSE)</f>
        <v>0</v>
      </c>
      <c r="X23" s="19">
        <f>VLOOKUP($B23,score!$C$7:$AD$146,25,FALSE)</f>
        <v>200.00000460000001</v>
      </c>
      <c r="Y23" s="26">
        <f>VLOOKUP($B23,score!$C$7:$AD$146,26,FALSE)</f>
        <v>0</v>
      </c>
      <c r="Z23" s="23">
        <f>VLOOKUP($B23,score!$C$7:$AD$146,28,FALSE)</f>
        <v>200.00000460000001</v>
      </c>
    </row>
    <row r="24" spans="2:26" ht="17" x14ac:dyDescent="0.4">
      <c r="B24" s="35">
        <v>18</v>
      </c>
      <c r="C24" s="44">
        <f>VLOOKUP($B24,score!$C$7:$AD$146,3,FALSE)</f>
        <v>17</v>
      </c>
      <c r="D24" s="21">
        <f>VLOOKUP($B24,score!$C$7:$AD$146,4,FALSE)</f>
        <v>0</v>
      </c>
      <c r="E24" s="21">
        <f>VLOOKUP($B24,score!$C$7:$AD$146,5,FALSE)</f>
        <v>0</v>
      </c>
      <c r="F24" s="3">
        <f>VLOOKUP($B24,score!$C$7:$AB$146,6,FALSE)</f>
        <v>0</v>
      </c>
      <c r="G24" s="3">
        <f>VLOOKUP($B24,score!$C$7:$AB$146,7,FALSE)</f>
        <v>0</v>
      </c>
      <c r="H24" s="3">
        <f>VLOOKUP($B24,score!$C$7:$AB$146,8,FALSE)</f>
        <v>0</v>
      </c>
      <c r="I24" s="3">
        <f>VLOOKUP($B24,score!$C$7:$AB$146,9,FALSE)</f>
        <v>0</v>
      </c>
      <c r="J24" s="3">
        <f>VLOOKUP($B24,score!$C$7:$AB$146,10,FALSE)</f>
        <v>0</v>
      </c>
      <c r="K24" s="3">
        <f>VLOOKUP($B24,score!$C$7:$AB$146,11,FALSE)</f>
        <v>0</v>
      </c>
      <c r="L24" s="3">
        <f>VLOOKUP($B24,score!$C$7:$AB$146,12,FALSE)</f>
        <v>0</v>
      </c>
      <c r="M24" s="3">
        <f>VLOOKUP($B24,score!$C$7:$AB$146,13,FALSE)</f>
        <v>0</v>
      </c>
      <c r="N24" s="3">
        <f>VLOOKUP($B24,score!$C$7:$AB$146,14,FALSE)</f>
        <v>0</v>
      </c>
      <c r="O24" s="3">
        <f>VLOOKUP($B24,score!$C$7:$AB$146,15,FALSE)</f>
        <v>0</v>
      </c>
      <c r="P24" s="3">
        <f>VLOOKUP($B24,score!$C$7:$AB$146,16,FALSE)</f>
        <v>0</v>
      </c>
      <c r="Q24" s="3">
        <f>VLOOKUP($B24,score!$C$7:$AB$146,17,FALSE)</f>
        <v>0</v>
      </c>
      <c r="R24" s="3">
        <f>VLOOKUP($B24,score!$C$7:$AB$146,18,FALSE)</f>
        <v>0</v>
      </c>
      <c r="S24" s="3">
        <f>VLOOKUP($B24,score!$C$7:$AB$146,19,FALSE)</f>
        <v>0</v>
      </c>
      <c r="T24" s="3">
        <f>VLOOKUP($B24,score!$C$7:$AB$146,20,FALSE)</f>
        <v>0</v>
      </c>
      <c r="U24" s="3">
        <f>VLOOKUP($B24,score!$C$7:$AB$146,21,FALSE)</f>
        <v>0</v>
      </c>
      <c r="V24" s="3">
        <f>VLOOKUP($B24,score!$C$7:$AB$146,22,FALSE)</f>
        <v>0</v>
      </c>
      <c r="W24" s="3">
        <f>VLOOKUP($B24,score!$C$7:$AB$146,23,FALSE)</f>
        <v>0</v>
      </c>
      <c r="X24" s="19">
        <f>VLOOKUP($B24,score!$C$7:$AD$146,25,FALSE)</f>
        <v>200.00000470000001</v>
      </c>
      <c r="Y24" s="26">
        <f>VLOOKUP($B24,score!$C$7:$AD$146,26,FALSE)</f>
        <v>0</v>
      </c>
      <c r="Z24" s="23">
        <f>VLOOKUP($B24,score!$C$7:$AD$146,28,FALSE)</f>
        <v>200.00000470000001</v>
      </c>
    </row>
    <row r="25" spans="2:26" ht="17" x14ac:dyDescent="0.4">
      <c r="B25" s="35">
        <v>19</v>
      </c>
      <c r="C25" s="44">
        <f>VLOOKUP($B25,score!$C$7:$AD$146,3,FALSE)</f>
        <v>17</v>
      </c>
      <c r="D25" s="21">
        <f>VLOOKUP($B25,score!$C$7:$AD$146,4,FALSE)</f>
        <v>0</v>
      </c>
      <c r="E25" s="21">
        <f>VLOOKUP($B25,score!$C$7:$AD$146,5,FALSE)</f>
        <v>0</v>
      </c>
      <c r="F25" s="3">
        <f>VLOOKUP($B25,score!$C$7:$AB$146,6,FALSE)</f>
        <v>0</v>
      </c>
      <c r="G25" s="3">
        <f>VLOOKUP($B25,score!$C$7:$AB$146,7,FALSE)</f>
        <v>0</v>
      </c>
      <c r="H25" s="3">
        <f>VLOOKUP($B25,score!$C$7:$AB$146,8,FALSE)</f>
        <v>0</v>
      </c>
      <c r="I25" s="3">
        <f>VLOOKUP($B25,score!$C$7:$AB$146,9,FALSE)</f>
        <v>0</v>
      </c>
      <c r="J25" s="3">
        <f>VLOOKUP($B25,score!$C$7:$AB$146,10,FALSE)</f>
        <v>0</v>
      </c>
      <c r="K25" s="3">
        <f>VLOOKUP($B25,score!$C$7:$AB$146,11,FALSE)</f>
        <v>0</v>
      </c>
      <c r="L25" s="3">
        <f>VLOOKUP($B25,score!$C$7:$AB$146,12,FALSE)</f>
        <v>0</v>
      </c>
      <c r="M25" s="3">
        <f>VLOOKUP($B25,score!$C$7:$AB$146,13,FALSE)</f>
        <v>0</v>
      </c>
      <c r="N25" s="3">
        <f>VLOOKUP($B25,score!$C$7:$AB$146,14,FALSE)</f>
        <v>0</v>
      </c>
      <c r="O25" s="3">
        <f>VLOOKUP($B25,score!$C$7:$AB$146,15,FALSE)</f>
        <v>0</v>
      </c>
      <c r="P25" s="3">
        <f>VLOOKUP($B25,score!$C$7:$AB$146,16,FALSE)</f>
        <v>0</v>
      </c>
      <c r="Q25" s="3">
        <f>VLOOKUP($B25,score!$C$7:$AB$146,17,FALSE)</f>
        <v>0</v>
      </c>
      <c r="R25" s="3">
        <f>VLOOKUP($B25,score!$C$7:$AB$146,18,FALSE)</f>
        <v>0</v>
      </c>
      <c r="S25" s="3">
        <f>VLOOKUP($B25,score!$C$7:$AB$146,19,FALSE)</f>
        <v>0</v>
      </c>
      <c r="T25" s="3">
        <f>VLOOKUP($B25,score!$C$7:$AB$146,20,FALSE)</f>
        <v>0</v>
      </c>
      <c r="U25" s="3">
        <f>VLOOKUP($B25,score!$C$7:$AB$146,21,FALSE)</f>
        <v>0</v>
      </c>
      <c r="V25" s="3">
        <f>VLOOKUP($B25,score!$C$7:$AB$146,22,FALSE)</f>
        <v>0</v>
      </c>
      <c r="W25" s="3">
        <f>VLOOKUP($B25,score!$C$7:$AB$146,23,FALSE)</f>
        <v>0</v>
      </c>
      <c r="X25" s="19">
        <f>VLOOKUP($B25,score!$C$7:$AD$146,25,FALSE)</f>
        <v>200.0000048</v>
      </c>
      <c r="Y25" s="26">
        <f>VLOOKUP($B25,score!$C$7:$AD$146,26,FALSE)</f>
        <v>0</v>
      </c>
      <c r="Z25" s="23">
        <f>VLOOKUP($B25,score!$C$7:$AD$146,28,FALSE)</f>
        <v>200.0000048</v>
      </c>
    </row>
    <row r="26" spans="2:26" ht="17" x14ac:dyDescent="0.4">
      <c r="B26" s="35">
        <v>20</v>
      </c>
      <c r="C26" s="44">
        <f>VLOOKUP($B26,score!$C$7:$AD$146,3,FALSE)</f>
        <v>17</v>
      </c>
      <c r="D26" s="21">
        <f>VLOOKUP($B26,score!$C$7:$AD$146,4,FALSE)</f>
        <v>0</v>
      </c>
      <c r="E26" s="21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9">
        <f>VLOOKUP($B26,score!$C$7:$AD$146,25,FALSE)</f>
        <v>200.00000489999999</v>
      </c>
      <c r="Y26" s="26">
        <f>VLOOKUP($B26,score!$C$7:$AD$146,26,FALSE)</f>
        <v>0</v>
      </c>
      <c r="Z26" s="23">
        <f>VLOOKUP($B26,score!$C$7:$AD$146,28,FALSE)</f>
        <v>200.00000489999999</v>
      </c>
    </row>
    <row r="27" spans="2:26" ht="17" x14ac:dyDescent="0.4">
      <c r="B27" s="35">
        <v>21</v>
      </c>
      <c r="C27" s="44">
        <f>VLOOKUP($B27,score!$C$7:$AD$146,3,FALSE)</f>
        <v>17</v>
      </c>
      <c r="D27" s="21">
        <f>VLOOKUP($B27,score!$C$7:$AD$146,4,FALSE)</f>
        <v>0</v>
      </c>
      <c r="E27" s="21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9">
        <f>VLOOKUP($B27,score!$C$7:$AD$146,25,FALSE)</f>
        <v>200.00000499999999</v>
      </c>
      <c r="Y27" s="26">
        <f>VLOOKUP($B27,score!$C$7:$AD$146,26,FALSE)</f>
        <v>0</v>
      </c>
      <c r="Z27" s="23">
        <f>VLOOKUP($B27,score!$C$7:$AD$146,28,FALSE)</f>
        <v>200.00000499999999</v>
      </c>
    </row>
    <row r="28" spans="2:26" ht="17" x14ac:dyDescent="0.4">
      <c r="B28" s="35">
        <v>22</v>
      </c>
      <c r="C28" s="44">
        <f>VLOOKUP($B28,score!$C$7:$AD$146,3,FALSE)</f>
        <v>17</v>
      </c>
      <c r="D28" s="21">
        <f>VLOOKUP($B28,score!$C$7:$AD$146,4,FALSE)</f>
        <v>0</v>
      </c>
      <c r="E28" s="21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9">
        <f>VLOOKUP($B28,score!$C$7:$AD$146,25,FALSE)</f>
        <v>200.00000510000001</v>
      </c>
      <c r="Y28" s="26">
        <f>VLOOKUP($B28,score!$C$7:$AD$146,26,FALSE)</f>
        <v>0</v>
      </c>
      <c r="Z28" s="23">
        <f>VLOOKUP($B28,score!$C$7:$AD$146,28,FALSE)</f>
        <v>200.00000510000001</v>
      </c>
    </row>
    <row r="29" spans="2:26" ht="17" x14ac:dyDescent="0.4">
      <c r="B29" s="35">
        <v>23</v>
      </c>
      <c r="C29" s="44">
        <f>VLOOKUP($B29,score!$C$7:$AD$146,3,FALSE)</f>
        <v>17</v>
      </c>
      <c r="D29" s="21">
        <f>VLOOKUP($B29,score!$C$7:$AD$146,4,FALSE)</f>
        <v>0</v>
      </c>
      <c r="E29" s="21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9">
        <f>VLOOKUP($B29,score!$C$7:$AD$146,25,FALSE)</f>
        <v>200.0000052</v>
      </c>
      <c r="Y29" s="26">
        <f>VLOOKUP($B29,score!$C$7:$AD$146,26,FALSE)</f>
        <v>0</v>
      </c>
      <c r="Z29" s="23">
        <f>VLOOKUP($B29,score!$C$7:$AD$146,28,FALSE)</f>
        <v>200.0000052</v>
      </c>
    </row>
    <row r="30" spans="2:26" ht="17" x14ac:dyDescent="0.4">
      <c r="B30" s="35">
        <v>24</v>
      </c>
      <c r="C30" s="44">
        <f>VLOOKUP($B30,score!$C$7:$AD$146,3,FALSE)</f>
        <v>17</v>
      </c>
      <c r="D30" s="21">
        <f>VLOOKUP($B30,score!$C$7:$AD$146,4,FALSE)</f>
        <v>0</v>
      </c>
      <c r="E30" s="21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9">
        <f>VLOOKUP($B30,score!$C$7:$AD$146,25,FALSE)</f>
        <v>200.0000053</v>
      </c>
      <c r="Y30" s="26">
        <f>VLOOKUP($B30,score!$C$7:$AD$146,26,FALSE)</f>
        <v>0</v>
      </c>
      <c r="Z30" s="23">
        <f>VLOOKUP($B30,score!$C$7:$AD$146,28,FALSE)</f>
        <v>200.0000053</v>
      </c>
    </row>
    <row r="31" spans="2:26" ht="17" x14ac:dyDescent="0.4">
      <c r="B31" s="35">
        <v>25</v>
      </c>
      <c r="C31" s="44">
        <f>VLOOKUP($B31,score!$C$7:$AD$146,3,FALSE)</f>
        <v>17</v>
      </c>
      <c r="D31" s="21">
        <f>VLOOKUP($B31,score!$C$7:$AD$146,4,FALSE)</f>
        <v>0</v>
      </c>
      <c r="E31" s="21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9">
        <f>VLOOKUP($B31,score!$C$7:$AD$146,25,FALSE)</f>
        <v>200.00000539999999</v>
      </c>
      <c r="Y31" s="26">
        <f>VLOOKUP($B31,score!$C$7:$AD$146,26,FALSE)</f>
        <v>0</v>
      </c>
      <c r="Z31" s="23">
        <f>VLOOKUP($B31,score!$C$7:$AD$146,28,FALSE)</f>
        <v>200.00000539999999</v>
      </c>
    </row>
    <row r="32" spans="2:26" ht="17" x14ac:dyDescent="0.4">
      <c r="B32" s="35">
        <v>26</v>
      </c>
      <c r="C32" s="44">
        <f>VLOOKUP($B32,score!$C$7:$AD$146,3,FALSE)</f>
        <v>17</v>
      </c>
      <c r="D32" s="21">
        <f>VLOOKUP($B32,score!$C$7:$AD$146,4,FALSE)</f>
        <v>0</v>
      </c>
      <c r="E32" s="21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9">
        <f>VLOOKUP($B32,score!$C$7:$AD$146,25,FALSE)</f>
        <v>200.00000549999999</v>
      </c>
      <c r="Y32" s="26">
        <f>VLOOKUP($B32,score!$C$7:$AD$146,26,FALSE)</f>
        <v>0</v>
      </c>
      <c r="Z32" s="23">
        <f>VLOOKUP($B32,score!$C$7:$AD$146,28,FALSE)</f>
        <v>200.00000549999999</v>
      </c>
    </row>
    <row r="33" spans="2:26" ht="17" x14ac:dyDescent="0.4">
      <c r="B33" s="35">
        <v>27</v>
      </c>
      <c r="C33" s="44">
        <f>VLOOKUP($B33,score!$C$7:$AD$146,3,FALSE)</f>
        <v>17</v>
      </c>
      <c r="D33" s="21">
        <f>VLOOKUP($B33,score!$C$7:$AD$146,4,FALSE)</f>
        <v>0</v>
      </c>
      <c r="E33" s="21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9">
        <f>VLOOKUP($B33,score!$C$7:$AD$146,25,FALSE)</f>
        <v>200.00000560000001</v>
      </c>
      <c r="Y33" s="26">
        <f>VLOOKUP($B33,score!$C$7:$AD$146,26,FALSE)</f>
        <v>0</v>
      </c>
      <c r="Z33" s="23">
        <f>VLOOKUP($B33,score!$C$7:$AD$146,28,FALSE)</f>
        <v>200.00000560000001</v>
      </c>
    </row>
    <row r="34" spans="2:26" ht="17" x14ac:dyDescent="0.4">
      <c r="B34" s="35">
        <v>28</v>
      </c>
      <c r="C34" s="44">
        <f>VLOOKUP($B34,score!$C$7:$AD$146,3,FALSE)</f>
        <v>17</v>
      </c>
      <c r="D34" s="21">
        <f>VLOOKUP($B34,score!$C$7:$AD$146,4,FALSE)</f>
        <v>0</v>
      </c>
      <c r="E34" s="21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9">
        <f>VLOOKUP($B34,score!$C$7:$AD$146,25,FALSE)</f>
        <v>200.0000057</v>
      </c>
      <c r="Y34" s="26">
        <f>VLOOKUP($B34,score!$C$7:$AD$146,26,FALSE)</f>
        <v>0</v>
      </c>
      <c r="Z34" s="23">
        <f>VLOOKUP($B34,score!$C$7:$AD$146,28,FALSE)</f>
        <v>200.0000057</v>
      </c>
    </row>
    <row r="35" spans="2:26" ht="17" x14ac:dyDescent="0.4">
      <c r="B35" s="35">
        <v>29</v>
      </c>
      <c r="C35" s="44">
        <f>VLOOKUP($B35,score!$C$7:$AD$146,3,FALSE)</f>
        <v>17</v>
      </c>
      <c r="D35" s="21">
        <f>VLOOKUP($B35,score!$C$7:$AD$146,4,FALSE)</f>
        <v>0</v>
      </c>
      <c r="E35" s="21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9">
        <f>VLOOKUP($B35,score!$C$7:$AD$146,25,FALSE)</f>
        <v>200.0000058</v>
      </c>
      <c r="Y35" s="26">
        <f>VLOOKUP($B35,score!$C$7:$AD$146,26,FALSE)</f>
        <v>0</v>
      </c>
      <c r="Z35" s="23">
        <f>VLOOKUP($B35,score!$C$7:$AD$146,28,FALSE)</f>
        <v>200.0000058</v>
      </c>
    </row>
    <row r="36" spans="2:26" ht="17" x14ac:dyDescent="0.4">
      <c r="B36" s="35">
        <v>30</v>
      </c>
      <c r="C36" s="44">
        <f>VLOOKUP($B36,score!$C$7:$AD$146,3,FALSE)</f>
        <v>17</v>
      </c>
      <c r="D36" s="21">
        <f>VLOOKUP($B36,score!$C$7:$AD$146,4,FALSE)</f>
        <v>0</v>
      </c>
      <c r="E36" s="21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9">
        <f>VLOOKUP($B36,score!$C$7:$AD$146,25,FALSE)</f>
        <v>200.00000589999999</v>
      </c>
      <c r="Y36" s="26">
        <f>VLOOKUP($B36,score!$C$7:$AD$146,26,FALSE)</f>
        <v>0</v>
      </c>
      <c r="Z36" s="23">
        <f>VLOOKUP($B36,score!$C$7:$AD$146,28,FALSE)</f>
        <v>200.00000589999999</v>
      </c>
    </row>
    <row r="37" spans="2:26" ht="17" x14ac:dyDescent="0.4">
      <c r="B37" s="35">
        <v>31</v>
      </c>
      <c r="C37" s="44">
        <f>VLOOKUP($B37,score!$C$7:$AD$146,3,FALSE)</f>
        <v>17</v>
      </c>
      <c r="D37" s="21">
        <f>VLOOKUP($B37,score!$C$7:$AD$146,4,FALSE)</f>
        <v>0</v>
      </c>
      <c r="E37" s="21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9">
        <f>VLOOKUP($B37,score!$C$7:$AD$146,25,FALSE)</f>
        <v>200.00000600000001</v>
      </c>
      <c r="Y37" s="26">
        <f>VLOOKUP($B37,score!$C$7:$AD$146,26,FALSE)</f>
        <v>0</v>
      </c>
      <c r="Z37" s="23">
        <f>VLOOKUP($B37,score!$C$7:$AD$146,28,FALSE)</f>
        <v>200.00000600000001</v>
      </c>
    </row>
    <row r="38" spans="2:26" ht="17" x14ac:dyDescent="0.4">
      <c r="B38" s="35">
        <v>32</v>
      </c>
      <c r="C38" s="44">
        <f>VLOOKUP($B38,score!$C$7:$AD$146,3,FALSE)</f>
        <v>17</v>
      </c>
      <c r="D38" s="21">
        <f>VLOOKUP($B38,score!$C$7:$AD$146,4,FALSE)</f>
        <v>0</v>
      </c>
      <c r="E38" s="21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9">
        <f>VLOOKUP($B38,score!$C$7:$AD$146,25,FALSE)</f>
        <v>200.00000610000001</v>
      </c>
      <c r="Y38" s="26">
        <f>VLOOKUP($B38,score!$C$7:$AD$146,26,FALSE)</f>
        <v>0</v>
      </c>
      <c r="Z38" s="23">
        <f>VLOOKUP($B38,score!$C$7:$AD$146,28,FALSE)</f>
        <v>200.00000610000001</v>
      </c>
    </row>
    <row r="39" spans="2:26" ht="17" x14ac:dyDescent="0.4">
      <c r="B39" s="35">
        <v>33</v>
      </c>
      <c r="C39" s="44">
        <f>VLOOKUP($B39,score!$C$7:$AD$146,3,FALSE)</f>
        <v>17</v>
      </c>
      <c r="D39" s="21">
        <f>VLOOKUP($B39,score!$C$7:$AD$146,4,FALSE)</f>
        <v>0</v>
      </c>
      <c r="E39" s="21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9">
        <f>VLOOKUP($B39,score!$C$7:$AD$146,25,FALSE)</f>
        <v>200.0000062</v>
      </c>
      <c r="Y39" s="26">
        <f>VLOOKUP($B39,score!$C$7:$AD$146,26,FALSE)</f>
        <v>0</v>
      </c>
      <c r="Z39" s="23">
        <f>VLOOKUP($B39,score!$C$7:$AD$146,28,FALSE)</f>
        <v>200.0000062</v>
      </c>
    </row>
    <row r="40" spans="2:26" ht="17" x14ac:dyDescent="0.4">
      <c r="B40" s="35">
        <v>34</v>
      </c>
      <c r="C40" s="44">
        <f>VLOOKUP($B40,score!$C$7:$AD$146,3,FALSE)</f>
        <v>17</v>
      </c>
      <c r="D40" s="21">
        <f>VLOOKUP($B40,score!$C$7:$AD$146,4,FALSE)</f>
        <v>0</v>
      </c>
      <c r="E40" s="21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9">
        <f>VLOOKUP($B40,score!$C$7:$AD$146,25,FALSE)</f>
        <v>200.0000063</v>
      </c>
      <c r="Y40" s="26">
        <f>VLOOKUP($B40,score!$C$7:$AD$146,26,FALSE)</f>
        <v>0</v>
      </c>
      <c r="Z40" s="23">
        <f>VLOOKUP($B40,score!$C$7:$AD$146,28,FALSE)</f>
        <v>200.0000063</v>
      </c>
    </row>
    <row r="41" spans="2:26" ht="17" x14ac:dyDescent="0.4">
      <c r="B41" s="35">
        <v>35</v>
      </c>
      <c r="C41" s="44">
        <f>VLOOKUP($B41,score!$C$7:$AD$146,3,FALSE)</f>
        <v>17</v>
      </c>
      <c r="D41" s="21">
        <f>VLOOKUP($B41,score!$C$7:$AD$146,4,FALSE)</f>
        <v>0</v>
      </c>
      <c r="E41" s="21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9">
        <f>VLOOKUP($B41,score!$C$7:$AD$146,25,FALSE)</f>
        <v>200.00000639999999</v>
      </c>
      <c r="Y41" s="26">
        <f>VLOOKUP($B41,score!$C$7:$AD$146,26,FALSE)</f>
        <v>0</v>
      </c>
      <c r="Z41" s="23">
        <f>VLOOKUP($B41,score!$C$7:$AD$146,28,FALSE)</f>
        <v>200.00000639999999</v>
      </c>
    </row>
    <row r="42" spans="2:26" ht="17" x14ac:dyDescent="0.4">
      <c r="B42" s="35">
        <v>36</v>
      </c>
      <c r="C42" s="44">
        <f>VLOOKUP($B42,score!$C$7:$AD$146,3,FALSE)</f>
        <v>17</v>
      </c>
      <c r="D42" s="21">
        <f>VLOOKUP($B42,score!$C$7:$AD$146,4,FALSE)</f>
        <v>0</v>
      </c>
      <c r="E42" s="21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9">
        <f>VLOOKUP($B42,score!$C$7:$AD$146,25,FALSE)</f>
        <v>200.00000650000001</v>
      </c>
      <c r="Y42" s="26">
        <f>VLOOKUP($B42,score!$C$7:$AD$146,26,FALSE)</f>
        <v>0</v>
      </c>
      <c r="Z42" s="23">
        <f>VLOOKUP($B42,score!$C$7:$AD$146,28,FALSE)</f>
        <v>200.00000650000001</v>
      </c>
    </row>
    <row r="43" spans="2:26" ht="17" x14ac:dyDescent="0.4">
      <c r="B43" s="35">
        <v>37</v>
      </c>
      <c r="C43" s="44">
        <f>VLOOKUP($B43,score!$C$7:$AD$146,3,FALSE)</f>
        <v>17</v>
      </c>
      <c r="D43" s="21">
        <f>VLOOKUP($B43,score!$C$7:$AD$146,4,FALSE)</f>
        <v>0</v>
      </c>
      <c r="E43" s="21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9">
        <f>VLOOKUP($B43,score!$C$7:$AD$146,25,FALSE)</f>
        <v>200.00000660000001</v>
      </c>
      <c r="Y43" s="26">
        <f>VLOOKUP($B43,score!$C$7:$AD$146,26,FALSE)</f>
        <v>0</v>
      </c>
      <c r="Z43" s="23">
        <f>VLOOKUP($B43,score!$C$7:$AD$146,28,FALSE)</f>
        <v>200.00000660000001</v>
      </c>
    </row>
    <row r="44" spans="2:26" ht="17" x14ac:dyDescent="0.4">
      <c r="B44" s="35">
        <v>38</v>
      </c>
      <c r="C44" s="44">
        <f>VLOOKUP($B44,score!$C$7:$AD$146,3,FALSE)</f>
        <v>17</v>
      </c>
      <c r="D44" s="21">
        <f>VLOOKUP($B44,score!$C$7:$AD$146,4,FALSE)</f>
        <v>0</v>
      </c>
      <c r="E44" s="21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9">
        <f>VLOOKUP($B44,score!$C$7:$AD$146,25,FALSE)</f>
        <v>200.0000067</v>
      </c>
      <c r="Y44" s="26">
        <f>VLOOKUP($B44,score!$C$7:$AD$146,26,FALSE)</f>
        <v>0</v>
      </c>
      <c r="Z44" s="23">
        <f>VLOOKUP($B44,score!$C$7:$AD$146,28,FALSE)</f>
        <v>200.0000067</v>
      </c>
    </row>
    <row r="45" spans="2:26" ht="17" x14ac:dyDescent="0.4">
      <c r="B45" s="35">
        <v>39</v>
      </c>
      <c r="C45" s="44">
        <f>VLOOKUP($B45,score!$C$7:$AD$146,3,FALSE)</f>
        <v>17</v>
      </c>
      <c r="D45" s="21">
        <f>VLOOKUP($B45,score!$C$7:$AD$146,4,FALSE)</f>
        <v>0</v>
      </c>
      <c r="E45" s="21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9">
        <f>VLOOKUP($B45,score!$C$7:$AD$146,25,FALSE)</f>
        <v>200.00000679999999</v>
      </c>
      <c r="Y45" s="26">
        <f>VLOOKUP($B45,score!$C$7:$AD$146,26,FALSE)</f>
        <v>0</v>
      </c>
      <c r="Z45" s="23">
        <f>VLOOKUP($B45,score!$C$7:$AD$146,28,FALSE)</f>
        <v>200.00000679999999</v>
      </c>
    </row>
    <row r="46" spans="2:26" ht="17" x14ac:dyDescent="0.4">
      <c r="B46" s="35">
        <v>40</v>
      </c>
      <c r="C46" s="44">
        <f>VLOOKUP($B46,score!$C$7:$AD$146,3,FALSE)</f>
        <v>17</v>
      </c>
      <c r="D46" s="21">
        <f>VLOOKUP($B46,score!$C$7:$AD$146,4,FALSE)</f>
        <v>0</v>
      </c>
      <c r="E46" s="21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9">
        <f>VLOOKUP($B46,score!$C$7:$AD$146,25,FALSE)</f>
        <v>200.00000689999999</v>
      </c>
      <c r="Y46" s="26">
        <f>VLOOKUP($B46,score!$C$7:$AD$146,26,FALSE)</f>
        <v>0</v>
      </c>
      <c r="Z46" s="23">
        <f>VLOOKUP($B46,score!$C$7:$AD$146,28,FALSE)</f>
        <v>200.00000689999999</v>
      </c>
    </row>
    <row r="47" spans="2:26" ht="17" hidden="1" x14ac:dyDescent="0.4">
      <c r="B47" s="35">
        <v>41</v>
      </c>
      <c r="C47" s="44">
        <f>VLOOKUP($B47,score!$C$7:$AD$146,3,FALSE)</f>
        <v>17</v>
      </c>
      <c r="D47" s="21">
        <f>VLOOKUP($B47,score!$C$7:$AD$146,4,FALSE)</f>
        <v>0</v>
      </c>
      <c r="E47" s="21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9">
        <f>VLOOKUP($B47,score!$C$7:$AD$146,25,FALSE)</f>
        <v>200.00000700000001</v>
      </c>
      <c r="Y47" s="26">
        <f>VLOOKUP($B47,score!$C$7:$AD$146,26,FALSE)</f>
        <v>0</v>
      </c>
      <c r="Z47" s="23">
        <f>VLOOKUP($B47,score!$C$7:$AD$146,28,FALSE)</f>
        <v>200.00000700000001</v>
      </c>
    </row>
    <row r="48" spans="2:26" ht="17" hidden="1" x14ac:dyDescent="0.4">
      <c r="B48" s="35">
        <v>42</v>
      </c>
      <c r="C48" s="44">
        <f>VLOOKUP($B48,score!$C$7:$AD$146,3,FALSE)</f>
        <v>17</v>
      </c>
      <c r="D48" s="21">
        <f>VLOOKUP($B48,score!$C$7:$AD$146,4,FALSE)</f>
        <v>0</v>
      </c>
      <c r="E48" s="21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9">
        <f>VLOOKUP($B48,score!$C$7:$AD$146,25,FALSE)</f>
        <v>200.0000071</v>
      </c>
      <c r="Y48" s="26">
        <f>VLOOKUP($B48,score!$C$7:$AD$146,26,FALSE)</f>
        <v>0</v>
      </c>
      <c r="Z48" s="23">
        <f>VLOOKUP($B48,score!$C$7:$AD$146,28,FALSE)</f>
        <v>200.0000071</v>
      </c>
    </row>
    <row r="49" spans="2:26" ht="17" hidden="1" x14ac:dyDescent="0.4">
      <c r="B49" s="35">
        <v>43</v>
      </c>
      <c r="C49" s="44">
        <f>VLOOKUP($B49,score!$C$7:$AD$146,3,FALSE)</f>
        <v>17</v>
      </c>
      <c r="D49" s="21">
        <f>VLOOKUP($B49,score!$C$7:$AD$146,4,FALSE)</f>
        <v>0</v>
      </c>
      <c r="E49" s="21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9">
        <f>VLOOKUP($B49,score!$C$7:$AD$146,25,FALSE)</f>
        <v>200.0000072</v>
      </c>
      <c r="Y49" s="26">
        <f>VLOOKUP($B49,score!$C$7:$AD$146,26,FALSE)</f>
        <v>0</v>
      </c>
      <c r="Z49" s="23">
        <f>VLOOKUP($B49,score!$C$7:$AD$146,28,FALSE)</f>
        <v>200.0000072</v>
      </c>
    </row>
    <row r="50" spans="2:26" ht="17" hidden="1" x14ac:dyDescent="0.4">
      <c r="B50" s="35">
        <v>44</v>
      </c>
      <c r="C50" s="44">
        <f>VLOOKUP($B50,score!$C$7:$AD$146,3,FALSE)</f>
        <v>17</v>
      </c>
      <c r="D50" s="21">
        <f>VLOOKUP($B50,score!$C$7:$AD$146,4,FALSE)</f>
        <v>0</v>
      </c>
      <c r="E50" s="21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9">
        <f>VLOOKUP($B50,score!$C$7:$AD$146,25,FALSE)</f>
        <v>200.00000729999999</v>
      </c>
      <c r="Y50" s="26">
        <f>VLOOKUP($B50,score!$C$7:$AD$146,26,FALSE)</f>
        <v>0</v>
      </c>
      <c r="Z50" s="23">
        <f>VLOOKUP($B50,score!$C$7:$AD$146,28,FALSE)</f>
        <v>200.00000729999999</v>
      </c>
    </row>
    <row r="51" spans="2:26" ht="17" hidden="1" x14ac:dyDescent="0.4">
      <c r="B51" s="35">
        <v>45</v>
      </c>
      <c r="C51" s="44">
        <f>VLOOKUP($B51,score!$C$7:$AD$146,3,FALSE)</f>
        <v>17</v>
      </c>
      <c r="D51" s="21">
        <f>VLOOKUP($B51,score!$C$7:$AD$146,4,FALSE)</f>
        <v>0</v>
      </c>
      <c r="E51" s="21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9">
        <f>VLOOKUP($B51,score!$C$7:$AD$146,25,FALSE)</f>
        <v>200.00000739999999</v>
      </c>
      <c r="Y51" s="26">
        <f>VLOOKUP($B51,score!$C$7:$AD$146,26,FALSE)</f>
        <v>0</v>
      </c>
      <c r="Z51" s="23">
        <f>VLOOKUP($B51,score!$C$7:$AD$146,28,FALSE)</f>
        <v>200.00000739999999</v>
      </c>
    </row>
    <row r="52" spans="2:26" ht="17" hidden="1" x14ac:dyDescent="0.4">
      <c r="B52" s="35">
        <v>46</v>
      </c>
      <c r="C52" s="44">
        <f>VLOOKUP($B52,score!$C$7:$AD$146,3,FALSE)</f>
        <v>17</v>
      </c>
      <c r="D52" s="21">
        <f>VLOOKUP($B52,score!$C$7:$AD$146,4,FALSE)</f>
        <v>0</v>
      </c>
      <c r="E52" s="21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9">
        <f>VLOOKUP($B52,score!$C$7:$AD$146,25,FALSE)</f>
        <v>200.00000750000001</v>
      </c>
      <c r="Y52" s="26">
        <f>VLOOKUP($B52,score!$C$7:$AD$146,26,FALSE)</f>
        <v>0</v>
      </c>
      <c r="Z52" s="23">
        <f>VLOOKUP($B52,score!$C$7:$AD$146,28,FALSE)</f>
        <v>200.00000750000001</v>
      </c>
    </row>
    <row r="53" spans="2:26" ht="17" hidden="1" x14ac:dyDescent="0.4">
      <c r="B53" s="35">
        <v>47</v>
      </c>
      <c r="C53" s="44">
        <f>VLOOKUP($B53,score!$C$7:$AD$146,3,FALSE)</f>
        <v>17</v>
      </c>
      <c r="D53" s="21">
        <f>VLOOKUP($B53,score!$C$7:$AD$146,4,FALSE)</f>
        <v>0</v>
      </c>
      <c r="E53" s="21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9">
        <f>VLOOKUP($B53,score!$C$7:$AD$146,25,FALSE)</f>
        <v>200.0000076</v>
      </c>
      <c r="Y53" s="26">
        <f>VLOOKUP($B53,score!$C$7:$AD$146,26,FALSE)</f>
        <v>0</v>
      </c>
      <c r="Z53" s="23">
        <f>VLOOKUP($B53,score!$C$7:$AD$146,28,FALSE)</f>
        <v>200.0000076</v>
      </c>
    </row>
    <row r="54" spans="2:26" ht="17" hidden="1" x14ac:dyDescent="0.4">
      <c r="B54" s="35">
        <v>48</v>
      </c>
      <c r="C54" s="44">
        <f>VLOOKUP($B54,score!$C$7:$AD$146,3,FALSE)</f>
        <v>17</v>
      </c>
      <c r="D54" s="21">
        <f>VLOOKUP($B54,score!$C$7:$AD$146,4,FALSE)</f>
        <v>0</v>
      </c>
      <c r="E54" s="21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9">
        <f>VLOOKUP($B54,score!$C$7:$AD$146,25,FALSE)</f>
        <v>200.0000077</v>
      </c>
      <c r="Y54" s="26">
        <f>VLOOKUP($B54,score!$C$7:$AD$146,26,FALSE)</f>
        <v>0</v>
      </c>
      <c r="Z54" s="23">
        <f>VLOOKUP($B54,score!$C$7:$AD$146,28,FALSE)</f>
        <v>200.0000077</v>
      </c>
    </row>
    <row r="55" spans="2:26" ht="17" hidden="1" x14ac:dyDescent="0.4">
      <c r="B55" s="35">
        <v>49</v>
      </c>
      <c r="C55" s="44">
        <f>VLOOKUP($B55,score!$C$7:$AD$146,3,FALSE)</f>
        <v>17</v>
      </c>
      <c r="D55" s="21">
        <f>VLOOKUP($B55,score!$C$7:$AD$146,4,FALSE)</f>
        <v>0</v>
      </c>
      <c r="E55" s="21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9">
        <f>VLOOKUP($B55,score!$C$7:$AD$146,25,FALSE)</f>
        <v>200.00000779999999</v>
      </c>
      <c r="Y55" s="26">
        <f>VLOOKUP($B55,score!$C$7:$AD$146,26,FALSE)</f>
        <v>0</v>
      </c>
      <c r="Z55" s="23">
        <f>VLOOKUP($B55,score!$C$7:$AD$146,28,FALSE)</f>
        <v>200.00000779999999</v>
      </c>
    </row>
    <row r="56" spans="2:26" ht="17" hidden="1" x14ac:dyDescent="0.4">
      <c r="B56" s="35">
        <v>50</v>
      </c>
      <c r="C56" s="44">
        <f>VLOOKUP($B56,score!$C$7:$AD$146,3,FALSE)</f>
        <v>17</v>
      </c>
      <c r="D56" s="21">
        <f>VLOOKUP($B56,score!$C$7:$AD$146,4,FALSE)</f>
        <v>0</v>
      </c>
      <c r="E56" s="21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9">
        <f>VLOOKUP($B56,score!$C$7:$AD$146,25,FALSE)</f>
        <v>200.00000790000001</v>
      </c>
      <c r="Y56" s="26">
        <f>VLOOKUP($B56,score!$C$7:$AD$146,26,FALSE)</f>
        <v>0</v>
      </c>
      <c r="Z56" s="23">
        <f>VLOOKUP($B56,score!$C$7:$AD$146,28,FALSE)</f>
        <v>200.00000790000001</v>
      </c>
    </row>
    <row r="57" spans="2:26" ht="17" hidden="1" x14ac:dyDescent="0.4">
      <c r="B57" s="35">
        <v>51</v>
      </c>
      <c r="C57" s="44">
        <f>VLOOKUP($B57,score!$C$7:$AD$146,3,FALSE)</f>
        <v>17</v>
      </c>
      <c r="D57" s="21">
        <f>VLOOKUP($B57,score!$C$7:$AD$146,4,FALSE)</f>
        <v>0</v>
      </c>
      <c r="E57" s="21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9">
        <f>VLOOKUP($B57,score!$C$7:$AD$146,25,FALSE)</f>
        <v>200.00000800000001</v>
      </c>
      <c r="Y57" s="26">
        <f>VLOOKUP($B57,score!$C$7:$AD$146,26,FALSE)</f>
        <v>0</v>
      </c>
      <c r="Z57" s="23">
        <f>VLOOKUP($B57,score!$C$7:$AD$146,28,FALSE)</f>
        <v>200.00000800000001</v>
      </c>
    </row>
    <row r="58" spans="2:26" ht="17" hidden="1" x14ac:dyDescent="0.4">
      <c r="B58" s="35">
        <v>52</v>
      </c>
      <c r="C58" s="44">
        <f>VLOOKUP($B58,score!$C$7:$AD$146,3,FALSE)</f>
        <v>17</v>
      </c>
      <c r="D58" s="21">
        <f>VLOOKUP($B58,score!$C$7:$AD$146,4,FALSE)</f>
        <v>0</v>
      </c>
      <c r="E58" s="21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9">
        <f>VLOOKUP($B58,score!$C$7:$AD$146,25,FALSE)</f>
        <v>200.0000081</v>
      </c>
      <c r="Y58" s="26">
        <f>VLOOKUP($B58,score!$C$7:$AD$146,26,FALSE)</f>
        <v>0</v>
      </c>
      <c r="Z58" s="23">
        <f>VLOOKUP($B58,score!$C$7:$AD$146,28,FALSE)</f>
        <v>200.0000081</v>
      </c>
    </row>
    <row r="59" spans="2:26" ht="17" hidden="1" x14ac:dyDescent="0.4">
      <c r="B59" s="35">
        <v>53</v>
      </c>
      <c r="C59" s="44">
        <f>VLOOKUP($B59,score!$C$7:$AD$146,3,FALSE)</f>
        <v>17</v>
      </c>
      <c r="D59" s="21">
        <f>VLOOKUP($B59,score!$C$7:$AD$146,4,FALSE)</f>
        <v>0</v>
      </c>
      <c r="E59" s="21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9">
        <f>VLOOKUP($B59,score!$C$7:$AD$146,25,FALSE)</f>
        <v>200.0000082</v>
      </c>
      <c r="Y59" s="26">
        <f>VLOOKUP($B59,score!$C$7:$AD$146,26,FALSE)</f>
        <v>0</v>
      </c>
      <c r="Z59" s="23">
        <f>VLOOKUP($B59,score!$C$7:$AD$146,28,FALSE)</f>
        <v>200.0000082</v>
      </c>
    </row>
    <row r="60" spans="2:26" ht="17" hidden="1" x14ac:dyDescent="0.4">
      <c r="B60" s="35">
        <v>54</v>
      </c>
      <c r="C60" s="44">
        <f>VLOOKUP($B60,score!$C$7:$AD$146,3,FALSE)</f>
        <v>17</v>
      </c>
      <c r="D60" s="21">
        <f>VLOOKUP($B60,score!$C$7:$AD$146,4,FALSE)</f>
        <v>0</v>
      </c>
      <c r="E60" s="21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9">
        <f>VLOOKUP($B60,score!$C$7:$AD$146,25,FALSE)</f>
        <v>200.00000829999999</v>
      </c>
      <c r="Y60" s="26">
        <f>VLOOKUP($B60,score!$C$7:$AD$146,26,FALSE)</f>
        <v>0</v>
      </c>
      <c r="Z60" s="23">
        <f>VLOOKUP($B60,score!$C$7:$AD$146,28,FALSE)</f>
        <v>200.00000829999999</v>
      </c>
    </row>
    <row r="61" spans="2:26" ht="17" hidden="1" x14ac:dyDescent="0.4">
      <c r="B61" s="35">
        <v>55</v>
      </c>
      <c r="C61" s="44">
        <f>VLOOKUP($B61,score!$C$7:$AD$146,3,FALSE)</f>
        <v>17</v>
      </c>
      <c r="D61" s="21">
        <f>VLOOKUP($B61,score!$C$7:$AD$146,4,FALSE)</f>
        <v>0</v>
      </c>
      <c r="E61" s="21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9">
        <f>VLOOKUP($B61,score!$C$7:$AD$146,25,FALSE)</f>
        <v>200.00000840000001</v>
      </c>
      <c r="Y61" s="26">
        <f>VLOOKUP($B61,score!$C$7:$AD$146,26,FALSE)</f>
        <v>0</v>
      </c>
      <c r="Z61" s="23">
        <f>VLOOKUP($B61,score!$C$7:$AD$146,28,FALSE)</f>
        <v>200.00000840000001</v>
      </c>
    </row>
    <row r="62" spans="2:26" ht="17" hidden="1" x14ac:dyDescent="0.4">
      <c r="B62" s="35">
        <v>56</v>
      </c>
      <c r="C62" s="44">
        <f>VLOOKUP($B62,score!$C$7:$AD$146,3,FALSE)</f>
        <v>17</v>
      </c>
      <c r="D62" s="21">
        <f>VLOOKUP($B62,score!$C$7:$AD$146,4,FALSE)</f>
        <v>0</v>
      </c>
      <c r="E62" s="21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9">
        <f>VLOOKUP($B62,score!$C$7:$AD$146,25,FALSE)</f>
        <v>200.00000850000001</v>
      </c>
      <c r="Y62" s="26">
        <f>VLOOKUP($B62,score!$C$7:$AD$146,26,FALSE)</f>
        <v>0</v>
      </c>
      <c r="Z62" s="23">
        <f>VLOOKUP($B62,score!$C$7:$AD$146,28,FALSE)</f>
        <v>200.00000850000001</v>
      </c>
    </row>
    <row r="63" spans="2:26" ht="17" hidden="1" x14ac:dyDescent="0.4">
      <c r="B63" s="35">
        <v>57</v>
      </c>
      <c r="C63" s="44">
        <f>VLOOKUP($B63,score!$C$7:$AD$146,3,FALSE)</f>
        <v>17</v>
      </c>
      <c r="D63" s="21">
        <f>VLOOKUP($B63,score!$C$7:$AD$146,4,FALSE)</f>
        <v>0</v>
      </c>
      <c r="E63" s="21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9">
        <f>VLOOKUP($B63,score!$C$7:$AD$146,25,FALSE)</f>
        <v>200.0000086</v>
      </c>
      <c r="Y63" s="26">
        <f>VLOOKUP($B63,score!$C$7:$AD$146,26,FALSE)</f>
        <v>0</v>
      </c>
      <c r="Z63" s="23">
        <f>VLOOKUP($B63,score!$C$7:$AD$146,28,FALSE)</f>
        <v>200.0000086</v>
      </c>
    </row>
    <row r="64" spans="2:26" ht="17" hidden="1" x14ac:dyDescent="0.4">
      <c r="B64" s="35">
        <v>58</v>
      </c>
      <c r="C64" s="44">
        <f>VLOOKUP($B64,score!$C$7:$AD$146,3,FALSE)</f>
        <v>17</v>
      </c>
      <c r="D64" s="21">
        <f>VLOOKUP($B64,score!$C$7:$AD$146,4,FALSE)</f>
        <v>0</v>
      </c>
      <c r="E64" s="21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9">
        <f>VLOOKUP($B64,score!$C$7:$AD$146,25,FALSE)</f>
        <v>200.0000087</v>
      </c>
      <c r="Y64" s="26">
        <f>VLOOKUP($B64,score!$C$7:$AD$146,26,FALSE)</f>
        <v>0</v>
      </c>
      <c r="Z64" s="23">
        <f>VLOOKUP($B64,score!$C$7:$AD$146,28,FALSE)</f>
        <v>200.0000087</v>
      </c>
    </row>
    <row r="65" spans="2:26" ht="17" hidden="1" x14ac:dyDescent="0.4">
      <c r="B65" s="35">
        <v>59</v>
      </c>
      <c r="C65" s="44">
        <f>VLOOKUP($B65,score!$C$7:$AD$146,3,FALSE)</f>
        <v>17</v>
      </c>
      <c r="D65" s="21">
        <f>VLOOKUP($B65,score!$C$7:$AD$146,4,FALSE)</f>
        <v>0</v>
      </c>
      <c r="E65" s="21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9">
        <f>VLOOKUP($B65,score!$C$7:$AD$146,25,FALSE)</f>
        <v>200.00000879999999</v>
      </c>
      <c r="Y65" s="26">
        <f>VLOOKUP($B65,score!$C$7:$AD$146,26,FALSE)</f>
        <v>0</v>
      </c>
      <c r="Z65" s="23">
        <f>VLOOKUP($B65,score!$C$7:$AD$146,28,FALSE)</f>
        <v>200.00000879999999</v>
      </c>
    </row>
    <row r="66" spans="2:26" ht="17" hidden="1" x14ac:dyDescent="0.4">
      <c r="B66" s="35">
        <v>60</v>
      </c>
      <c r="C66" s="44">
        <f>VLOOKUP($B66,score!$C$7:$AD$146,3,FALSE)</f>
        <v>17</v>
      </c>
      <c r="D66" s="21">
        <f>VLOOKUP($B66,score!$C$7:$AD$146,4,FALSE)</f>
        <v>0</v>
      </c>
      <c r="E66" s="21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9">
        <f>VLOOKUP($B66,score!$C$7:$AD$146,25,FALSE)</f>
        <v>200.00000890000001</v>
      </c>
      <c r="Y66" s="26">
        <f>VLOOKUP($B66,score!$C$7:$AD$146,26,FALSE)</f>
        <v>0</v>
      </c>
      <c r="Z66" s="23">
        <f>VLOOKUP($B66,score!$C$7:$AD$146,28,FALSE)</f>
        <v>200.00000890000001</v>
      </c>
    </row>
    <row r="67" spans="2:26" ht="17" hidden="1" x14ac:dyDescent="0.4">
      <c r="B67" s="35">
        <v>61</v>
      </c>
      <c r="C67" s="44">
        <f>VLOOKUP($B67,score!$C$7:$AD$146,3,FALSE)</f>
        <v>17</v>
      </c>
      <c r="D67" s="21">
        <f>VLOOKUP($B67,score!$C$7:$AD$146,4,FALSE)</f>
        <v>0</v>
      </c>
      <c r="E67" s="21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9">
        <f>VLOOKUP($B67,score!$C$7:$AD$146,25,FALSE)</f>
        <v>200.00000900000001</v>
      </c>
      <c r="Y67" s="26">
        <f>VLOOKUP($B67,score!$C$7:$AD$146,26,FALSE)</f>
        <v>0</v>
      </c>
      <c r="Z67" s="23">
        <f>VLOOKUP($B67,score!$C$7:$AD$146,28,FALSE)</f>
        <v>200.00000900000001</v>
      </c>
    </row>
    <row r="68" spans="2:26" ht="17" hidden="1" x14ac:dyDescent="0.4">
      <c r="B68" s="35">
        <v>62</v>
      </c>
      <c r="C68" s="44">
        <f>VLOOKUP($B68,score!$C$7:$AD$146,3,FALSE)</f>
        <v>17</v>
      </c>
      <c r="D68" s="21">
        <f>VLOOKUP($B68,score!$C$7:$AD$146,4,FALSE)</f>
        <v>0</v>
      </c>
      <c r="E68" s="21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9">
        <f>VLOOKUP($B68,score!$C$7:$AD$146,25,FALSE)</f>
        <v>200.0000091</v>
      </c>
      <c r="Y68" s="26">
        <f>VLOOKUP($B68,score!$C$7:$AD$146,26,FALSE)</f>
        <v>0</v>
      </c>
      <c r="Z68" s="23">
        <f>VLOOKUP($B68,score!$C$7:$AD$146,28,FALSE)</f>
        <v>200.0000091</v>
      </c>
    </row>
    <row r="69" spans="2:26" ht="15" hidden="1" customHeight="1" x14ac:dyDescent="0.4">
      <c r="B69" s="35">
        <v>63</v>
      </c>
      <c r="C69" s="44">
        <f>VLOOKUP($B69,score!$C$7:$AD$146,3,FALSE)</f>
        <v>17</v>
      </c>
      <c r="D69" s="21">
        <f>VLOOKUP($B69,score!$C$7:$AD$146,4,FALSE)</f>
        <v>0</v>
      </c>
      <c r="E69" s="21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9">
        <f>VLOOKUP($B69,score!$C$7:$AD$146,25,FALSE)</f>
        <v>200.00000919999999</v>
      </c>
      <c r="Y69" s="26">
        <f>VLOOKUP($B69,score!$C$7:$AD$146,26,FALSE)</f>
        <v>0</v>
      </c>
      <c r="Z69" s="23">
        <f>VLOOKUP($B69,score!$C$7:$AD$146,28,FALSE)</f>
        <v>200.00000919999999</v>
      </c>
    </row>
    <row r="70" spans="2:26" ht="17" hidden="1" x14ac:dyDescent="0.4">
      <c r="B70" s="35">
        <v>64</v>
      </c>
      <c r="C70" s="44">
        <f>VLOOKUP($B70,score!$C$7:$AD$146,3,FALSE)</f>
        <v>17</v>
      </c>
      <c r="D70" s="21">
        <f>VLOOKUP($B70,score!$C$7:$AD$146,4,FALSE)</f>
        <v>0</v>
      </c>
      <c r="E70" s="21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9">
        <f>VLOOKUP($B70,score!$C$7:$AD$146,25,FALSE)</f>
        <v>200.00000929999999</v>
      </c>
      <c r="Y70" s="26">
        <f>VLOOKUP($B70,score!$C$7:$AD$146,26,FALSE)</f>
        <v>0</v>
      </c>
      <c r="Z70" s="23">
        <f>VLOOKUP($B70,score!$C$7:$AD$146,28,FALSE)</f>
        <v>200.00000929999999</v>
      </c>
    </row>
    <row r="71" spans="2:26" ht="17" hidden="1" x14ac:dyDescent="0.4">
      <c r="B71" s="35">
        <v>65</v>
      </c>
      <c r="C71" s="44">
        <f>VLOOKUP($B71,score!$C$7:$AD$146,3,FALSE)</f>
        <v>17</v>
      </c>
      <c r="D71" s="21">
        <f>VLOOKUP($B71,score!$C$7:$AD$146,4,FALSE)</f>
        <v>0</v>
      </c>
      <c r="E71" s="21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9">
        <f>VLOOKUP($B71,score!$C$7:$AD$146,25,FALSE)</f>
        <v>200.00000940000001</v>
      </c>
      <c r="Y71" s="26">
        <f>VLOOKUP($B71,score!$C$7:$AD$146,26,FALSE)</f>
        <v>0</v>
      </c>
      <c r="Z71" s="23">
        <f>VLOOKUP($B71,score!$C$7:$AD$146,28,FALSE)</f>
        <v>200.00000940000001</v>
      </c>
    </row>
    <row r="72" spans="2:26" ht="17" hidden="1" x14ac:dyDescent="0.4">
      <c r="B72" s="35">
        <v>66</v>
      </c>
      <c r="C72" s="44">
        <f>VLOOKUP($B72,score!$C$7:$AD$146,3,FALSE)</f>
        <v>17</v>
      </c>
      <c r="D72" s="21">
        <f>VLOOKUP($B72,score!$C$7:$AD$146,4,FALSE)</f>
        <v>0</v>
      </c>
      <c r="E72" s="21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9">
        <f>VLOOKUP($B72,score!$C$7:$AD$146,25,FALSE)</f>
        <v>200.0000095</v>
      </c>
      <c r="Y72" s="26">
        <f>VLOOKUP($B72,score!$C$7:$AD$146,26,FALSE)</f>
        <v>0</v>
      </c>
      <c r="Z72" s="23">
        <f>VLOOKUP($B72,score!$C$7:$AD$146,28,FALSE)</f>
        <v>200.0000095</v>
      </c>
    </row>
    <row r="73" spans="2:26" ht="17" hidden="1" x14ac:dyDescent="0.4">
      <c r="B73" s="35">
        <v>67</v>
      </c>
      <c r="C73" s="44">
        <f>VLOOKUP($B73,score!$C$7:$AD$146,3,FALSE)</f>
        <v>17</v>
      </c>
      <c r="D73" s="21">
        <f>VLOOKUP($B73,score!$C$7:$AD$146,4,FALSE)</f>
        <v>0</v>
      </c>
      <c r="E73" s="21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9">
        <f>VLOOKUP($B73,score!$C$7:$AD$146,25,FALSE)</f>
        <v>200.0000096</v>
      </c>
      <c r="Y73" s="26">
        <f>VLOOKUP($B73,score!$C$7:$AD$146,26,FALSE)</f>
        <v>0</v>
      </c>
      <c r="Z73" s="23">
        <f>VLOOKUP($B73,score!$C$7:$AD$146,28,FALSE)</f>
        <v>200.0000096</v>
      </c>
    </row>
    <row r="74" spans="2:26" ht="17" hidden="1" x14ac:dyDescent="0.4">
      <c r="B74" s="35">
        <v>68</v>
      </c>
      <c r="C74" s="44">
        <f>VLOOKUP($B74,score!$C$7:$AD$146,3,FALSE)</f>
        <v>17</v>
      </c>
      <c r="D74" s="21">
        <f>VLOOKUP($B74,score!$C$7:$AD$146,4,FALSE)</f>
        <v>0</v>
      </c>
      <c r="E74" s="21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9">
        <f>VLOOKUP($B74,score!$C$7:$AD$146,25,FALSE)</f>
        <v>200.00000969999999</v>
      </c>
      <c r="Y74" s="26">
        <f>VLOOKUP($B74,score!$C$7:$AD$146,26,FALSE)</f>
        <v>0</v>
      </c>
      <c r="Z74" s="23">
        <f>VLOOKUP($B74,score!$C$7:$AD$146,28,FALSE)</f>
        <v>200.00000969999999</v>
      </c>
    </row>
    <row r="75" spans="2:26" ht="17" hidden="1" x14ac:dyDescent="0.4">
      <c r="B75" s="35">
        <v>69</v>
      </c>
      <c r="C75" s="44">
        <f>VLOOKUP($B75,score!$C$7:$AD$146,3,FALSE)</f>
        <v>17</v>
      </c>
      <c r="D75" s="21">
        <f>VLOOKUP($B75,score!$C$7:$AD$146,4,FALSE)</f>
        <v>0</v>
      </c>
      <c r="E75" s="21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9">
        <f>VLOOKUP($B75,score!$C$7:$AD$146,25,FALSE)</f>
        <v>200.00000979999999</v>
      </c>
      <c r="Y75" s="26">
        <f>VLOOKUP($B75,score!$C$7:$AD$146,26,FALSE)</f>
        <v>0</v>
      </c>
      <c r="Z75" s="23">
        <f>VLOOKUP($B75,score!$C$7:$AD$146,28,FALSE)</f>
        <v>200.00000979999999</v>
      </c>
    </row>
    <row r="76" spans="2:26" ht="17" hidden="1" x14ac:dyDescent="0.4">
      <c r="B76" s="35">
        <v>70</v>
      </c>
      <c r="C76" s="44">
        <f>VLOOKUP($B76,score!$C$7:$AD$146,3,FALSE)</f>
        <v>17</v>
      </c>
      <c r="D76" s="21">
        <f>VLOOKUP($B76,score!$C$7:$AD$146,4,FALSE)</f>
        <v>0</v>
      </c>
      <c r="E76" s="21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9">
        <f>VLOOKUP($B76,score!$C$7:$AD$146,25,FALSE)</f>
        <v>200.00000990000001</v>
      </c>
      <c r="Y76" s="26">
        <f>VLOOKUP($B76,score!$C$7:$AD$146,26,FALSE)</f>
        <v>0</v>
      </c>
      <c r="Z76" s="23">
        <f>VLOOKUP($B76,score!$C$7:$AD$146,28,FALSE)</f>
        <v>200.00000990000001</v>
      </c>
    </row>
    <row r="77" spans="2:26" ht="17" hidden="1" x14ac:dyDescent="0.4">
      <c r="B77" s="35">
        <v>71</v>
      </c>
      <c r="C77" s="44">
        <f>VLOOKUP($B77,score!$C$7:$AD$146,3,FALSE)</f>
        <v>17</v>
      </c>
      <c r="D77" s="21">
        <f>VLOOKUP($B77,score!$C$7:$AD$146,4,FALSE)</f>
        <v>0</v>
      </c>
      <c r="E77" s="21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9">
        <f>VLOOKUP($B77,score!$C$7:$AD$146,25,FALSE)</f>
        <v>200.00001</v>
      </c>
      <c r="Y77" s="26">
        <f>VLOOKUP($B77,score!$C$7:$AD$146,26,FALSE)</f>
        <v>0</v>
      </c>
      <c r="Z77" s="23">
        <f>VLOOKUP($B77,score!$C$7:$AD$146,28,FALSE)</f>
        <v>200.00001</v>
      </c>
    </row>
    <row r="78" spans="2:26" ht="17" hidden="1" x14ac:dyDescent="0.4">
      <c r="B78" s="35">
        <v>72</v>
      </c>
      <c r="C78" s="44">
        <f>VLOOKUP($B78,score!$C$7:$AD$146,3,FALSE)</f>
        <v>17</v>
      </c>
      <c r="D78" s="21">
        <f>VLOOKUP($B78,score!$C$7:$AD$146,4,FALSE)</f>
        <v>0</v>
      </c>
      <c r="E78" s="21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9">
        <f>VLOOKUP($B78,score!$C$7:$AD$146,25,FALSE)</f>
        <v>200.0000101</v>
      </c>
      <c r="Y78" s="26">
        <f>VLOOKUP($B78,score!$C$7:$AD$146,26,FALSE)</f>
        <v>0</v>
      </c>
      <c r="Z78" s="23">
        <f>VLOOKUP($B78,score!$C$7:$AD$146,28,FALSE)</f>
        <v>200.0000101</v>
      </c>
    </row>
    <row r="79" spans="2:26" ht="17" hidden="1" x14ac:dyDescent="0.4">
      <c r="B79" s="35">
        <v>73</v>
      </c>
      <c r="C79" s="44">
        <f>VLOOKUP($B79,score!$C$7:$AD$146,3,FALSE)</f>
        <v>17</v>
      </c>
      <c r="D79" s="21">
        <f>VLOOKUP($B79,score!$C$7:$AD$146,4,FALSE)</f>
        <v>0</v>
      </c>
      <c r="E79" s="21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9">
        <f>VLOOKUP($B79,score!$C$7:$AD$146,25,FALSE)</f>
        <v>200.00001019999999</v>
      </c>
      <c r="Y79" s="26">
        <f>VLOOKUP($B79,score!$C$7:$AD$146,26,FALSE)</f>
        <v>0</v>
      </c>
      <c r="Z79" s="23">
        <f>VLOOKUP($B79,score!$C$7:$AD$146,28,FALSE)</f>
        <v>200.00001019999999</v>
      </c>
    </row>
    <row r="80" spans="2:26" ht="17" hidden="1" x14ac:dyDescent="0.4">
      <c r="B80" s="35">
        <v>74</v>
      </c>
      <c r="C80" s="44">
        <f>VLOOKUP($B80,score!$C$7:$AD$146,3,FALSE)</f>
        <v>17</v>
      </c>
      <c r="D80" s="21">
        <f>VLOOKUP($B80,score!$C$7:$AD$146,4,FALSE)</f>
        <v>0</v>
      </c>
      <c r="E80" s="21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9">
        <f>VLOOKUP($B80,score!$C$7:$AD$146,25,FALSE)</f>
        <v>200.00001030000001</v>
      </c>
      <c r="Y80" s="26">
        <f>VLOOKUP($B80,score!$C$7:$AD$146,26,FALSE)</f>
        <v>0</v>
      </c>
      <c r="Z80" s="23">
        <f>VLOOKUP($B80,score!$C$7:$AD$146,28,FALSE)</f>
        <v>200.00001030000001</v>
      </c>
    </row>
    <row r="81" spans="2:26" ht="17" hidden="1" x14ac:dyDescent="0.4">
      <c r="B81" s="35">
        <v>75</v>
      </c>
      <c r="C81" s="44">
        <f>VLOOKUP($B81,score!$C$7:$AD$146,3,FALSE)</f>
        <v>17</v>
      </c>
      <c r="D81" s="21">
        <f>VLOOKUP($B81,score!$C$7:$AD$146,4,FALSE)</f>
        <v>0</v>
      </c>
      <c r="E81" s="21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9">
        <f>VLOOKUP($B81,score!$C$7:$AD$146,25,FALSE)</f>
        <v>200.00001040000001</v>
      </c>
      <c r="Y81" s="26">
        <f>VLOOKUP($B81,score!$C$7:$AD$146,26,FALSE)</f>
        <v>0</v>
      </c>
      <c r="Z81" s="23">
        <f>VLOOKUP($B81,score!$C$7:$AD$146,28,FALSE)</f>
        <v>200.00001040000001</v>
      </c>
    </row>
    <row r="82" spans="2:26" ht="17" hidden="1" x14ac:dyDescent="0.4">
      <c r="B82" s="35">
        <v>76</v>
      </c>
      <c r="C82" s="44">
        <f>VLOOKUP($B82,score!$C$7:$AD$146,3,FALSE)</f>
        <v>17</v>
      </c>
      <c r="D82" s="21">
        <f>VLOOKUP($B82,score!$C$7:$AD$146,4,FALSE)</f>
        <v>0</v>
      </c>
      <c r="E82" s="21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9">
        <f>VLOOKUP($B82,score!$C$7:$AD$146,25,FALSE)</f>
        <v>200.0000105</v>
      </c>
      <c r="Y82" s="26">
        <f>VLOOKUP($B82,score!$C$7:$AD$146,26,FALSE)</f>
        <v>0</v>
      </c>
      <c r="Z82" s="23">
        <f>VLOOKUP($B82,score!$C$7:$AD$146,28,FALSE)</f>
        <v>200.0000105</v>
      </c>
    </row>
    <row r="83" spans="2:26" ht="17" hidden="1" x14ac:dyDescent="0.4">
      <c r="B83" s="35">
        <v>77</v>
      </c>
      <c r="C83" s="44">
        <f>VLOOKUP($B83,score!$C$7:$AD$146,3,FALSE)</f>
        <v>17</v>
      </c>
      <c r="D83" s="21">
        <f>VLOOKUP($B83,score!$C$7:$AD$146,4,FALSE)</f>
        <v>0</v>
      </c>
      <c r="E83" s="21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9">
        <f>VLOOKUP($B83,score!$C$7:$AD$146,25,FALSE)</f>
        <v>200.0000106</v>
      </c>
      <c r="Y83" s="26">
        <f>VLOOKUP($B83,score!$C$7:$AD$146,26,FALSE)</f>
        <v>0</v>
      </c>
      <c r="Z83" s="23">
        <f>VLOOKUP($B83,score!$C$7:$AD$146,28,FALSE)</f>
        <v>200.0000106</v>
      </c>
    </row>
    <row r="84" spans="2:26" ht="17" hidden="1" x14ac:dyDescent="0.4">
      <c r="B84" s="35">
        <v>78</v>
      </c>
      <c r="C84" s="44">
        <f>VLOOKUP($B84,score!$C$7:$AD$146,3,FALSE)</f>
        <v>17</v>
      </c>
      <c r="D84" s="21">
        <f>VLOOKUP($B84,score!$C$7:$AD$146,4,FALSE)</f>
        <v>0</v>
      </c>
      <c r="E84" s="21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9">
        <f>VLOOKUP($B84,score!$C$7:$AD$146,25,FALSE)</f>
        <v>200.00001069999999</v>
      </c>
      <c r="Y84" s="26">
        <f>VLOOKUP($B84,score!$C$7:$AD$146,26,FALSE)</f>
        <v>0</v>
      </c>
      <c r="Z84" s="23">
        <f>VLOOKUP($B84,score!$C$7:$AD$146,28,FALSE)</f>
        <v>200.00001069999999</v>
      </c>
    </row>
    <row r="85" spans="2:26" ht="17" hidden="1" x14ac:dyDescent="0.4">
      <c r="B85" s="35">
        <v>79</v>
      </c>
      <c r="C85" s="44">
        <f>VLOOKUP($B85,score!$C$7:$AD$146,3,FALSE)</f>
        <v>17</v>
      </c>
      <c r="D85" s="21">
        <f>VLOOKUP($B85,score!$C$7:$AD$146,4,FALSE)</f>
        <v>0</v>
      </c>
      <c r="E85" s="21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9">
        <f>VLOOKUP($B85,score!$C$7:$AD$146,25,FALSE)</f>
        <v>200.00001080000001</v>
      </c>
      <c r="Y85" s="26">
        <f>VLOOKUP($B85,score!$C$7:$AD$146,26,FALSE)</f>
        <v>0</v>
      </c>
      <c r="Z85" s="23">
        <f>VLOOKUP($B85,score!$C$7:$AD$146,28,FALSE)</f>
        <v>200.00001080000001</v>
      </c>
    </row>
    <row r="86" spans="2:26" ht="17" hidden="1" x14ac:dyDescent="0.4">
      <c r="B86" s="35">
        <v>80</v>
      </c>
      <c r="C86" s="44">
        <f>VLOOKUP($B86,score!$C$7:$AD$146,3,FALSE)</f>
        <v>17</v>
      </c>
      <c r="D86" s="21">
        <f>VLOOKUP($B86,score!$C$7:$AD$146,4,FALSE)</f>
        <v>0</v>
      </c>
      <c r="E86" s="21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9">
        <f>VLOOKUP($B86,score!$C$7:$AD$146,25,FALSE)</f>
        <v>200.00001090000001</v>
      </c>
      <c r="Y86" s="26">
        <f>VLOOKUP($B86,score!$C$7:$AD$146,26,FALSE)</f>
        <v>0</v>
      </c>
      <c r="Z86" s="23">
        <f>VLOOKUP($B86,score!$C$7:$AD$146,28,FALSE)</f>
        <v>200.00001090000001</v>
      </c>
    </row>
    <row r="87" spans="2:26" ht="17" hidden="1" x14ac:dyDescent="0.4">
      <c r="B87" s="35">
        <v>81</v>
      </c>
      <c r="C87" s="44">
        <f>VLOOKUP($B87,score!$C$7:$AD$146,3,FALSE)</f>
        <v>17</v>
      </c>
      <c r="D87" s="21">
        <f>VLOOKUP($B87,score!$C$7:$AD$146,4,FALSE)</f>
        <v>0</v>
      </c>
      <c r="E87" s="21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9">
        <f>VLOOKUP($B87,score!$C$7:$AD$146,25,FALSE)</f>
        <v>200.000011</v>
      </c>
      <c r="Y87" s="26">
        <f>VLOOKUP($B87,score!$C$7:$AD$146,26,FALSE)</f>
        <v>0</v>
      </c>
      <c r="Z87" s="23">
        <f>VLOOKUP($B87,score!$C$7:$AD$146,28,FALSE)</f>
        <v>200.000011</v>
      </c>
    </row>
    <row r="88" spans="2:26" ht="17" hidden="1" x14ac:dyDescent="0.4">
      <c r="B88" s="35">
        <v>82</v>
      </c>
      <c r="C88" s="44">
        <f>VLOOKUP($B88,score!$C$7:$AD$146,3,FALSE)</f>
        <v>17</v>
      </c>
      <c r="D88" s="21">
        <f>VLOOKUP($B88,score!$C$7:$AD$146,4,FALSE)</f>
        <v>0</v>
      </c>
      <c r="E88" s="21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9">
        <f>VLOOKUP($B88,score!$C$7:$AD$146,25,FALSE)</f>
        <v>200.00001109999999</v>
      </c>
      <c r="Y88" s="26">
        <f>VLOOKUP($B88,score!$C$7:$AD$146,26,FALSE)</f>
        <v>0</v>
      </c>
      <c r="Z88" s="23">
        <f>VLOOKUP($B88,score!$C$7:$AD$146,28,FALSE)</f>
        <v>200.00001109999999</v>
      </c>
    </row>
    <row r="89" spans="2:26" ht="17" hidden="1" x14ac:dyDescent="0.4">
      <c r="B89" s="35">
        <v>83</v>
      </c>
      <c r="C89" s="44">
        <f>VLOOKUP($B89,score!$C$7:$AD$146,3,FALSE)</f>
        <v>17</v>
      </c>
      <c r="D89" s="21">
        <f>VLOOKUP($B89,score!$C$7:$AD$146,4,FALSE)</f>
        <v>0</v>
      </c>
      <c r="E89" s="21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9">
        <f>VLOOKUP($B89,score!$C$7:$AD$146,25,FALSE)</f>
        <v>200.00001119999999</v>
      </c>
      <c r="Y89" s="26">
        <f>VLOOKUP($B89,score!$C$7:$AD$146,26,FALSE)</f>
        <v>0</v>
      </c>
      <c r="Z89" s="23">
        <f>VLOOKUP($B89,score!$C$7:$AD$146,28,FALSE)</f>
        <v>200.00001119999999</v>
      </c>
    </row>
    <row r="90" spans="2:26" ht="17" hidden="1" x14ac:dyDescent="0.4">
      <c r="B90" s="35">
        <v>84</v>
      </c>
      <c r="C90" s="44">
        <f>VLOOKUP($B90,score!$C$7:$AD$146,3,FALSE)</f>
        <v>17</v>
      </c>
      <c r="D90" s="21">
        <f>VLOOKUP($B90,score!$C$7:$AD$146,4,FALSE)</f>
        <v>0</v>
      </c>
      <c r="E90" s="21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9">
        <f>VLOOKUP($B90,score!$C$7:$AD$146,25,FALSE)</f>
        <v>200.00001130000001</v>
      </c>
      <c r="Y90" s="26">
        <f>VLOOKUP($B90,score!$C$7:$AD$146,26,FALSE)</f>
        <v>0</v>
      </c>
      <c r="Z90" s="23">
        <f>VLOOKUP($B90,score!$C$7:$AD$146,28,FALSE)</f>
        <v>200.00001130000001</v>
      </c>
    </row>
    <row r="91" spans="2:26" ht="17" hidden="1" x14ac:dyDescent="0.4">
      <c r="B91" s="35">
        <v>85</v>
      </c>
      <c r="C91" s="44">
        <f>VLOOKUP($B91,score!$C$7:$AD$146,3,FALSE)</f>
        <v>17</v>
      </c>
      <c r="D91" s="21">
        <f>VLOOKUP($B91,score!$C$7:$AD$146,4,FALSE)</f>
        <v>0</v>
      </c>
      <c r="E91" s="21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9">
        <f>VLOOKUP($B91,score!$C$7:$AD$146,25,FALSE)</f>
        <v>200.00001140000001</v>
      </c>
      <c r="Y91" s="26">
        <f>VLOOKUP($B91,score!$C$7:$AD$146,26,FALSE)</f>
        <v>0</v>
      </c>
      <c r="Z91" s="23">
        <f>VLOOKUP($B91,score!$C$7:$AD$146,28,FALSE)</f>
        <v>200.00001140000001</v>
      </c>
    </row>
    <row r="92" spans="2:26" ht="17" hidden="1" x14ac:dyDescent="0.4">
      <c r="B92" s="35">
        <v>86</v>
      </c>
      <c r="C92" s="44">
        <f>VLOOKUP($B92,score!$C$7:$AD$146,3,FALSE)</f>
        <v>17</v>
      </c>
      <c r="D92" s="21">
        <f>VLOOKUP($B92,score!$C$7:$AD$146,4,FALSE)</f>
        <v>0</v>
      </c>
      <c r="E92" s="21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9">
        <f>VLOOKUP($B92,score!$C$7:$AD$146,25,FALSE)</f>
        <v>200.0000115</v>
      </c>
      <c r="Y92" s="26">
        <f>VLOOKUP($B92,score!$C$7:$AD$146,26,FALSE)</f>
        <v>0</v>
      </c>
      <c r="Z92" s="23">
        <f>VLOOKUP($B92,score!$C$7:$AD$146,28,FALSE)</f>
        <v>200.0000115</v>
      </c>
    </row>
    <row r="93" spans="2:26" ht="17" hidden="1" x14ac:dyDescent="0.4">
      <c r="B93" s="35">
        <v>87</v>
      </c>
      <c r="C93" s="44">
        <f>VLOOKUP($B93,score!$C$7:$AD$146,3,FALSE)</f>
        <v>17</v>
      </c>
      <c r="D93" s="21">
        <f>VLOOKUP($B93,score!$C$7:$AD$146,4,FALSE)</f>
        <v>0</v>
      </c>
      <c r="E93" s="21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9">
        <f>VLOOKUP($B93,score!$C$7:$AD$146,25,FALSE)</f>
        <v>200.00001159999999</v>
      </c>
      <c r="Y93" s="26">
        <f>VLOOKUP($B93,score!$C$7:$AD$146,26,FALSE)</f>
        <v>0</v>
      </c>
      <c r="Z93" s="23">
        <f>VLOOKUP($B93,score!$C$7:$AD$146,28,FALSE)</f>
        <v>200.00001159999999</v>
      </c>
    </row>
    <row r="94" spans="2:26" ht="17" hidden="1" x14ac:dyDescent="0.4">
      <c r="B94" s="35">
        <v>88</v>
      </c>
      <c r="C94" s="44">
        <f>VLOOKUP($B94,score!$C$7:$AD$146,3,FALSE)</f>
        <v>17</v>
      </c>
      <c r="D94" s="21">
        <f>VLOOKUP($B94,score!$C$7:$AD$146,4,FALSE)</f>
        <v>0</v>
      </c>
      <c r="E94" s="21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9">
        <f>VLOOKUP($B94,score!$C$7:$AD$146,25,FALSE)</f>
        <v>200.00001169999999</v>
      </c>
      <c r="Y94" s="26">
        <f>VLOOKUP($B94,score!$C$7:$AD$146,26,FALSE)</f>
        <v>0</v>
      </c>
      <c r="Z94" s="23">
        <f>VLOOKUP($B94,score!$C$7:$AD$146,28,FALSE)</f>
        <v>200.00001169999999</v>
      </c>
    </row>
    <row r="95" spans="2:26" ht="17" hidden="1" x14ac:dyDescent="0.4">
      <c r="B95" s="35">
        <v>89</v>
      </c>
      <c r="C95" s="44">
        <f>VLOOKUP($B95,score!$C$7:$AD$146,3,FALSE)</f>
        <v>17</v>
      </c>
      <c r="D95" s="21">
        <f>VLOOKUP($B95,score!$C$7:$AD$146,4,FALSE)</f>
        <v>0</v>
      </c>
      <c r="E95" s="21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9">
        <f>VLOOKUP($B95,score!$C$7:$AD$146,25,FALSE)</f>
        <v>200.00001180000001</v>
      </c>
      <c r="Y95" s="26">
        <f>VLOOKUP($B95,score!$C$7:$AD$146,26,FALSE)</f>
        <v>0</v>
      </c>
      <c r="Z95" s="23">
        <f>VLOOKUP($B95,score!$C$7:$AD$146,28,FALSE)</f>
        <v>200.00001180000001</v>
      </c>
    </row>
    <row r="96" spans="2:26" ht="17" hidden="1" x14ac:dyDescent="0.4">
      <c r="B96" s="35">
        <v>90</v>
      </c>
      <c r="C96" s="44">
        <f>VLOOKUP($B96,score!$C$7:$AD$146,3,FALSE)</f>
        <v>17</v>
      </c>
      <c r="D96" s="21">
        <f>VLOOKUP($B96,score!$C$7:$AD$146,4,FALSE)</f>
        <v>0</v>
      </c>
      <c r="E96" s="21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9">
        <f>VLOOKUP($B96,score!$C$7:$AD$146,25,FALSE)</f>
        <v>200.0000119</v>
      </c>
      <c r="Y96" s="26">
        <f>VLOOKUP($B96,score!$C$7:$AD$146,26,FALSE)</f>
        <v>0</v>
      </c>
      <c r="Z96" s="23">
        <f>VLOOKUP($B96,score!$C$7:$AD$146,28,FALSE)</f>
        <v>200.0000119</v>
      </c>
    </row>
    <row r="97" spans="2:26" ht="17" hidden="1" x14ac:dyDescent="0.4">
      <c r="B97" s="35">
        <v>91</v>
      </c>
      <c r="C97" s="44">
        <f>VLOOKUP($B97,score!$C$7:$AD$146,3,FALSE)</f>
        <v>17</v>
      </c>
      <c r="D97" s="21">
        <f>VLOOKUP($B97,score!$C$7:$AD$146,4,FALSE)</f>
        <v>0</v>
      </c>
      <c r="E97" s="21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9">
        <f>VLOOKUP($B97,score!$C$7:$AD$146,25,FALSE)</f>
        <v>200.000012</v>
      </c>
      <c r="Y97" s="26">
        <f>VLOOKUP($B97,score!$C$7:$AD$146,26,FALSE)</f>
        <v>0</v>
      </c>
      <c r="Z97" s="23">
        <f>VLOOKUP($B97,score!$C$7:$AD$146,28,FALSE)</f>
        <v>200.000012</v>
      </c>
    </row>
    <row r="98" spans="2:26" ht="17" hidden="1" x14ac:dyDescent="0.4">
      <c r="B98" s="35">
        <v>92</v>
      </c>
      <c r="C98" s="44">
        <f>VLOOKUP($B98,score!$C$7:$AD$146,3,FALSE)</f>
        <v>17</v>
      </c>
      <c r="D98" s="21">
        <f>VLOOKUP($B98,score!$C$7:$AD$146,4,FALSE)</f>
        <v>0</v>
      </c>
      <c r="E98" s="21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9">
        <f>VLOOKUP($B98,score!$C$7:$AD$146,25,FALSE)</f>
        <v>200.00001209999999</v>
      </c>
      <c r="Y98" s="26">
        <f>VLOOKUP($B98,score!$C$7:$AD$146,26,FALSE)</f>
        <v>0</v>
      </c>
      <c r="Z98" s="23">
        <f>VLOOKUP($B98,score!$C$7:$AD$146,28,FALSE)</f>
        <v>200.00001209999999</v>
      </c>
    </row>
    <row r="99" spans="2:26" ht="17" hidden="1" x14ac:dyDescent="0.4">
      <c r="B99" s="35">
        <v>93</v>
      </c>
      <c r="C99" s="44">
        <f>VLOOKUP($B99,score!$C$7:$AD$146,3,FALSE)</f>
        <v>17</v>
      </c>
      <c r="D99" s="21">
        <f>VLOOKUP($B99,score!$C$7:$AD$146,4,FALSE)</f>
        <v>0</v>
      </c>
      <c r="E99" s="21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9">
        <f>VLOOKUP($B99,score!$C$7:$AD$146,25,FALSE)</f>
        <v>200.00001219999999</v>
      </c>
      <c r="Y99" s="26">
        <f>VLOOKUP($B99,score!$C$7:$AD$146,26,FALSE)</f>
        <v>0</v>
      </c>
      <c r="Z99" s="23">
        <f>VLOOKUP($B99,score!$C$7:$AD$146,28,FALSE)</f>
        <v>200.00001219999999</v>
      </c>
    </row>
    <row r="100" spans="2:26" ht="17" hidden="1" x14ac:dyDescent="0.4">
      <c r="B100" s="35">
        <v>94</v>
      </c>
      <c r="C100" s="44">
        <f>VLOOKUP($B100,score!$C$7:$AD$146,3,FALSE)</f>
        <v>17</v>
      </c>
      <c r="D100" s="21">
        <f>VLOOKUP($B100,score!$C$7:$AD$146,4,FALSE)</f>
        <v>0</v>
      </c>
      <c r="E100" s="21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9">
        <f>VLOOKUP($B100,score!$C$7:$AD$146,25,FALSE)</f>
        <v>200.00001230000001</v>
      </c>
      <c r="Y100" s="26">
        <f>VLOOKUP($B100,score!$C$7:$AD$146,26,FALSE)</f>
        <v>0</v>
      </c>
      <c r="Z100" s="23">
        <f>VLOOKUP($B100,score!$C$7:$AD$146,28,FALSE)</f>
        <v>200.00001230000001</v>
      </c>
    </row>
    <row r="101" spans="2:26" ht="17" hidden="1" x14ac:dyDescent="0.4">
      <c r="B101" s="35">
        <v>95</v>
      </c>
      <c r="C101" s="44">
        <f>VLOOKUP($B101,score!$C$7:$AD$146,3,FALSE)</f>
        <v>17</v>
      </c>
      <c r="D101" s="21">
        <f>VLOOKUP($B101,score!$C$7:$AD$146,4,FALSE)</f>
        <v>0</v>
      </c>
      <c r="E101" s="21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9">
        <f>VLOOKUP($B101,score!$C$7:$AD$146,25,FALSE)</f>
        <v>200.0000124</v>
      </c>
      <c r="Y101" s="26">
        <f>VLOOKUP($B101,score!$C$7:$AD$146,26,FALSE)</f>
        <v>0</v>
      </c>
      <c r="Z101" s="23">
        <f>VLOOKUP($B101,score!$C$7:$AD$146,28,FALSE)</f>
        <v>200.0000124</v>
      </c>
    </row>
    <row r="102" spans="2:26" ht="17" hidden="1" x14ac:dyDescent="0.4">
      <c r="B102" s="35">
        <v>96</v>
      </c>
      <c r="C102" s="44">
        <f>VLOOKUP($B102,score!$C$7:$AD$146,3,FALSE)</f>
        <v>17</v>
      </c>
      <c r="D102" s="21">
        <f>VLOOKUP($B102,score!$C$7:$AD$146,4,FALSE)</f>
        <v>0</v>
      </c>
      <c r="E102" s="21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9">
        <f>VLOOKUP($B102,score!$C$7:$AD$146,25,FALSE)</f>
        <v>200.0000125</v>
      </c>
      <c r="Y102" s="26">
        <f>VLOOKUP($B102,score!$C$7:$AD$146,26,FALSE)</f>
        <v>0</v>
      </c>
      <c r="Z102" s="23">
        <f>VLOOKUP($B102,score!$C$7:$AD$146,28,FALSE)</f>
        <v>200.0000125</v>
      </c>
    </row>
    <row r="103" spans="2:26" ht="17" hidden="1" x14ac:dyDescent="0.4">
      <c r="B103" s="35">
        <v>97</v>
      </c>
      <c r="C103" s="44">
        <f>VLOOKUP($B103,score!$C$7:$AD$146,3,FALSE)</f>
        <v>17</v>
      </c>
      <c r="D103" s="21">
        <f>VLOOKUP($B103,score!$C$7:$AD$146,4,FALSE)</f>
        <v>0</v>
      </c>
      <c r="E103" s="21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9">
        <f>VLOOKUP($B103,score!$C$7:$AD$146,25,FALSE)</f>
        <v>200.00001259999999</v>
      </c>
      <c r="Y103" s="26">
        <f>VLOOKUP($B103,score!$C$7:$AD$146,26,FALSE)</f>
        <v>0</v>
      </c>
      <c r="Z103" s="23">
        <f>VLOOKUP($B103,score!$C$7:$AD$146,28,FALSE)</f>
        <v>200.00001259999999</v>
      </c>
    </row>
    <row r="104" spans="2:26" ht="17" hidden="1" x14ac:dyDescent="0.4">
      <c r="B104" s="35">
        <v>98</v>
      </c>
      <c r="C104" s="44">
        <f>VLOOKUP($B104,score!$C$7:$AD$146,3,FALSE)</f>
        <v>17</v>
      </c>
      <c r="D104" s="21">
        <f>VLOOKUP($B104,score!$C$7:$AD$146,4,FALSE)</f>
        <v>0</v>
      </c>
      <c r="E104" s="21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9">
        <f>VLOOKUP($B104,score!$C$7:$AD$146,25,FALSE)</f>
        <v>200.00001270000001</v>
      </c>
      <c r="Y104" s="26">
        <f>VLOOKUP($B104,score!$C$7:$AD$146,26,FALSE)</f>
        <v>0</v>
      </c>
      <c r="Z104" s="23">
        <f>VLOOKUP($B104,score!$C$7:$AD$146,28,FALSE)</f>
        <v>200.00001270000001</v>
      </c>
    </row>
    <row r="105" spans="2:26" ht="17" hidden="1" x14ac:dyDescent="0.4">
      <c r="B105" s="35">
        <v>99</v>
      </c>
      <c r="C105" s="44">
        <f>VLOOKUP($B105,score!$C$7:$AD$146,3,FALSE)</f>
        <v>17</v>
      </c>
      <c r="D105" s="21">
        <f>VLOOKUP($B105,score!$C$7:$AD$146,4,FALSE)</f>
        <v>0</v>
      </c>
      <c r="E105" s="21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9">
        <f>VLOOKUP($B105,score!$C$7:$AD$146,25,FALSE)</f>
        <v>200.00001280000001</v>
      </c>
      <c r="Y105" s="26">
        <f>VLOOKUP($B105,score!$C$7:$AD$146,26,FALSE)</f>
        <v>0</v>
      </c>
      <c r="Z105" s="23">
        <f>VLOOKUP($B105,score!$C$7:$AD$146,28,FALSE)</f>
        <v>200.00001280000001</v>
      </c>
    </row>
    <row r="106" spans="2:26" ht="17" hidden="1" x14ac:dyDescent="0.4">
      <c r="B106" s="35">
        <v>100</v>
      </c>
      <c r="C106" s="44">
        <f>VLOOKUP($B106,score!$C$7:$AD$146,3,FALSE)</f>
        <v>17</v>
      </c>
      <c r="D106" s="21">
        <f>VLOOKUP($B106,score!$C$7:$AD$146,4,FALSE)</f>
        <v>0</v>
      </c>
      <c r="E106" s="21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9">
        <f>VLOOKUP($B106,score!$C$7:$AD$146,25,FALSE)</f>
        <v>200.0000129</v>
      </c>
      <c r="Y106" s="26">
        <f>VLOOKUP($B106,score!$C$7:$AD$146,26,FALSE)</f>
        <v>0</v>
      </c>
      <c r="Z106" s="23">
        <f>VLOOKUP($B106,score!$C$7:$AD$146,28,FALSE)</f>
        <v>200.0000129</v>
      </c>
    </row>
    <row r="107" spans="2:26" ht="17" hidden="1" x14ac:dyDescent="0.4">
      <c r="B107" s="35">
        <v>101</v>
      </c>
      <c r="C107" s="44">
        <f>VLOOKUP($B107,score!$C$7:$AD$146,3,FALSE)</f>
        <v>17</v>
      </c>
      <c r="D107" s="21">
        <f>VLOOKUP($B107,score!$C$7:$AD$146,4,FALSE)</f>
        <v>0</v>
      </c>
      <c r="E107" s="21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9">
        <f>VLOOKUP($B107,score!$C$7:$AD$146,25,FALSE)</f>
        <v>200.000013</v>
      </c>
      <c r="Y107" s="26">
        <f>VLOOKUP($B107,score!$C$7:$AD$146,26,FALSE)</f>
        <v>0</v>
      </c>
      <c r="Z107" s="23">
        <f>VLOOKUP($B107,score!$C$7:$AD$146,28,FALSE)</f>
        <v>200.000013</v>
      </c>
    </row>
    <row r="108" spans="2:26" ht="17" hidden="1" x14ac:dyDescent="0.4">
      <c r="B108" s="35">
        <v>102</v>
      </c>
      <c r="C108" s="44">
        <f>VLOOKUP($B108,score!$C$7:$AD$146,3,FALSE)</f>
        <v>17</v>
      </c>
      <c r="D108" s="21">
        <f>VLOOKUP($B108,score!$C$7:$AD$146,4,FALSE)</f>
        <v>0</v>
      </c>
      <c r="E108" s="21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9">
        <f>VLOOKUP($B108,score!$C$7:$AD$146,25,FALSE)</f>
        <v>200.00001309999999</v>
      </c>
      <c r="Y108" s="26">
        <f>VLOOKUP($B108,score!$C$7:$AD$146,26,FALSE)</f>
        <v>0</v>
      </c>
      <c r="Z108" s="23">
        <f>VLOOKUP($B108,score!$C$7:$AD$146,28,FALSE)</f>
        <v>200.00001309999999</v>
      </c>
    </row>
    <row r="109" spans="2:26" ht="17" hidden="1" x14ac:dyDescent="0.4">
      <c r="B109" s="35">
        <v>103</v>
      </c>
      <c r="C109" s="44">
        <f>VLOOKUP($B109,score!$C$7:$AD$146,3,FALSE)</f>
        <v>17</v>
      </c>
      <c r="D109" s="21">
        <f>VLOOKUP($B109,score!$C$7:$AD$146,4,FALSE)</f>
        <v>0</v>
      </c>
      <c r="E109" s="21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9">
        <f>VLOOKUP($B109,score!$C$7:$AD$146,25,FALSE)</f>
        <v>200.00001320000001</v>
      </c>
      <c r="Y109" s="26">
        <f>VLOOKUP($B109,score!$C$7:$AD$146,26,FALSE)</f>
        <v>0</v>
      </c>
      <c r="Z109" s="23">
        <f>VLOOKUP($B109,score!$C$7:$AD$146,28,FALSE)</f>
        <v>200.00001320000001</v>
      </c>
    </row>
    <row r="110" spans="2:26" ht="17" hidden="1" x14ac:dyDescent="0.4">
      <c r="B110" s="35">
        <v>104</v>
      </c>
      <c r="C110" s="44">
        <f>VLOOKUP($B110,score!$C$7:$AD$146,3,FALSE)</f>
        <v>17</v>
      </c>
      <c r="D110" s="21">
        <f>VLOOKUP($B110,score!$C$7:$AD$146,4,FALSE)</f>
        <v>0</v>
      </c>
      <c r="E110" s="21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9">
        <f>VLOOKUP($B110,score!$C$7:$AD$146,25,FALSE)</f>
        <v>200.00001330000001</v>
      </c>
      <c r="Y110" s="26">
        <f>VLOOKUP($B110,score!$C$7:$AD$146,26,FALSE)</f>
        <v>0</v>
      </c>
      <c r="Z110" s="23">
        <f>VLOOKUP($B110,score!$C$7:$AD$146,28,FALSE)</f>
        <v>200.00001330000001</v>
      </c>
    </row>
    <row r="111" spans="2:26" ht="17" hidden="1" x14ac:dyDescent="0.4">
      <c r="B111" s="35">
        <v>105</v>
      </c>
      <c r="C111" s="44">
        <f>VLOOKUP($B111,score!$C$7:$AD$146,3,FALSE)</f>
        <v>17</v>
      </c>
      <c r="D111" s="21">
        <f>VLOOKUP($B111,score!$C$7:$AD$146,4,FALSE)</f>
        <v>0</v>
      </c>
      <c r="E111" s="21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9">
        <f>VLOOKUP($B111,score!$C$7:$AD$146,25,FALSE)</f>
        <v>200.0000134</v>
      </c>
      <c r="Y111" s="26">
        <f>VLOOKUP($B111,score!$C$7:$AD$146,26,FALSE)</f>
        <v>0</v>
      </c>
      <c r="Z111" s="23">
        <f>VLOOKUP($B111,score!$C$7:$AD$146,28,FALSE)</f>
        <v>200.0000134</v>
      </c>
    </row>
    <row r="112" spans="2:26" ht="17" hidden="1" x14ac:dyDescent="0.4">
      <c r="B112" s="35">
        <v>106</v>
      </c>
      <c r="C112" s="44">
        <f>VLOOKUP($B112,score!$C$7:$AD$146,3,FALSE)</f>
        <v>17</v>
      </c>
      <c r="D112" s="21">
        <f>VLOOKUP($B112,score!$C$7:$AD$146,4,FALSE)</f>
        <v>0</v>
      </c>
      <c r="E112" s="21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9">
        <f>VLOOKUP($B112,score!$C$7:$AD$146,25,FALSE)</f>
        <v>200.00001349999999</v>
      </c>
      <c r="Y112" s="26">
        <f>VLOOKUP($B112,score!$C$7:$AD$146,26,FALSE)</f>
        <v>0</v>
      </c>
      <c r="Z112" s="23">
        <f>VLOOKUP($B112,score!$C$7:$AD$146,28,FALSE)</f>
        <v>200.00001349999999</v>
      </c>
    </row>
    <row r="113" spans="2:26" ht="17" hidden="1" x14ac:dyDescent="0.4">
      <c r="B113" s="35">
        <v>107</v>
      </c>
      <c r="C113" s="44">
        <f>VLOOKUP($B113,score!$C$7:$AD$146,3,FALSE)</f>
        <v>17</v>
      </c>
      <c r="D113" s="21">
        <f>VLOOKUP($B113,score!$C$7:$AD$146,4,FALSE)</f>
        <v>0</v>
      </c>
      <c r="E113" s="21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9">
        <f>VLOOKUP($B113,score!$C$7:$AD$146,25,FALSE)</f>
        <v>200.00001359999999</v>
      </c>
      <c r="Y113" s="26">
        <f>VLOOKUP($B113,score!$C$7:$AD$146,26,FALSE)</f>
        <v>0</v>
      </c>
      <c r="Z113" s="23">
        <f>VLOOKUP($B113,score!$C$7:$AD$146,28,FALSE)</f>
        <v>200.00001359999999</v>
      </c>
    </row>
    <row r="114" spans="2:26" ht="17" hidden="1" x14ac:dyDescent="0.4">
      <c r="B114" s="35">
        <v>108</v>
      </c>
      <c r="C114" s="44">
        <f>VLOOKUP($B114,score!$C$7:$AD$146,3,FALSE)</f>
        <v>17</v>
      </c>
      <c r="D114" s="21">
        <f>VLOOKUP($B114,score!$C$7:$AD$146,4,FALSE)</f>
        <v>0</v>
      </c>
      <c r="E114" s="21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9">
        <f>VLOOKUP($B114,score!$C$7:$AD$146,25,FALSE)</f>
        <v>200.00001370000001</v>
      </c>
      <c r="Y114" s="26">
        <f>VLOOKUP($B114,score!$C$7:$AD$146,26,FALSE)</f>
        <v>0</v>
      </c>
      <c r="Z114" s="23">
        <f>VLOOKUP($B114,score!$C$7:$AD$146,28,FALSE)</f>
        <v>200.00001370000001</v>
      </c>
    </row>
    <row r="115" spans="2:26" ht="17" hidden="1" x14ac:dyDescent="0.4">
      <c r="B115" s="35">
        <v>109</v>
      </c>
      <c r="C115" s="44">
        <f>VLOOKUP($B115,score!$C$7:$AD$146,3,FALSE)</f>
        <v>17</v>
      </c>
      <c r="D115" s="21">
        <f>VLOOKUP($B115,score!$C$7:$AD$146,4,FALSE)</f>
        <v>0</v>
      </c>
      <c r="E115" s="21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9">
        <f>VLOOKUP($B115,score!$C$7:$AD$146,25,FALSE)</f>
        <v>200.0000138</v>
      </c>
      <c r="Y115" s="26">
        <f>VLOOKUP($B115,score!$C$7:$AD$146,26,FALSE)</f>
        <v>0</v>
      </c>
      <c r="Z115" s="23">
        <f>VLOOKUP($B115,score!$C$7:$AD$146,28,FALSE)</f>
        <v>200.0000138</v>
      </c>
    </row>
    <row r="116" spans="2:26" ht="17" hidden="1" x14ac:dyDescent="0.4">
      <c r="B116" s="35">
        <v>110</v>
      </c>
      <c r="C116" s="44">
        <f>VLOOKUP($B116,score!$C$7:$AD$146,3,FALSE)</f>
        <v>17</v>
      </c>
      <c r="D116" s="21">
        <f>VLOOKUP($B116,score!$C$7:$AD$146,4,FALSE)</f>
        <v>0</v>
      </c>
      <c r="E116" s="21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9">
        <f>VLOOKUP($B116,score!$C$7:$AD$146,25,FALSE)</f>
        <v>200.0000139</v>
      </c>
      <c r="Y116" s="26">
        <f>VLOOKUP($B116,score!$C$7:$AD$146,26,FALSE)</f>
        <v>0</v>
      </c>
      <c r="Z116" s="23">
        <f>VLOOKUP($B116,score!$C$7:$AD$146,28,FALSE)</f>
        <v>200.0000139</v>
      </c>
    </row>
    <row r="117" spans="2:26" ht="17" hidden="1" x14ac:dyDescent="0.4">
      <c r="B117" s="35">
        <v>111</v>
      </c>
      <c r="C117" s="44">
        <f>VLOOKUP($B117,score!$C$7:$AD$146,3,FALSE)</f>
        <v>17</v>
      </c>
      <c r="D117" s="21">
        <f>VLOOKUP($B117,score!$C$7:$AD$146,4,FALSE)</f>
        <v>0</v>
      </c>
      <c r="E117" s="21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9">
        <f>VLOOKUP($B117,score!$C$7:$AD$146,25,FALSE)</f>
        <v>200.00001399999999</v>
      </c>
      <c r="Y117" s="26">
        <f>VLOOKUP($B117,score!$C$7:$AD$146,26,FALSE)</f>
        <v>0</v>
      </c>
      <c r="Z117" s="23">
        <f>VLOOKUP($B117,score!$C$7:$AD$146,28,FALSE)</f>
        <v>200.00001399999999</v>
      </c>
    </row>
    <row r="118" spans="2:26" ht="17" hidden="1" x14ac:dyDescent="0.4">
      <c r="B118" s="35">
        <v>112</v>
      </c>
      <c r="C118" s="44">
        <f>VLOOKUP($B118,score!$C$7:$AD$146,3,FALSE)</f>
        <v>17</v>
      </c>
      <c r="D118" s="21">
        <f>VLOOKUP($B118,score!$C$7:$AD$146,4,FALSE)</f>
        <v>0</v>
      </c>
      <c r="E118" s="21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9">
        <f>VLOOKUP($B118,score!$C$7:$AD$146,25,FALSE)</f>
        <v>200.00001409999999</v>
      </c>
      <c r="Y118" s="26">
        <f>VLOOKUP($B118,score!$C$7:$AD$146,26,FALSE)</f>
        <v>0</v>
      </c>
      <c r="Z118" s="23">
        <f>VLOOKUP($B118,score!$C$7:$AD$146,28,FALSE)</f>
        <v>200.00001409999999</v>
      </c>
    </row>
    <row r="119" spans="2:26" ht="17" hidden="1" x14ac:dyDescent="0.4">
      <c r="B119" s="35">
        <v>113</v>
      </c>
      <c r="C119" s="44">
        <f>VLOOKUP($B119,score!$C$7:$AD$146,3,FALSE)</f>
        <v>17</v>
      </c>
      <c r="D119" s="21">
        <f>VLOOKUP($B119,score!$C$7:$AD$146,4,FALSE)</f>
        <v>0</v>
      </c>
      <c r="E119" s="21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9">
        <f>VLOOKUP($B119,score!$C$7:$AD$146,25,FALSE)</f>
        <v>200.00001420000001</v>
      </c>
      <c r="Y119" s="26">
        <f>VLOOKUP($B119,score!$C$7:$AD$146,26,FALSE)</f>
        <v>0</v>
      </c>
      <c r="Z119" s="23">
        <f>VLOOKUP($B119,score!$C$7:$AD$146,28,FALSE)</f>
        <v>200.00001420000001</v>
      </c>
    </row>
    <row r="120" spans="2:26" ht="17" hidden="1" x14ac:dyDescent="0.4">
      <c r="B120" s="35">
        <v>114</v>
      </c>
      <c r="C120" s="44">
        <f>VLOOKUP($B120,score!$C$7:$AD$146,3,FALSE)</f>
        <v>17</v>
      </c>
      <c r="D120" s="21">
        <f>VLOOKUP($B120,score!$C$7:$AD$146,4,FALSE)</f>
        <v>0</v>
      </c>
      <c r="E120" s="21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9">
        <f>VLOOKUP($B120,score!$C$7:$AD$146,25,FALSE)</f>
        <v>200.0000143</v>
      </c>
      <c r="Y120" s="26">
        <f>VLOOKUP($B120,score!$C$7:$AD$146,26,FALSE)</f>
        <v>0</v>
      </c>
      <c r="Z120" s="23">
        <f>VLOOKUP($B120,score!$C$7:$AD$146,28,FALSE)</f>
        <v>200.0000143</v>
      </c>
    </row>
    <row r="121" spans="2:26" ht="17" hidden="1" x14ac:dyDescent="0.4">
      <c r="B121" s="35">
        <v>115</v>
      </c>
      <c r="C121" s="44">
        <f>VLOOKUP($B121,score!$C$7:$AD$146,3,FALSE)</f>
        <v>17</v>
      </c>
      <c r="D121" s="21">
        <f>VLOOKUP($B121,score!$C$7:$AD$146,4,FALSE)</f>
        <v>0</v>
      </c>
      <c r="E121" s="21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9">
        <f>VLOOKUP($B121,score!$C$7:$AD$146,25,FALSE)</f>
        <v>200.0000144</v>
      </c>
      <c r="Y121" s="26">
        <f>VLOOKUP($B121,score!$C$7:$AD$146,26,FALSE)</f>
        <v>0</v>
      </c>
      <c r="Z121" s="23">
        <f>VLOOKUP($B121,score!$C$7:$AD$146,28,FALSE)</f>
        <v>200.0000144</v>
      </c>
    </row>
    <row r="122" spans="2:26" ht="17" hidden="1" x14ac:dyDescent="0.4">
      <c r="B122" s="35">
        <v>116</v>
      </c>
      <c r="C122" s="44">
        <f>VLOOKUP($B122,score!$C$7:$AD$146,3,FALSE)</f>
        <v>17</v>
      </c>
      <c r="D122" s="21">
        <f>VLOOKUP($B122,score!$C$7:$AD$146,4,FALSE)</f>
        <v>0</v>
      </c>
      <c r="E122" s="21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9">
        <f>VLOOKUP($B122,score!$C$7:$AD$146,25,FALSE)</f>
        <v>200.00001449999999</v>
      </c>
      <c r="Y122" s="26">
        <f>VLOOKUP($B122,score!$C$7:$AD$146,26,FALSE)</f>
        <v>0</v>
      </c>
      <c r="Z122" s="23">
        <f>VLOOKUP($B122,score!$C$7:$AD$146,28,FALSE)</f>
        <v>200.00001449999999</v>
      </c>
    </row>
    <row r="123" spans="2:26" ht="17" hidden="1" x14ac:dyDescent="0.4">
      <c r="B123" s="35">
        <v>117</v>
      </c>
      <c r="C123" s="44">
        <f>VLOOKUP($B123,score!$C$7:$AD$146,3,FALSE)</f>
        <v>17</v>
      </c>
      <c r="D123" s="21">
        <f>VLOOKUP($B123,score!$C$7:$AD$146,4,FALSE)</f>
        <v>0</v>
      </c>
      <c r="E123" s="21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9">
        <f>VLOOKUP($B123,score!$C$7:$AD$146,25,FALSE)</f>
        <v>200.00001459999999</v>
      </c>
      <c r="Y123" s="26">
        <f>VLOOKUP($B123,score!$C$7:$AD$146,26,FALSE)</f>
        <v>0</v>
      </c>
      <c r="Z123" s="23">
        <f>VLOOKUP($B123,score!$C$7:$AD$146,28,FALSE)</f>
        <v>200.00001459999999</v>
      </c>
    </row>
    <row r="124" spans="2:26" ht="17" hidden="1" x14ac:dyDescent="0.4">
      <c r="B124" s="35">
        <v>118</v>
      </c>
      <c r="C124" s="44">
        <f>VLOOKUP($B124,score!$C$7:$AD$146,3,FALSE)</f>
        <v>118</v>
      </c>
      <c r="D124" s="21">
        <f>VLOOKUP($B124,score!$C$7:$AD$146,4,FALSE)</f>
        <v>0</v>
      </c>
      <c r="E124" s="21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9">
        <f>VLOOKUP($B124,score!$C$7:$AD$146,25,FALSE)</f>
        <v>200.00000230000001</v>
      </c>
      <c r="Y124" s="26">
        <f>VLOOKUP($B124,score!$C$7:$AD$146,26,FALSE)</f>
        <v>-0.5</v>
      </c>
      <c r="Z124" s="23">
        <f>VLOOKUP($B124,score!$C$7:$AD$146,28,FALSE)</f>
        <v>200.50000230000001</v>
      </c>
    </row>
    <row r="125" spans="2:26" ht="17" hidden="1" x14ac:dyDescent="0.4">
      <c r="B125" s="35">
        <v>119</v>
      </c>
      <c r="C125" s="44">
        <f>VLOOKUP($B125,score!$C$7:$AD$146,3,FALSE)</f>
        <v>118</v>
      </c>
      <c r="D125" s="21">
        <f>VLOOKUP($B125,score!$C$7:$AD$146,4,FALSE)</f>
        <v>0</v>
      </c>
      <c r="E125" s="21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9">
        <f>VLOOKUP($B125,score!$C$7:$AD$146,25,FALSE)</f>
        <v>200.0000024</v>
      </c>
      <c r="Y125" s="26">
        <f>VLOOKUP($B125,score!$C$7:$AD$146,26,FALSE)</f>
        <v>-0.5</v>
      </c>
      <c r="Z125" s="23">
        <f>VLOOKUP($B125,score!$C$7:$AD$146,28,FALSE)</f>
        <v>200.5000024</v>
      </c>
    </row>
    <row r="126" spans="2:26" ht="17" hidden="1" x14ac:dyDescent="0.4">
      <c r="B126" s="35">
        <v>120</v>
      </c>
      <c r="C126" s="44">
        <f>VLOOKUP($B126,score!$C$7:$AD$146,3,FALSE)</f>
        <v>118</v>
      </c>
      <c r="D126" s="21">
        <f>VLOOKUP($B126,score!$C$7:$AD$146,4,FALSE)</f>
        <v>0</v>
      </c>
      <c r="E126" s="21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9">
        <f>VLOOKUP($B126,score!$C$7:$AD$146,25,FALSE)</f>
        <v>200.00000249999999</v>
      </c>
      <c r="Y126" s="26">
        <f>VLOOKUP($B126,score!$C$7:$AD$146,26,FALSE)</f>
        <v>-0.5</v>
      </c>
      <c r="Z126" s="23">
        <f>VLOOKUP($B126,score!$C$7:$AD$146,28,FALSE)</f>
        <v>200.50000249999999</v>
      </c>
    </row>
    <row r="127" spans="2:26" ht="17" hidden="1" x14ac:dyDescent="0.4">
      <c r="B127" s="35">
        <v>121</v>
      </c>
      <c r="C127" s="44">
        <f>VLOOKUP($B127,score!$C$7:$AD$146,3,FALSE)</f>
        <v>118</v>
      </c>
      <c r="D127" s="21">
        <f>VLOOKUP($B127,score!$C$7:$AD$146,4,FALSE)</f>
        <v>0</v>
      </c>
      <c r="E127" s="21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9">
        <f>VLOOKUP($B127,score!$C$7:$AD$146,25,FALSE)</f>
        <v>200.00000259999999</v>
      </c>
      <c r="Y127" s="26">
        <f>VLOOKUP($B127,score!$C$7:$AD$146,26,FALSE)</f>
        <v>-0.5</v>
      </c>
      <c r="Z127" s="23">
        <f>VLOOKUP($B127,score!$C$7:$AD$146,28,FALSE)</f>
        <v>200.50000259999999</v>
      </c>
    </row>
    <row r="128" spans="2:26" ht="17" hidden="1" x14ac:dyDescent="0.4">
      <c r="B128" s="35">
        <v>122</v>
      </c>
      <c r="C128" s="44">
        <f>VLOOKUP($B128,score!$C$7:$AD$146,3,FALSE)</f>
        <v>118</v>
      </c>
      <c r="D128" s="21">
        <f>VLOOKUP($B128,score!$C$7:$AD$146,4,FALSE)</f>
        <v>0</v>
      </c>
      <c r="E128" s="21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9">
        <f>VLOOKUP($B128,score!$C$7:$AD$146,25,FALSE)</f>
        <v>200.00000270000001</v>
      </c>
      <c r="Y128" s="26">
        <f>VLOOKUP($B128,score!$C$7:$AD$146,26,FALSE)</f>
        <v>-0.5</v>
      </c>
      <c r="Z128" s="23">
        <f>VLOOKUP($B128,score!$C$7:$AD$146,28,FALSE)</f>
        <v>200.50000270000001</v>
      </c>
    </row>
    <row r="129" spans="2:26" ht="17" hidden="1" x14ac:dyDescent="0.4">
      <c r="B129" s="35">
        <v>123</v>
      </c>
      <c r="C129" s="44">
        <f>VLOOKUP($B129,score!$C$7:$AD$146,3,FALSE)</f>
        <v>118</v>
      </c>
      <c r="D129" s="21">
        <f>VLOOKUP($B129,score!$C$7:$AD$146,4,FALSE)</f>
        <v>0</v>
      </c>
      <c r="E129" s="21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9">
        <f>VLOOKUP($B129,score!$C$7:$AD$146,25,FALSE)</f>
        <v>200.0000028</v>
      </c>
      <c r="Y129" s="26">
        <f>VLOOKUP($B129,score!$C$7:$AD$146,26,FALSE)</f>
        <v>-0.5</v>
      </c>
      <c r="Z129" s="23">
        <f>VLOOKUP($B129,score!$C$7:$AD$146,28,FALSE)</f>
        <v>200.5000028</v>
      </c>
    </row>
    <row r="130" spans="2:26" ht="17" hidden="1" x14ac:dyDescent="0.4">
      <c r="B130" s="35">
        <v>124</v>
      </c>
      <c r="C130" s="44">
        <f>VLOOKUP($B130,score!$C$7:$AD$146,3,FALSE)</f>
        <v>118</v>
      </c>
      <c r="D130" s="21">
        <f>VLOOKUP($B130,score!$C$7:$AD$146,4,FALSE)</f>
        <v>0</v>
      </c>
      <c r="E130" s="21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9">
        <f>VLOOKUP($B130,score!$C$7:$AD$146,25,FALSE)</f>
        <v>200.0000029</v>
      </c>
      <c r="Y130" s="26">
        <f>VLOOKUP($B130,score!$C$7:$AD$146,26,FALSE)</f>
        <v>-0.5</v>
      </c>
      <c r="Z130" s="23">
        <f>VLOOKUP($B130,score!$C$7:$AD$146,28,FALSE)</f>
        <v>200.5000029</v>
      </c>
    </row>
    <row r="131" spans="2:26" ht="17" hidden="1" x14ac:dyDescent="0.4">
      <c r="B131" s="35">
        <v>125</v>
      </c>
      <c r="C131" s="44">
        <f>VLOOKUP($B131,score!$C$7:$AD$146,3,FALSE)</f>
        <v>118</v>
      </c>
      <c r="D131" s="21">
        <f>VLOOKUP($B131,score!$C$7:$AD$146,4,FALSE)</f>
        <v>0</v>
      </c>
      <c r="E131" s="21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9">
        <f>VLOOKUP($B131,score!$C$7:$AD$146,25,FALSE)</f>
        <v>200.00000299999999</v>
      </c>
      <c r="Y131" s="26">
        <f>VLOOKUP($B131,score!$C$7:$AD$146,26,FALSE)</f>
        <v>-0.5</v>
      </c>
      <c r="Z131" s="23">
        <f>VLOOKUP($B131,score!$C$7:$AD$146,28,FALSE)</f>
        <v>200.50000299999999</v>
      </c>
    </row>
    <row r="132" spans="2:26" ht="17" hidden="1" x14ac:dyDescent="0.4">
      <c r="B132" s="35">
        <v>126</v>
      </c>
      <c r="C132" s="44">
        <f>VLOOKUP($B132,score!$C$7:$AD$146,3,FALSE)</f>
        <v>118</v>
      </c>
      <c r="D132" s="21">
        <f>VLOOKUP($B132,score!$C$7:$AD$146,4,FALSE)</f>
        <v>0</v>
      </c>
      <c r="E132" s="21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9">
        <f>VLOOKUP($B132,score!$C$7:$AD$146,25,FALSE)</f>
        <v>200.00000309999999</v>
      </c>
      <c r="Y132" s="26">
        <f>VLOOKUP($B132,score!$C$7:$AD$146,26,FALSE)</f>
        <v>-0.5</v>
      </c>
      <c r="Z132" s="23">
        <f>VLOOKUP($B132,score!$C$7:$AD$146,28,FALSE)</f>
        <v>200.50000309999999</v>
      </c>
    </row>
    <row r="133" spans="2:26" ht="17" hidden="1" x14ac:dyDescent="0.4">
      <c r="B133" s="35">
        <v>127</v>
      </c>
      <c r="C133" s="44">
        <f>VLOOKUP($B133,score!$C$7:$AD$146,3,FALSE)</f>
        <v>118</v>
      </c>
      <c r="D133" s="21">
        <f>VLOOKUP($B133,score!$C$7:$AD$146,4,FALSE)</f>
        <v>0</v>
      </c>
      <c r="E133" s="21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9">
        <f>VLOOKUP($B133,score!$C$7:$AD$146,25,FALSE)</f>
        <v>200.00000320000001</v>
      </c>
      <c r="Y133" s="26">
        <f>VLOOKUP($B133,score!$C$7:$AD$146,26,FALSE)</f>
        <v>-0.5</v>
      </c>
      <c r="Z133" s="23">
        <f>VLOOKUP($B133,score!$C$7:$AD$146,28,FALSE)</f>
        <v>200.50000320000001</v>
      </c>
    </row>
    <row r="134" spans="2:26" ht="17" hidden="1" x14ac:dyDescent="0.4">
      <c r="B134" s="35">
        <v>128</v>
      </c>
      <c r="C134" s="44">
        <f>VLOOKUP($B134,score!$C$7:$AD$146,3,FALSE)</f>
        <v>118</v>
      </c>
      <c r="D134" s="21">
        <f>VLOOKUP($B134,score!$C$7:$AD$146,4,FALSE)</f>
        <v>0</v>
      </c>
      <c r="E134" s="21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9">
        <f>VLOOKUP($B134,score!$C$7:$AD$146,25,FALSE)</f>
        <v>200.0000033</v>
      </c>
      <c r="Y134" s="26">
        <f>VLOOKUP($B134,score!$C$7:$AD$146,26,FALSE)</f>
        <v>-0.5</v>
      </c>
      <c r="Z134" s="23">
        <f>VLOOKUP($B134,score!$C$7:$AD$146,28,FALSE)</f>
        <v>200.5000033</v>
      </c>
    </row>
    <row r="135" spans="2:26" ht="17" hidden="1" x14ac:dyDescent="0.4">
      <c r="B135" s="35">
        <v>129</v>
      </c>
      <c r="C135" s="44">
        <f>VLOOKUP($B135,score!$C$7:$AD$146,3,FALSE)</f>
        <v>118</v>
      </c>
      <c r="D135" s="21">
        <f>VLOOKUP($B135,score!$C$7:$AD$146,4,FALSE)</f>
        <v>0</v>
      </c>
      <c r="E135" s="21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9">
        <f>VLOOKUP($B135,score!$C$7:$AD$146,25,FALSE)</f>
        <v>200.0000034</v>
      </c>
      <c r="Y135" s="26">
        <f>VLOOKUP($B135,score!$C$7:$AD$146,26,FALSE)</f>
        <v>-0.5</v>
      </c>
      <c r="Z135" s="23">
        <f>VLOOKUP($B135,score!$C$7:$AD$146,28,FALSE)</f>
        <v>200.5000034</v>
      </c>
    </row>
    <row r="136" spans="2:26" ht="17" hidden="1" x14ac:dyDescent="0.4">
      <c r="B136" s="35">
        <v>130</v>
      </c>
      <c r="C136" s="44">
        <f>VLOOKUP($B136,score!$C$7:$AD$146,3,FALSE)</f>
        <v>118</v>
      </c>
      <c r="D136" s="21">
        <f>VLOOKUP($B136,score!$C$7:$AD$146,4,FALSE)</f>
        <v>0</v>
      </c>
      <c r="E136" s="21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9">
        <f>VLOOKUP($B136,score!$C$7:$AD$146,25,FALSE)</f>
        <v>200.00000349999999</v>
      </c>
      <c r="Y136" s="26">
        <f>VLOOKUP($B136,score!$C$7:$AD$146,26,FALSE)</f>
        <v>-0.5</v>
      </c>
      <c r="Z136" s="23">
        <f>VLOOKUP($B136,score!$C$7:$AD$146,28,FALSE)</f>
        <v>200.50000349999999</v>
      </c>
    </row>
    <row r="137" spans="2:26" ht="17" hidden="1" x14ac:dyDescent="0.4">
      <c r="B137" s="35">
        <v>131</v>
      </c>
      <c r="C137" s="44">
        <f>VLOOKUP($B137,score!$C$7:$AD$146,3,FALSE)</f>
        <v>118</v>
      </c>
      <c r="D137" s="21">
        <f>VLOOKUP($B137,score!$C$7:$AD$146,4,FALSE)</f>
        <v>0</v>
      </c>
      <c r="E137" s="21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9">
        <f>VLOOKUP($B137,score!$C$7:$AD$146,25,FALSE)</f>
        <v>200.00000360000001</v>
      </c>
      <c r="Y137" s="26">
        <f>VLOOKUP($B137,score!$C$7:$AD$146,26,FALSE)</f>
        <v>-0.5</v>
      </c>
      <c r="Z137" s="23">
        <f>VLOOKUP($B137,score!$C$7:$AD$146,28,FALSE)</f>
        <v>200.50000360000001</v>
      </c>
    </row>
    <row r="138" spans="2:26" ht="17" hidden="1" x14ac:dyDescent="0.4">
      <c r="B138" s="35">
        <v>132</v>
      </c>
      <c r="C138" s="44">
        <f>VLOOKUP($B138,score!$C$7:$AD$146,3,FALSE)</f>
        <v>118</v>
      </c>
      <c r="D138" s="21">
        <f>VLOOKUP($B138,score!$C$7:$AD$146,4,FALSE)</f>
        <v>0</v>
      </c>
      <c r="E138" s="21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9">
        <f>VLOOKUP($B138,score!$C$7:$AD$146,25,FALSE)</f>
        <v>200.00000370000001</v>
      </c>
      <c r="Y138" s="26">
        <f>VLOOKUP($B138,score!$C$7:$AD$146,26,FALSE)</f>
        <v>-0.5</v>
      </c>
      <c r="Z138" s="23">
        <f>VLOOKUP($B138,score!$C$7:$AD$146,28,FALSE)</f>
        <v>200.50000370000001</v>
      </c>
    </row>
    <row r="139" spans="2:26" ht="17" hidden="1" x14ac:dyDescent="0.4">
      <c r="B139" s="35">
        <v>133</v>
      </c>
      <c r="C139" s="44">
        <f>VLOOKUP($B139,score!$C$7:$AD$146,3,FALSE)</f>
        <v>118</v>
      </c>
      <c r="D139" s="21">
        <f>VLOOKUP($B139,score!$C$7:$AD$146,4,FALSE)</f>
        <v>0</v>
      </c>
      <c r="E139" s="21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9">
        <f>VLOOKUP($B139,score!$C$7:$AD$146,25,FALSE)</f>
        <v>200.0000038</v>
      </c>
      <c r="Y139" s="26">
        <f>VLOOKUP($B139,score!$C$7:$AD$146,26,FALSE)</f>
        <v>-0.5</v>
      </c>
      <c r="Z139" s="23">
        <f>VLOOKUP($B139,score!$C$7:$AD$146,28,FALSE)</f>
        <v>200.5000038</v>
      </c>
    </row>
    <row r="140" spans="2:26" ht="17" hidden="1" x14ac:dyDescent="0.4">
      <c r="B140" s="35">
        <v>134</v>
      </c>
      <c r="C140" s="44">
        <f>VLOOKUP($B140,score!$C$7:$AD$146,3,FALSE)</f>
        <v>118</v>
      </c>
      <c r="D140" s="21">
        <f>VLOOKUP($B140,score!$C$7:$AD$146,4,FALSE)</f>
        <v>0</v>
      </c>
      <c r="E140" s="21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9">
        <f>VLOOKUP($B140,score!$C$7:$AD$146,25,FALSE)</f>
        <v>200.0000039</v>
      </c>
      <c r="Y140" s="26">
        <f>VLOOKUP($B140,score!$C$7:$AD$146,26,FALSE)</f>
        <v>-0.5</v>
      </c>
      <c r="Z140" s="23">
        <f>VLOOKUP($B140,score!$C$7:$AD$146,28,FALSE)</f>
        <v>200.5000039</v>
      </c>
    </row>
    <row r="141" spans="2:26" ht="17" hidden="1" x14ac:dyDescent="0.4">
      <c r="B141" s="35">
        <v>135</v>
      </c>
      <c r="C141" s="44">
        <f>VLOOKUP($B141,score!$C$7:$AD$146,3,FALSE)</f>
        <v>118</v>
      </c>
      <c r="D141" s="21">
        <f>VLOOKUP($B141,score!$C$7:$AD$146,4,FALSE)</f>
        <v>0</v>
      </c>
      <c r="E141" s="21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9">
        <f>VLOOKUP($B141,score!$C$7:$AD$146,25,FALSE)</f>
        <v>200.00000399999999</v>
      </c>
      <c r="Y141" s="26">
        <f>VLOOKUP($B141,score!$C$7:$AD$146,26,FALSE)</f>
        <v>-0.5</v>
      </c>
      <c r="Z141" s="23">
        <f>VLOOKUP($B141,score!$C$7:$AD$146,28,FALSE)</f>
        <v>200.50000399999999</v>
      </c>
    </row>
    <row r="142" spans="2:26" ht="17" hidden="1" x14ac:dyDescent="0.4">
      <c r="B142" s="35">
        <v>136</v>
      </c>
      <c r="C142" s="44">
        <f>VLOOKUP($B142,score!$C$7:$AD$146,3,FALSE)</f>
        <v>118</v>
      </c>
      <c r="D142" s="21">
        <f>VLOOKUP($B142,score!$C$7:$AD$146,4,FALSE)</f>
        <v>0</v>
      </c>
      <c r="E142" s="21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9">
        <f>VLOOKUP($B142,score!$C$7:$AD$146,25,FALSE)</f>
        <v>200.00000410000001</v>
      </c>
      <c r="Y142" s="26">
        <f>VLOOKUP($B142,score!$C$7:$AD$146,26,FALSE)</f>
        <v>-0.5</v>
      </c>
      <c r="Z142" s="23">
        <f>VLOOKUP($B142,score!$C$7:$AD$146,28,FALSE)</f>
        <v>200.50000410000001</v>
      </c>
    </row>
    <row r="143" spans="2:26" ht="17" hidden="1" x14ac:dyDescent="0.4">
      <c r="B143" s="35">
        <v>137</v>
      </c>
      <c r="C143" s="44">
        <f>VLOOKUP($B143,score!$C$7:$AD$146,3,FALSE)</f>
        <v>118</v>
      </c>
      <c r="D143" s="21">
        <f>VLOOKUP($B143,score!$C$7:$AD$146,4,FALSE)</f>
        <v>0</v>
      </c>
      <c r="E143" s="21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9">
        <f>VLOOKUP($B143,score!$C$7:$AD$146,25,FALSE)</f>
        <v>200.00000420000001</v>
      </c>
      <c r="Y143" s="26">
        <f>VLOOKUP($B143,score!$C$7:$AD$146,26,FALSE)</f>
        <v>-0.5</v>
      </c>
      <c r="Z143" s="23">
        <f>VLOOKUP($B143,score!$C$7:$AD$146,28,FALSE)</f>
        <v>200.50000420000001</v>
      </c>
    </row>
    <row r="144" spans="2:26" ht="17" hidden="1" x14ac:dyDescent="0.4">
      <c r="B144" s="35">
        <v>138</v>
      </c>
      <c r="C144" s="44">
        <f>VLOOKUP($B144,score!$C$7:$AD$146,3,FALSE)</f>
        <v>118</v>
      </c>
      <c r="D144" s="21">
        <f>VLOOKUP($B144,score!$C$7:$AD$146,4,FALSE)</f>
        <v>0</v>
      </c>
      <c r="E144" s="21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9">
        <f>VLOOKUP($B144,score!$C$7:$AD$146,25,FALSE)</f>
        <v>200.0000043</v>
      </c>
      <c r="Y144" s="26">
        <f>VLOOKUP($B144,score!$C$7:$AD$146,26,FALSE)</f>
        <v>-0.5</v>
      </c>
      <c r="Z144" s="23">
        <f>VLOOKUP($B144,score!$C$7:$AD$146,28,FALSE)</f>
        <v>200.5000043</v>
      </c>
    </row>
    <row r="145" spans="2:26" ht="17" hidden="1" x14ac:dyDescent="0.4">
      <c r="B145" s="35">
        <v>139</v>
      </c>
      <c r="C145" s="44">
        <f>VLOOKUP($B145,score!$C$7:$AD$146,3,FALSE)</f>
        <v>118</v>
      </c>
      <c r="D145" s="21">
        <f>VLOOKUP($B145,score!$C$7:$AD$146,4,FALSE)</f>
        <v>0</v>
      </c>
      <c r="E145" s="21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9">
        <f>VLOOKUP($B145,score!$C$7:$AD$146,25,FALSE)</f>
        <v>200.00000439999999</v>
      </c>
      <c r="Y145" s="26">
        <f>VLOOKUP($B145,score!$C$7:$AD$146,26,FALSE)</f>
        <v>-0.5</v>
      </c>
      <c r="Z145" s="23">
        <f>VLOOKUP($B145,score!$C$7:$AD$146,28,FALSE)</f>
        <v>200.50000439999999</v>
      </c>
    </row>
    <row r="146" spans="2:26" ht="17.5" hidden="1" thickBot="1" x14ac:dyDescent="0.45">
      <c r="B146" s="35">
        <v>140</v>
      </c>
      <c r="C146" s="44">
        <f>VLOOKUP($B146,score!$C$7:$AD$146,3,FALSE)</f>
        <v>118</v>
      </c>
      <c r="D146" s="28">
        <f>VLOOKUP($B146,score!$C$7:$AD$146,4,FALSE)</f>
        <v>0</v>
      </c>
      <c r="E146" s="29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30">
        <f>VLOOKUP($B146,score!$C$7:$AD$146,25,FALSE)</f>
        <v>200.00000449999999</v>
      </c>
      <c r="Y146" s="26">
        <f>VLOOKUP($B146,score!$C$7:$AD$146,26,FALSE)</f>
        <v>-0.5</v>
      </c>
      <c r="Z146" s="23">
        <f>VLOOKUP($B146,score!$C$7:$AD$146,28,FALSE)</f>
        <v>200.50000449999999</v>
      </c>
    </row>
    <row r="147" spans="2:26" ht="18.75" customHeight="1" x14ac:dyDescent="0.35">
      <c r="D147" s="60" t="s">
        <v>6</v>
      </c>
      <c r="E147" s="61"/>
      <c r="F147" s="6">
        <f>score!H$147</f>
        <v>4</v>
      </c>
      <c r="G147" s="6">
        <f>score!$I$147</f>
        <v>3</v>
      </c>
      <c r="H147" s="6">
        <f>score!$J$147</f>
        <v>3</v>
      </c>
      <c r="I147" s="6">
        <f>score!$K$147</f>
        <v>4</v>
      </c>
      <c r="J147" s="6">
        <f>score!$L$147</f>
        <v>4</v>
      </c>
      <c r="K147" s="6">
        <f>score!$M$147</f>
        <v>4</v>
      </c>
      <c r="L147" s="6">
        <f>score!$N$147</f>
        <v>3</v>
      </c>
      <c r="M147" s="6">
        <f>score!$O$147</f>
        <v>4</v>
      </c>
      <c r="N147" s="6">
        <f>score!$P$147</f>
        <v>3</v>
      </c>
      <c r="O147" s="18">
        <f>score!$Q$147</f>
        <v>4</v>
      </c>
      <c r="P147" s="18">
        <f>score!$R$147</f>
        <v>3</v>
      </c>
      <c r="Q147" s="18">
        <f>score!$S$147</f>
        <v>3</v>
      </c>
      <c r="R147" s="6">
        <f>score!$T$147</f>
        <v>4</v>
      </c>
      <c r="S147" s="6">
        <f>score!$U$147</f>
        <v>4</v>
      </c>
      <c r="T147" s="6">
        <f>score!$V$147</f>
        <v>4</v>
      </c>
      <c r="U147" s="6">
        <f>score!$W$147</f>
        <v>3</v>
      </c>
      <c r="V147" s="6">
        <f>score!$X$147</f>
        <v>4</v>
      </c>
      <c r="W147" s="6">
        <f>score!$Y$147</f>
        <v>3</v>
      </c>
      <c r="X147" s="7">
        <f>SUM(F147:W147)</f>
        <v>64</v>
      </c>
    </row>
    <row r="153" spans="2:26" x14ac:dyDescent="0.35">
      <c r="G153" s="3"/>
    </row>
  </sheetData>
  <sheetProtection algorithmName="SHA-512" hashValue="BoDm/Lts6Ndn71bQp/cusYQLgGje31G54TJp0UeFAADMRrirtxa5m1CwRDPWIwbBH+pmi8ZAJNFFgFk+4cMt/A==" saltValue="/uxI11PDGSc7mt9s4LZgUg==" spinCount="100000" sheet="1" objects="1" scenarios="1"/>
  <mergeCells count="27"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</mergeCells>
  <conditionalFormatting sqref="D7:E146">
    <cfRule type="cellIs" dxfId="45" priority="291" operator="equal">
      <formula>0</formula>
    </cfRule>
    <cfRule type="containsBlanks" dxfId="44" priority="292">
      <formula>LEN(TRIM(D7))=0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F7:W146">
    <cfRule type="cellIs" dxfId="43" priority="1" operator="equal">
      <formula>0</formula>
    </cfRule>
    <cfRule type="cellIs" dxfId="42" priority="3" operator="equal">
      <formula>F$147</formula>
    </cfRule>
    <cfRule type="cellIs" dxfId="41" priority="4" operator="greaterThan">
      <formula>F$147+1</formula>
    </cfRule>
    <cfRule type="cellIs" dxfId="40" priority="5" operator="equal">
      <formula>F$147+1</formula>
    </cfRule>
    <cfRule type="cellIs" dxfId="39" priority="6" operator="equal">
      <formula>F$147-1</formula>
    </cfRule>
    <cfRule type="cellIs" dxfId="38" priority="7" operator="equal">
      <formula>F$147-2</formula>
    </cfRule>
  </conditionalFormatting>
  <conditionalFormatting sqref="G153">
    <cfRule type="cellIs" dxfId="37" priority="128" operator="equal">
      <formula>G$147</formula>
    </cfRule>
    <cfRule type="cellIs" dxfId="36" priority="129" operator="greaterThan">
      <formula>G$147+1</formula>
    </cfRule>
    <cfRule type="cellIs" dxfId="35" priority="130" operator="equal">
      <formula>G$147+1</formula>
    </cfRule>
    <cfRule type="cellIs" dxfId="34" priority="131" operator="equal">
      <formula>G$147-1</formula>
    </cfRule>
    <cfRule type="cellIs" dxfId="33" priority="132" operator="equal">
      <formula>G$147-2</formula>
    </cfRule>
  </conditionalFormatting>
  <conditionalFormatting sqref="X7:X99">
    <cfRule type="cellIs" dxfId="32" priority="202" operator="between">
      <formula>1</formula>
      <formula>0</formula>
    </cfRule>
  </conditionalFormatting>
  <conditionalFormatting sqref="X7:Z146">
    <cfRule type="cellIs" dxfId="31" priority="289" operator="greaterThan">
      <formula>199</formula>
    </cfRule>
    <cfRule type="cellIs" dxfId="30" priority="290" operator="equal">
      <formula>0</formula>
    </cfRule>
  </conditionalFormatting>
  <conditionalFormatting sqref="Y7:Y146">
    <cfRule type="cellIs" dxfId="29" priority="204" operator="equal">
      <formula>-0.5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zoomScale="80" zoomScaleNormal="80" workbookViewId="0">
      <pane ySplit="6" topLeftCell="A7" activePane="bottomLeft" state="frozen"/>
      <selection pane="bottomLeft" activeCell="E2" sqref="E2:V2"/>
    </sheetView>
  </sheetViews>
  <sheetFormatPr defaultRowHeight="14.5" x14ac:dyDescent="0.35"/>
  <cols>
    <col min="1" max="1" width="2.453125" style="33" customWidth="1"/>
    <col min="2" max="2" width="8" customWidth="1"/>
    <col min="3" max="3" width="36.7265625" style="13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66" t="str">
        <f>score!H2</f>
        <v>Zvončki - 13.04.2024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3" ht="6.75" customHeight="1" x14ac:dyDescent="0.35"/>
    <row r="4" spans="1:23" ht="21.75" customHeight="1" x14ac:dyDescent="0.35">
      <c r="E4" s="81" t="s">
        <v>5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17" t="s">
        <v>22</v>
      </c>
    </row>
    <row r="5" spans="1:23" ht="15.75" customHeight="1" x14ac:dyDescent="0.35">
      <c r="B5" s="74" t="s">
        <v>26</v>
      </c>
      <c r="C5" s="70" t="s">
        <v>25</v>
      </c>
      <c r="D5" s="79" t="s">
        <v>9</v>
      </c>
      <c r="E5" s="62">
        <v>1</v>
      </c>
      <c r="F5" s="62">
        <v>2</v>
      </c>
      <c r="G5" s="62">
        <v>3</v>
      </c>
      <c r="H5" s="62">
        <v>4</v>
      </c>
      <c r="I5" s="62">
        <v>5</v>
      </c>
      <c r="J5" s="62">
        <v>6</v>
      </c>
      <c r="K5" s="62">
        <v>7</v>
      </c>
      <c r="L5" s="62">
        <v>8</v>
      </c>
      <c r="M5" s="62">
        <v>9</v>
      </c>
      <c r="N5" s="62">
        <v>10</v>
      </c>
      <c r="O5" s="62">
        <v>11</v>
      </c>
      <c r="P5" s="62">
        <v>12</v>
      </c>
      <c r="Q5" s="62">
        <v>13</v>
      </c>
      <c r="R5" s="62">
        <v>14</v>
      </c>
      <c r="S5" s="62">
        <v>15</v>
      </c>
      <c r="T5" s="62">
        <v>16</v>
      </c>
      <c r="U5" s="62">
        <v>17</v>
      </c>
      <c r="V5" s="64">
        <v>18</v>
      </c>
      <c r="W5" s="76" t="s">
        <v>24</v>
      </c>
    </row>
    <row r="6" spans="1:23" ht="15.75" customHeight="1" x14ac:dyDescent="0.35">
      <c r="B6" s="75"/>
      <c r="C6" s="71"/>
      <c r="D6" s="80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5"/>
      <c r="W6" s="76"/>
    </row>
    <row r="7" spans="1:23" ht="17" x14ac:dyDescent="0.4">
      <c r="A7" s="34">
        <v>1</v>
      </c>
      <c r="B7" s="45">
        <f>VLOOKUP($A7,score!$B$7:$AD$146,3,FALSE)</f>
        <v>1</v>
      </c>
      <c r="C7" s="21" t="str">
        <f>VLOOKUP($A7,score!$B$7:$AD$146,5,FALSE)</f>
        <v>Nada Šmit&amp;Niko Rostohar</v>
      </c>
      <c r="D7" s="21">
        <f>VLOOKUP($A7,score!$B$7:$AD$146,6,FALSE)</f>
        <v>1</v>
      </c>
      <c r="E7" s="3">
        <f>VLOOKUP($A7,score!$B$7:$AB$146,7,FALSE)</f>
        <v>4</v>
      </c>
      <c r="F7" s="3">
        <f>VLOOKUP($A7,score!$B$7:$AB$146,8,FALSE)</f>
        <v>3</v>
      </c>
      <c r="G7" s="3">
        <f>VLOOKUP($A7,score!$B$7:$AB$146,9,FALSE)</f>
        <v>3</v>
      </c>
      <c r="H7" s="3">
        <f>VLOOKUP($A7,score!$B$7:$AB$146,10,FALSE)</f>
        <v>4</v>
      </c>
      <c r="I7" s="3">
        <f>VLOOKUP($A7,score!$B$7:$AB$146,11,FALSE)</f>
        <v>3</v>
      </c>
      <c r="J7" s="3">
        <f>VLOOKUP($A7,score!$B$7:$AB$146,12,FALSE)</f>
        <v>3</v>
      </c>
      <c r="K7" s="3">
        <f>VLOOKUP($A7,score!$B$7:$AB$146,13,FALSE)</f>
        <v>4</v>
      </c>
      <c r="L7" s="3">
        <f>VLOOKUP($A7,score!$B$7:$AB$146,14,FALSE)</f>
        <v>4</v>
      </c>
      <c r="M7" s="3">
        <f>VLOOKUP($A7,score!$B$7:$AB$146,15,FALSE)</f>
        <v>3</v>
      </c>
      <c r="N7" s="3">
        <f>VLOOKUP($A7,score!$B$7:$AB$146,16,FALSE)</f>
        <v>4</v>
      </c>
      <c r="O7" s="3">
        <f>VLOOKUP($A7,score!$B$7:$AB$146,17,FALSE)</f>
        <v>3</v>
      </c>
      <c r="P7" s="3">
        <f>VLOOKUP($A7,score!$B$7:$AB$146,18,FALSE)</f>
        <v>3</v>
      </c>
      <c r="Q7" s="3">
        <f>VLOOKUP($A7,score!$B$7:$AB$146,19,FALSE)</f>
        <v>4</v>
      </c>
      <c r="R7" s="3">
        <f>VLOOKUP($A7,score!$B$7:$AB$146,20,FALSE)</f>
        <v>3</v>
      </c>
      <c r="S7" s="3">
        <f>VLOOKUP($A7,score!$B$7:$AB$146,21,FALSE)</f>
        <v>4</v>
      </c>
      <c r="T7" s="3">
        <f>VLOOKUP($A7,score!$B$7:$AB$146,22,FALSE)</f>
        <v>2</v>
      </c>
      <c r="U7" s="3">
        <f>VLOOKUP($A7,score!$B$7:$AB$146,23,FALSE)</f>
        <v>4</v>
      </c>
      <c r="V7" s="3">
        <f>VLOOKUP($A7,score!$B$7:$AB$146,24,FALSE)</f>
        <v>2</v>
      </c>
      <c r="W7" s="8">
        <f>VLOOKUP($A7,score!$B$7:$AB$146,25,FALSE)</f>
        <v>60</v>
      </c>
    </row>
    <row r="8" spans="1:23" ht="17" x14ac:dyDescent="0.4">
      <c r="A8" s="34">
        <v>2</v>
      </c>
      <c r="B8" s="45">
        <f>VLOOKUP($A8,score!$B$7:$AD$146,3,FALSE)</f>
        <v>2</v>
      </c>
      <c r="C8" s="21" t="str">
        <f>VLOOKUP($A8,score!$B$7:$AD$146,5,FALSE)</f>
        <v>Majda&amp;Bojan Lazar</v>
      </c>
      <c r="D8" s="21">
        <f>VLOOKUP($A8,score!$B$7:$AD$146,6,FALSE)</f>
        <v>1</v>
      </c>
      <c r="E8" s="3">
        <f>VLOOKUP($A8,score!$B$7:$AB$146,7,FALSE)</f>
        <v>5</v>
      </c>
      <c r="F8" s="3">
        <f>VLOOKUP($A8,score!$B$7:$AB$146,8,FALSE)</f>
        <v>2</v>
      </c>
      <c r="G8" s="3">
        <f>VLOOKUP($A8,score!$B$7:$AB$146,9,FALSE)</f>
        <v>4</v>
      </c>
      <c r="H8" s="3">
        <f>VLOOKUP($A8,score!$B$7:$AB$146,10,FALSE)</f>
        <v>4</v>
      </c>
      <c r="I8" s="3">
        <f>VLOOKUP($A8,score!$B$7:$AB$146,11,FALSE)</f>
        <v>3</v>
      </c>
      <c r="J8" s="3">
        <f>VLOOKUP($A8,score!$B$7:$AB$146,12,FALSE)</f>
        <v>3</v>
      </c>
      <c r="K8" s="3">
        <f>VLOOKUP($A8,score!$B$7:$AB$146,13,FALSE)</f>
        <v>2</v>
      </c>
      <c r="L8" s="3">
        <f>VLOOKUP($A8,score!$B$7:$AB$146,14,FALSE)</f>
        <v>5</v>
      </c>
      <c r="M8" s="3">
        <f>VLOOKUP($A8,score!$B$7:$AB$146,15,FALSE)</f>
        <v>3</v>
      </c>
      <c r="N8" s="3">
        <f>VLOOKUP($A8,score!$B$7:$AB$146,16,FALSE)</f>
        <v>5</v>
      </c>
      <c r="O8" s="3">
        <f>VLOOKUP($A8,score!$B$7:$AB$146,17,FALSE)</f>
        <v>2</v>
      </c>
      <c r="P8" s="3">
        <f>VLOOKUP($A8,score!$B$7:$AB$146,18,FALSE)</f>
        <v>3</v>
      </c>
      <c r="Q8" s="3">
        <f>VLOOKUP($A8,score!$B$7:$AB$146,19,FALSE)</f>
        <v>4</v>
      </c>
      <c r="R8" s="3">
        <f>VLOOKUP($A8,score!$B$7:$AB$146,20,FALSE)</f>
        <v>3</v>
      </c>
      <c r="S8" s="3">
        <f>VLOOKUP($A8,score!$B$7:$AB$146,21,FALSE)</f>
        <v>4</v>
      </c>
      <c r="T8" s="3">
        <f>VLOOKUP($A8,score!$B$7:$AB$146,22,FALSE)</f>
        <v>3</v>
      </c>
      <c r="U8" s="3">
        <f>VLOOKUP($A8,score!$B$7:$AB$146,23,FALSE)</f>
        <v>7</v>
      </c>
      <c r="V8" s="3">
        <f>VLOOKUP($A8,score!$B$7:$AB$146,24,FALSE)</f>
        <v>3</v>
      </c>
      <c r="W8" s="8">
        <f>VLOOKUP($A8,score!$B$7:$AB$146,25,FALSE)</f>
        <v>65</v>
      </c>
    </row>
    <row r="9" spans="1:23" ht="17" x14ac:dyDescent="0.4">
      <c r="A9" s="34">
        <v>3</v>
      </c>
      <c r="B9" s="45">
        <f>VLOOKUP($A9,score!$B$7:$AD$146,3,FALSE)</f>
        <v>2</v>
      </c>
      <c r="C9" s="21" t="str">
        <f>VLOOKUP($A9,score!$B$7:$AD$146,5,FALSE)</f>
        <v>Andrej Rebolj&amp;Vito Šmit</v>
      </c>
      <c r="D9" s="21">
        <f>VLOOKUP($A9,score!$B$7:$AD$146,6,FALSE)</f>
        <v>1</v>
      </c>
      <c r="E9" s="3">
        <f>VLOOKUP($A9,score!$B$7:$AB$146,7,FALSE)</f>
        <v>3</v>
      </c>
      <c r="F9" s="3">
        <f>VLOOKUP($A9,score!$B$7:$AB$146,8,FALSE)</f>
        <v>3</v>
      </c>
      <c r="G9" s="3">
        <f>VLOOKUP($A9,score!$B$7:$AB$146,9,FALSE)</f>
        <v>3</v>
      </c>
      <c r="H9" s="3">
        <f>VLOOKUP($A9,score!$B$7:$AB$146,10,FALSE)</f>
        <v>4</v>
      </c>
      <c r="I9" s="3">
        <f>VLOOKUP($A9,score!$B$7:$AB$146,11,FALSE)</f>
        <v>3</v>
      </c>
      <c r="J9" s="3">
        <f>VLOOKUP($A9,score!$B$7:$AB$146,12,FALSE)</f>
        <v>5</v>
      </c>
      <c r="K9" s="3">
        <f>VLOOKUP($A9,score!$B$7:$AB$146,13,FALSE)</f>
        <v>3</v>
      </c>
      <c r="L9" s="3">
        <f>VLOOKUP($A9,score!$B$7:$AB$146,14,FALSE)</f>
        <v>4</v>
      </c>
      <c r="M9" s="3">
        <f>VLOOKUP($A9,score!$B$7:$AB$146,15,FALSE)</f>
        <v>3</v>
      </c>
      <c r="N9" s="3">
        <f>VLOOKUP($A9,score!$B$7:$AB$146,16,FALSE)</f>
        <v>5</v>
      </c>
      <c r="O9" s="3">
        <f>VLOOKUP($A9,score!$B$7:$AB$146,17,FALSE)</f>
        <v>3</v>
      </c>
      <c r="P9" s="3">
        <f>VLOOKUP($A9,score!$B$7:$AB$146,18,FALSE)</f>
        <v>4</v>
      </c>
      <c r="Q9" s="3">
        <f>VLOOKUP($A9,score!$B$7:$AB$146,19,FALSE)</f>
        <v>5</v>
      </c>
      <c r="R9" s="3">
        <f>VLOOKUP($A9,score!$B$7:$AB$146,20,FALSE)</f>
        <v>3</v>
      </c>
      <c r="S9" s="3">
        <f>VLOOKUP($A9,score!$B$7:$AB$146,21,FALSE)</f>
        <v>4</v>
      </c>
      <c r="T9" s="3">
        <f>VLOOKUP($A9,score!$B$7:$AB$146,22,FALSE)</f>
        <v>3</v>
      </c>
      <c r="U9" s="3">
        <f>VLOOKUP($A9,score!$B$7:$AB$146,23,FALSE)</f>
        <v>4</v>
      </c>
      <c r="V9" s="3">
        <f>VLOOKUP($A9,score!$B$7:$AB$146,24,FALSE)</f>
        <v>3</v>
      </c>
      <c r="W9" s="8">
        <f>VLOOKUP($A9,score!$B$7:$AB$146,25,FALSE)</f>
        <v>65</v>
      </c>
    </row>
    <row r="10" spans="1:23" ht="17" x14ac:dyDescent="0.4">
      <c r="A10" s="34">
        <v>4</v>
      </c>
      <c r="B10" s="45">
        <f>VLOOKUP($A10,score!$B$7:$AD$146,3,FALSE)</f>
        <v>4</v>
      </c>
      <c r="C10" s="21" t="str">
        <f>VLOOKUP($A10,score!$B$7:$AD$146,5,FALSE)</f>
        <v>Sašo Kranjc&amp;Nejc Robič ml.</v>
      </c>
      <c r="D10" s="21">
        <f>VLOOKUP($A10,score!$B$7:$AD$146,6,FALSE)</f>
        <v>1</v>
      </c>
      <c r="E10" s="3">
        <f>VLOOKUP($A10,score!$B$7:$AB$146,7,FALSE)</f>
        <v>5</v>
      </c>
      <c r="F10" s="3">
        <f>VLOOKUP($A10,score!$B$7:$AB$146,8,FALSE)</f>
        <v>3</v>
      </c>
      <c r="G10" s="3">
        <f>VLOOKUP($A10,score!$B$7:$AB$146,9,FALSE)</f>
        <v>3</v>
      </c>
      <c r="H10" s="3">
        <f>VLOOKUP($A10,score!$B$7:$AB$146,10,FALSE)</f>
        <v>4</v>
      </c>
      <c r="I10" s="3">
        <f>VLOOKUP($A10,score!$B$7:$AB$146,11,FALSE)</f>
        <v>4</v>
      </c>
      <c r="J10" s="3">
        <f>VLOOKUP($A10,score!$B$7:$AB$146,12,FALSE)</f>
        <v>4</v>
      </c>
      <c r="K10" s="3">
        <f>VLOOKUP($A10,score!$B$7:$AB$146,13,FALSE)</f>
        <v>2</v>
      </c>
      <c r="L10" s="3">
        <f>VLOOKUP($A10,score!$B$7:$AB$146,14,FALSE)</f>
        <v>3</v>
      </c>
      <c r="M10" s="3">
        <f>VLOOKUP($A10,score!$B$7:$AB$146,15,FALSE)</f>
        <v>4</v>
      </c>
      <c r="N10" s="3">
        <f>VLOOKUP($A10,score!$B$7:$AB$146,16,FALSE)</f>
        <v>4</v>
      </c>
      <c r="O10" s="3">
        <f>VLOOKUP($A10,score!$B$7:$AB$146,17,FALSE)</f>
        <v>3</v>
      </c>
      <c r="P10" s="3">
        <f>VLOOKUP($A10,score!$B$7:$AB$146,18,FALSE)</f>
        <v>3</v>
      </c>
      <c r="Q10" s="3">
        <f>VLOOKUP($A10,score!$B$7:$AB$146,19,FALSE)</f>
        <v>4</v>
      </c>
      <c r="R10" s="3">
        <f>VLOOKUP($A10,score!$B$7:$AB$146,20,FALSE)</f>
        <v>3</v>
      </c>
      <c r="S10" s="3">
        <f>VLOOKUP($A10,score!$B$7:$AB$146,21,FALSE)</f>
        <v>4</v>
      </c>
      <c r="T10" s="3">
        <f>VLOOKUP($A10,score!$B$7:$AB$146,22,FALSE)</f>
        <v>3</v>
      </c>
      <c r="U10" s="3">
        <f>VLOOKUP($A10,score!$B$7:$AB$146,23,FALSE)</f>
        <v>7</v>
      </c>
      <c r="V10" s="3">
        <f>VLOOKUP($A10,score!$B$7:$AB$146,24,FALSE)</f>
        <v>3</v>
      </c>
      <c r="W10" s="8">
        <f>VLOOKUP($A10,score!$B$7:$AB$146,25,FALSE)</f>
        <v>66</v>
      </c>
    </row>
    <row r="11" spans="1:23" ht="17" x14ac:dyDescent="0.4">
      <c r="A11" s="34">
        <v>5</v>
      </c>
      <c r="B11" s="45">
        <f>VLOOKUP($A11,score!$B$7:$AD$146,3,FALSE)</f>
        <v>4</v>
      </c>
      <c r="C11" s="21" t="str">
        <f>VLOOKUP($A11,score!$B$7:$AD$146,5,FALSE)</f>
        <v>Maja Rebolj&amp;Mirko Klinar</v>
      </c>
      <c r="D11" s="21">
        <f>VLOOKUP($A11,score!$B$7:$AD$146,6,FALSE)</f>
        <v>1</v>
      </c>
      <c r="E11" s="3">
        <f>VLOOKUP($A11,score!$B$7:$AB$146,7,FALSE)</f>
        <v>4</v>
      </c>
      <c r="F11" s="3">
        <f>VLOOKUP($A11,score!$B$7:$AB$146,8,FALSE)</f>
        <v>4</v>
      </c>
      <c r="G11" s="3">
        <f>VLOOKUP($A11,score!$B$7:$AB$146,9,FALSE)</f>
        <v>3</v>
      </c>
      <c r="H11" s="3">
        <f>VLOOKUP($A11,score!$B$7:$AB$146,10,FALSE)</f>
        <v>4</v>
      </c>
      <c r="I11" s="3">
        <f>VLOOKUP($A11,score!$B$7:$AB$146,11,FALSE)</f>
        <v>3</v>
      </c>
      <c r="J11" s="3">
        <f>VLOOKUP($A11,score!$B$7:$AB$146,12,FALSE)</f>
        <v>3</v>
      </c>
      <c r="K11" s="3">
        <f>VLOOKUP($A11,score!$B$7:$AB$146,13,FALSE)</f>
        <v>3</v>
      </c>
      <c r="L11" s="3">
        <f>VLOOKUP($A11,score!$B$7:$AB$146,14,FALSE)</f>
        <v>4</v>
      </c>
      <c r="M11" s="3">
        <f>VLOOKUP($A11,score!$B$7:$AB$146,15,FALSE)</f>
        <v>3</v>
      </c>
      <c r="N11" s="3">
        <f>VLOOKUP($A11,score!$B$7:$AB$146,16,FALSE)</f>
        <v>3</v>
      </c>
      <c r="O11" s="3">
        <f>VLOOKUP($A11,score!$B$7:$AB$146,17,FALSE)</f>
        <v>5</v>
      </c>
      <c r="P11" s="3">
        <f>VLOOKUP($A11,score!$B$7:$AB$146,18,FALSE)</f>
        <v>3</v>
      </c>
      <c r="Q11" s="3">
        <f>VLOOKUP($A11,score!$B$7:$AB$146,19,FALSE)</f>
        <v>4</v>
      </c>
      <c r="R11" s="3">
        <f>VLOOKUP($A11,score!$B$7:$AB$146,20,FALSE)</f>
        <v>4</v>
      </c>
      <c r="S11" s="3">
        <f>VLOOKUP($A11,score!$B$7:$AB$146,21,FALSE)</f>
        <v>5</v>
      </c>
      <c r="T11" s="3">
        <f>VLOOKUP($A11,score!$B$7:$AB$146,22,FALSE)</f>
        <v>3</v>
      </c>
      <c r="U11" s="3">
        <f>VLOOKUP($A11,score!$B$7:$AB$146,23,FALSE)</f>
        <v>4</v>
      </c>
      <c r="V11" s="3">
        <f>VLOOKUP($A11,score!$B$7:$AB$146,24,FALSE)</f>
        <v>4</v>
      </c>
      <c r="W11" s="8">
        <f>VLOOKUP($A11,score!$B$7:$AB$146,25,FALSE)</f>
        <v>66</v>
      </c>
    </row>
    <row r="12" spans="1:23" ht="17" x14ac:dyDescent="0.4">
      <c r="A12" s="34">
        <v>6</v>
      </c>
      <c r="B12" s="45">
        <f>VLOOKUP($A12,score!$B$7:$AD$146,3,FALSE)</f>
        <v>6</v>
      </c>
      <c r="C12" s="21" t="str">
        <f>VLOOKUP($A12,score!$B$7:$AD$146,5,FALSE)</f>
        <v>Sonja Novak&amp;Janez Saje</v>
      </c>
      <c r="D12" s="21">
        <f>VLOOKUP($A12,score!$B$7:$AD$146,6,FALSE)</f>
        <v>1</v>
      </c>
      <c r="E12" s="3">
        <f>VLOOKUP($A12,score!$B$7:$AB$146,7,FALSE)</f>
        <v>5</v>
      </c>
      <c r="F12" s="3">
        <f>VLOOKUP($A12,score!$B$7:$AB$146,8,FALSE)</f>
        <v>3</v>
      </c>
      <c r="G12" s="3">
        <f>VLOOKUP($A12,score!$B$7:$AB$146,9,FALSE)</f>
        <v>3</v>
      </c>
      <c r="H12" s="3">
        <f>VLOOKUP($A12,score!$B$7:$AB$146,10,FALSE)</f>
        <v>4</v>
      </c>
      <c r="I12" s="3">
        <f>VLOOKUP($A12,score!$B$7:$AB$146,11,FALSE)</f>
        <v>3</v>
      </c>
      <c r="J12" s="3">
        <f>VLOOKUP($A12,score!$B$7:$AB$146,12,FALSE)</f>
        <v>3</v>
      </c>
      <c r="K12" s="3">
        <f>VLOOKUP($A12,score!$B$7:$AB$146,13,FALSE)</f>
        <v>3</v>
      </c>
      <c r="L12" s="3">
        <f>VLOOKUP($A12,score!$B$7:$AB$146,14,FALSE)</f>
        <v>5</v>
      </c>
      <c r="M12" s="3">
        <f>VLOOKUP($A12,score!$B$7:$AB$146,15,FALSE)</f>
        <v>3</v>
      </c>
      <c r="N12" s="3">
        <f>VLOOKUP($A12,score!$B$7:$AB$146,16,FALSE)</f>
        <v>4</v>
      </c>
      <c r="O12" s="3">
        <f>VLOOKUP($A12,score!$B$7:$AB$146,17,FALSE)</f>
        <v>3</v>
      </c>
      <c r="P12" s="3">
        <f>VLOOKUP($A12,score!$B$7:$AB$146,18,FALSE)</f>
        <v>5</v>
      </c>
      <c r="Q12" s="3">
        <f>VLOOKUP($A12,score!$B$7:$AB$146,19,FALSE)</f>
        <v>5</v>
      </c>
      <c r="R12" s="3">
        <f>VLOOKUP($A12,score!$B$7:$AB$146,20,FALSE)</f>
        <v>4</v>
      </c>
      <c r="S12" s="3">
        <f>VLOOKUP($A12,score!$B$7:$AB$146,21,FALSE)</f>
        <v>3</v>
      </c>
      <c r="T12" s="3">
        <f>VLOOKUP($A12,score!$B$7:$AB$146,22,FALSE)</f>
        <v>3</v>
      </c>
      <c r="U12" s="3">
        <f>VLOOKUP($A12,score!$B$7:$AB$146,23,FALSE)</f>
        <v>5</v>
      </c>
      <c r="V12" s="3">
        <f>VLOOKUP($A12,score!$B$7:$AB$146,24,FALSE)</f>
        <v>3</v>
      </c>
      <c r="W12" s="8">
        <f>VLOOKUP($A12,score!$B$7:$AB$146,25,FALSE)</f>
        <v>67</v>
      </c>
    </row>
    <row r="13" spans="1:23" ht="17" x14ac:dyDescent="0.4">
      <c r="A13" s="34">
        <v>7</v>
      </c>
      <c r="B13" s="45">
        <f>VLOOKUP($A13,score!$B$7:$AD$146,3,FALSE)</f>
        <v>7</v>
      </c>
      <c r="C13" s="21" t="str">
        <f>VLOOKUP($A13,score!$B$7:$AD$146,5,FALSE)</f>
        <v>Emil Tavčar&amp;Cena Štravs</v>
      </c>
      <c r="D13" s="21">
        <f>VLOOKUP($A13,score!$B$7:$AD$146,6,FALSE)</f>
        <v>1</v>
      </c>
      <c r="E13" s="3">
        <f>VLOOKUP($A13,score!$B$7:$AB$146,7,FALSE)</f>
        <v>5</v>
      </c>
      <c r="F13" s="3">
        <f>VLOOKUP($A13,score!$B$7:$AB$146,8,FALSE)</f>
        <v>3</v>
      </c>
      <c r="G13" s="3">
        <f>VLOOKUP($A13,score!$B$7:$AB$146,9,FALSE)</f>
        <v>4</v>
      </c>
      <c r="H13" s="3">
        <f>VLOOKUP($A13,score!$B$7:$AB$146,10,FALSE)</f>
        <v>4</v>
      </c>
      <c r="I13" s="3">
        <f>VLOOKUP($A13,score!$B$7:$AB$146,11,FALSE)</f>
        <v>3</v>
      </c>
      <c r="J13" s="3">
        <f>VLOOKUP($A13,score!$B$7:$AB$146,12,FALSE)</f>
        <v>3</v>
      </c>
      <c r="K13" s="3">
        <f>VLOOKUP($A13,score!$B$7:$AB$146,13,FALSE)</f>
        <v>3</v>
      </c>
      <c r="L13" s="3">
        <f>VLOOKUP($A13,score!$B$7:$AB$146,14,FALSE)</f>
        <v>7</v>
      </c>
      <c r="M13" s="3">
        <f>VLOOKUP($A13,score!$B$7:$AB$146,15,FALSE)</f>
        <v>4</v>
      </c>
      <c r="N13" s="3">
        <f>VLOOKUP($A13,score!$B$7:$AB$146,16,FALSE)</f>
        <v>4</v>
      </c>
      <c r="O13" s="3">
        <f>VLOOKUP($A13,score!$B$7:$AB$146,17,FALSE)</f>
        <v>4</v>
      </c>
      <c r="P13" s="3">
        <f>VLOOKUP($A13,score!$B$7:$AB$146,18,FALSE)</f>
        <v>3</v>
      </c>
      <c r="Q13" s="3">
        <f>VLOOKUP($A13,score!$B$7:$AB$146,19,FALSE)</f>
        <v>4</v>
      </c>
      <c r="R13" s="3">
        <f>VLOOKUP($A13,score!$B$7:$AB$146,20,FALSE)</f>
        <v>3</v>
      </c>
      <c r="S13" s="3">
        <f>VLOOKUP($A13,score!$B$7:$AB$146,21,FALSE)</f>
        <v>3</v>
      </c>
      <c r="T13" s="3">
        <f>VLOOKUP($A13,score!$B$7:$AB$146,22,FALSE)</f>
        <v>3</v>
      </c>
      <c r="U13" s="3">
        <f>VLOOKUP($A13,score!$B$7:$AB$146,23,FALSE)</f>
        <v>5</v>
      </c>
      <c r="V13" s="3">
        <f>VLOOKUP($A13,score!$B$7:$AB$146,24,FALSE)</f>
        <v>4</v>
      </c>
      <c r="W13" s="8">
        <f>VLOOKUP($A13,score!$B$7:$AB$146,25,FALSE)</f>
        <v>69</v>
      </c>
    </row>
    <row r="14" spans="1:23" ht="17" x14ac:dyDescent="0.4">
      <c r="A14" s="34">
        <v>8</v>
      </c>
      <c r="B14" s="45">
        <f>VLOOKUP($A14,score!$B$7:$AD$146,3,FALSE)</f>
        <v>7</v>
      </c>
      <c r="C14" s="21" t="str">
        <f>VLOOKUP($A14,score!$B$7:$AD$146,5,FALSE)</f>
        <v>Andreja B. Rostohar&amp;Tomaž Bernik</v>
      </c>
      <c r="D14" s="21">
        <f>VLOOKUP($A14,score!$B$7:$AD$146,6,FALSE)</f>
        <v>1</v>
      </c>
      <c r="E14" s="3">
        <f>VLOOKUP($A14,score!$B$7:$AB$146,7,FALSE)</f>
        <v>5</v>
      </c>
      <c r="F14" s="3">
        <f>VLOOKUP($A14,score!$B$7:$AB$146,8,FALSE)</f>
        <v>2</v>
      </c>
      <c r="G14" s="3">
        <f>VLOOKUP($A14,score!$B$7:$AB$146,9,FALSE)</f>
        <v>4</v>
      </c>
      <c r="H14" s="3">
        <f>VLOOKUP($A14,score!$B$7:$AB$146,10,FALSE)</f>
        <v>4</v>
      </c>
      <c r="I14" s="3">
        <f>VLOOKUP($A14,score!$B$7:$AB$146,11,FALSE)</f>
        <v>4</v>
      </c>
      <c r="J14" s="3">
        <f>VLOOKUP($A14,score!$B$7:$AB$146,12,FALSE)</f>
        <v>5</v>
      </c>
      <c r="K14" s="3">
        <f>VLOOKUP($A14,score!$B$7:$AB$146,13,FALSE)</f>
        <v>3</v>
      </c>
      <c r="L14" s="3">
        <f>VLOOKUP($A14,score!$B$7:$AB$146,14,FALSE)</f>
        <v>4</v>
      </c>
      <c r="M14" s="3">
        <f>VLOOKUP($A14,score!$B$7:$AB$146,15,FALSE)</f>
        <v>3</v>
      </c>
      <c r="N14" s="3">
        <f>VLOOKUP($A14,score!$B$7:$AB$146,16,FALSE)</f>
        <v>5</v>
      </c>
      <c r="O14" s="3">
        <f>VLOOKUP($A14,score!$B$7:$AB$146,17,FALSE)</f>
        <v>5</v>
      </c>
      <c r="P14" s="3">
        <f>VLOOKUP($A14,score!$B$7:$AB$146,18,FALSE)</f>
        <v>4</v>
      </c>
      <c r="Q14" s="3">
        <f>VLOOKUP($A14,score!$B$7:$AB$146,19,FALSE)</f>
        <v>4</v>
      </c>
      <c r="R14" s="3">
        <f>VLOOKUP($A14,score!$B$7:$AB$146,20,FALSE)</f>
        <v>3</v>
      </c>
      <c r="S14" s="3">
        <f>VLOOKUP($A14,score!$B$7:$AB$146,21,FALSE)</f>
        <v>3</v>
      </c>
      <c r="T14" s="3">
        <f>VLOOKUP($A14,score!$B$7:$AB$146,22,FALSE)</f>
        <v>3</v>
      </c>
      <c r="U14" s="3">
        <f>VLOOKUP($A14,score!$B$7:$AB$146,23,FALSE)</f>
        <v>5</v>
      </c>
      <c r="V14" s="3">
        <f>VLOOKUP($A14,score!$B$7:$AB$146,24,FALSE)</f>
        <v>3</v>
      </c>
      <c r="W14" s="8">
        <f>VLOOKUP($A14,score!$B$7:$AB$146,25,FALSE)</f>
        <v>69</v>
      </c>
    </row>
    <row r="15" spans="1:23" ht="17" x14ac:dyDescent="0.4">
      <c r="A15" s="34">
        <v>9</v>
      </c>
      <c r="B15" s="45">
        <f>VLOOKUP($A15,score!$B$7:$AD$146,3,FALSE)</f>
        <v>7</v>
      </c>
      <c r="C15" s="21" t="str">
        <f>VLOOKUP($A15,score!$B$7:$AD$146,5,FALSE)</f>
        <v>Milena Plemelj&amp;Vladimir Gurov</v>
      </c>
      <c r="D15" s="21">
        <f>VLOOKUP($A15,score!$B$7:$AD$146,6,FALSE)</f>
        <v>1</v>
      </c>
      <c r="E15" s="3">
        <f>VLOOKUP($A15,score!$B$7:$AB$146,7,FALSE)</f>
        <v>3</v>
      </c>
      <c r="F15" s="3">
        <f>VLOOKUP($A15,score!$B$7:$AB$146,8,FALSE)</f>
        <v>4</v>
      </c>
      <c r="G15" s="3">
        <f>VLOOKUP($A15,score!$B$7:$AB$146,9,FALSE)</f>
        <v>4</v>
      </c>
      <c r="H15" s="3">
        <f>VLOOKUP($A15,score!$B$7:$AB$146,10,FALSE)</f>
        <v>4</v>
      </c>
      <c r="I15" s="3">
        <f>VLOOKUP($A15,score!$B$7:$AB$146,11,FALSE)</f>
        <v>3</v>
      </c>
      <c r="J15" s="3">
        <f>VLOOKUP($A15,score!$B$7:$AB$146,12,FALSE)</f>
        <v>4</v>
      </c>
      <c r="K15" s="3">
        <f>VLOOKUP($A15,score!$B$7:$AB$146,13,FALSE)</f>
        <v>4</v>
      </c>
      <c r="L15" s="3">
        <f>VLOOKUP($A15,score!$B$7:$AB$146,14,FALSE)</f>
        <v>3</v>
      </c>
      <c r="M15" s="3">
        <f>VLOOKUP($A15,score!$B$7:$AB$146,15,FALSE)</f>
        <v>4</v>
      </c>
      <c r="N15" s="3">
        <f>VLOOKUP($A15,score!$B$7:$AB$146,16,FALSE)</f>
        <v>4</v>
      </c>
      <c r="O15" s="3">
        <f>VLOOKUP($A15,score!$B$7:$AB$146,17,FALSE)</f>
        <v>4</v>
      </c>
      <c r="P15" s="3">
        <f>VLOOKUP($A15,score!$B$7:$AB$146,18,FALSE)</f>
        <v>4</v>
      </c>
      <c r="Q15" s="3">
        <f>VLOOKUP($A15,score!$B$7:$AB$146,19,FALSE)</f>
        <v>4</v>
      </c>
      <c r="R15" s="3">
        <f>VLOOKUP($A15,score!$B$7:$AB$146,20,FALSE)</f>
        <v>3</v>
      </c>
      <c r="S15" s="3">
        <f>VLOOKUP($A15,score!$B$7:$AB$146,21,FALSE)</f>
        <v>5</v>
      </c>
      <c r="T15" s="3">
        <f>VLOOKUP($A15,score!$B$7:$AB$146,22,FALSE)</f>
        <v>3</v>
      </c>
      <c r="U15" s="3">
        <f>VLOOKUP($A15,score!$B$7:$AB$146,23,FALSE)</f>
        <v>6</v>
      </c>
      <c r="V15" s="3">
        <f>VLOOKUP($A15,score!$B$7:$AB$146,24,FALSE)</f>
        <v>3</v>
      </c>
      <c r="W15" s="8">
        <f>VLOOKUP($A15,score!$B$7:$AB$146,25,FALSE)</f>
        <v>69</v>
      </c>
    </row>
    <row r="16" spans="1:23" ht="17" x14ac:dyDescent="0.4">
      <c r="A16" s="34">
        <v>10</v>
      </c>
      <c r="B16" s="45">
        <f>VLOOKUP($A16,score!$B$7:$AD$146,3,FALSE)</f>
        <v>10</v>
      </c>
      <c r="C16" s="21" t="str">
        <f>VLOOKUP($A16,score!$B$7:$AD$146,5,FALSE)</f>
        <v>Danica Benedik&amp;Irena Jakopič</v>
      </c>
      <c r="D16" s="21">
        <f>VLOOKUP($A16,score!$B$7:$AD$146,6,FALSE)</f>
        <v>1</v>
      </c>
      <c r="E16" s="3">
        <f>VLOOKUP($A16,score!$B$7:$AB$146,7,FALSE)</f>
        <v>4</v>
      </c>
      <c r="F16" s="3">
        <f>VLOOKUP($A16,score!$B$7:$AB$146,8,FALSE)</f>
        <v>5</v>
      </c>
      <c r="G16" s="3">
        <f>VLOOKUP($A16,score!$B$7:$AB$146,9,FALSE)</f>
        <v>3</v>
      </c>
      <c r="H16" s="3">
        <f>VLOOKUP($A16,score!$B$7:$AB$146,10,FALSE)</f>
        <v>5</v>
      </c>
      <c r="I16" s="3">
        <f>VLOOKUP($A16,score!$B$7:$AB$146,11,FALSE)</f>
        <v>4</v>
      </c>
      <c r="J16" s="3">
        <f>VLOOKUP($A16,score!$B$7:$AB$146,12,FALSE)</f>
        <v>4</v>
      </c>
      <c r="K16" s="3">
        <f>VLOOKUP($A16,score!$B$7:$AB$146,13,FALSE)</f>
        <v>3</v>
      </c>
      <c r="L16" s="3">
        <f>VLOOKUP($A16,score!$B$7:$AB$146,14,FALSE)</f>
        <v>5</v>
      </c>
      <c r="M16" s="3">
        <f>VLOOKUP($A16,score!$B$7:$AB$146,15,FALSE)</f>
        <v>3</v>
      </c>
      <c r="N16" s="3">
        <f>VLOOKUP($A16,score!$B$7:$AB$146,16,FALSE)</f>
        <v>5</v>
      </c>
      <c r="O16" s="3">
        <f>VLOOKUP($A16,score!$B$7:$AB$146,17,FALSE)</f>
        <v>4</v>
      </c>
      <c r="P16" s="3">
        <f>VLOOKUP($A16,score!$B$7:$AB$146,18,FALSE)</f>
        <v>4</v>
      </c>
      <c r="Q16" s="3">
        <f>VLOOKUP($A16,score!$B$7:$AB$146,19,FALSE)</f>
        <v>4</v>
      </c>
      <c r="R16" s="3">
        <f>VLOOKUP($A16,score!$B$7:$AB$146,20,FALSE)</f>
        <v>3</v>
      </c>
      <c r="S16" s="3">
        <f>VLOOKUP($A16,score!$B$7:$AB$146,21,FALSE)</f>
        <v>3</v>
      </c>
      <c r="T16" s="3">
        <f>VLOOKUP($A16,score!$B$7:$AB$146,22,FALSE)</f>
        <v>4</v>
      </c>
      <c r="U16" s="3">
        <f>VLOOKUP($A16,score!$B$7:$AB$146,23,FALSE)</f>
        <v>4</v>
      </c>
      <c r="V16" s="3">
        <f>VLOOKUP($A16,score!$B$7:$AB$146,24,FALSE)</f>
        <v>4</v>
      </c>
      <c r="W16" s="8">
        <f>VLOOKUP($A16,score!$B$7:$AB$146,25,FALSE)</f>
        <v>71</v>
      </c>
    </row>
    <row r="17" spans="1:23" ht="17" x14ac:dyDescent="0.4">
      <c r="A17" s="34">
        <v>11</v>
      </c>
      <c r="B17" s="45">
        <f>VLOOKUP($A17,score!$B$7:$AD$146,3,FALSE)</f>
        <v>11</v>
      </c>
      <c r="C17" s="21" t="str">
        <f>VLOOKUP($A17,score!$B$7:$AD$146,5,FALSE)</f>
        <v>Rado Zalaznik&amp;Rado Zalaznik</v>
      </c>
      <c r="D17" s="21">
        <f>VLOOKUP($A17,score!$B$7:$AD$146,6,FALSE)</f>
        <v>1</v>
      </c>
      <c r="E17" s="3">
        <f>VLOOKUP($A17,score!$B$7:$AB$146,7,FALSE)</f>
        <v>5</v>
      </c>
      <c r="F17" s="3">
        <f>VLOOKUP($A17,score!$B$7:$AB$146,8,FALSE)</f>
        <v>4</v>
      </c>
      <c r="G17" s="3">
        <f>VLOOKUP($A17,score!$B$7:$AB$146,9,FALSE)</f>
        <v>3</v>
      </c>
      <c r="H17" s="3">
        <f>VLOOKUP($A17,score!$B$7:$AB$146,10,FALSE)</f>
        <v>4</v>
      </c>
      <c r="I17" s="3">
        <f>VLOOKUP($A17,score!$B$7:$AB$146,11,FALSE)</f>
        <v>3</v>
      </c>
      <c r="J17" s="3">
        <f>VLOOKUP($A17,score!$B$7:$AB$146,12,FALSE)</f>
        <v>3</v>
      </c>
      <c r="K17" s="3">
        <f>VLOOKUP($A17,score!$B$7:$AB$146,13,FALSE)</f>
        <v>4</v>
      </c>
      <c r="L17" s="3">
        <f>VLOOKUP($A17,score!$B$7:$AB$146,14,FALSE)</f>
        <v>6</v>
      </c>
      <c r="M17" s="3">
        <f>VLOOKUP($A17,score!$B$7:$AB$146,15,FALSE)</f>
        <v>4</v>
      </c>
      <c r="N17" s="3">
        <f>VLOOKUP($A17,score!$B$7:$AB$146,16,FALSE)</f>
        <v>6</v>
      </c>
      <c r="O17" s="3">
        <f>VLOOKUP($A17,score!$B$7:$AB$146,17,FALSE)</f>
        <v>3</v>
      </c>
      <c r="P17" s="3">
        <f>VLOOKUP($A17,score!$B$7:$AB$146,18,FALSE)</f>
        <v>4</v>
      </c>
      <c r="Q17" s="3">
        <f>VLOOKUP($A17,score!$B$7:$AB$146,19,FALSE)</f>
        <v>5</v>
      </c>
      <c r="R17" s="3">
        <f>VLOOKUP($A17,score!$B$7:$AB$146,20,FALSE)</f>
        <v>3</v>
      </c>
      <c r="S17" s="3">
        <f>VLOOKUP($A17,score!$B$7:$AB$146,21,FALSE)</f>
        <v>4</v>
      </c>
      <c r="T17" s="3">
        <f>VLOOKUP($A17,score!$B$7:$AB$146,22,FALSE)</f>
        <v>4</v>
      </c>
      <c r="U17" s="3">
        <f>VLOOKUP($A17,score!$B$7:$AB$146,23,FALSE)</f>
        <v>4</v>
      </c>
      <c r="V17" s="3">
        <f>VLOOKUP($A17,score!$B$7:$AB$146,24,FALSE)</f>
        <v>4</v>
      </c>
      <c r="W17" s="8">
        <f>VLOOKUP($A17,score!$B$7:$AB$146,25,FALSE)</f>
        <v>73</v>
      </c>
    </row>
    <row r="18" spans="1:23" ht="17" x14ac:dyDescent="0.4">
      <c r="A18" s="34">
        <v>12</v>
      </c>
      <c r="B18" s="45">
        <f>VLOOKUP($A18,score!$B$7:$AD$146,3,FALSE)</f>
        <v>12</v>
      </c>
      <c r="C18" s="21" t="str">
        <f>VLOOKUP($A18,score!$B$7:$AD$146,5,FALSE)</f>
        <v>Cvetka Burja&amp;Janko Kržič</v>
      </c>
      <c r="D18" s="21">
        <f>VLOOKUP($A18,score!$B$7:$AD$146,6,FALSE)</f>
        <v>1</v>
      </c>
      <c r="E18" s="3">
        <f>VLOOKUP($A18,score!$B$7:$AB$146,7,FALSE)</f>
        <v>5</v>
      </c>
      <c r="F18" s="3">
        <f>VLOOKUP($A18,score!$B$7:$AB$146,8,FALSE)</f>
        <v>3</v>
      </c>
      <c r="G18" s="3">
        <f>VLOOKUP($A18,score!$B$7:$AB$146,9,FALSE)</f>
        <v>4</v>
      </c>
      <c r="H18" s="3">
        <f>VLOOKUP($A18,score!$B$7:$AB$146,10,FALSE)</f>
        <v>5</v>
      </c>
      <c r="I18" s="3">
        <f>VLOOKUP($A18,score!$B$7:$AB$146,11,FALSE)</f>
        <v>4</v>
      </c>
      <c r="J18" s="3">
        <f>VLOOKUP($A18,score!$B$7:$AB$146,12,FALSE)</f>
        <v>4</v>
      </c>
      <c r="K18" s="3">
        <f>VLOOKUP($A18,score!$B$7:$AB$146,13,FALSE)</f>
        <v>6</v>
      </c>
      <c r="L18" s="3">
        <f>VLOOKUP($A18,score!$B$7:$AB$146,14,FALSE)</f>
        <v>5</v>
      </c>
      <c r="M18" s="3">
        <f>VLOOKUP($A18,score!$B$7:$AB$146,15,FALSE)</f>
        <v>4</v>
      </c>
      <c r="N18" s="3">
        <f>VLOOKUP($A18,score!$B$7:$AB$146,16,FALSE)</f>
        <v>5</v>
      </c>
      <c r="O18" s="3">
        <f>VLOOKUP($A18,score!$B$7:$AB$146,17,FALSE)</f>
        <v>2</v>
      </c>
      <c r="P18" s="3">
        <f>VLOOKUP($A18,score!$B$7:$AB$146,18,FALSE)</f>
        <v>4</v>
      </c>
      <c r="Q18" s="3">
        <f>VLOOKUP($A18,score!$B$7:$AB$146,19,FALSE)</f>
        <v>4</v>
      </c>
      <c r="R18" s="3">
        <f>VLOOKUP($A18,score!$B$7:$AB$146,20,FALSE)</f>
        <v>4</v>
      </c>
      <c r="S18" s="3">
        <f>VLOOKUP($A18,score!$B$7:$AB$146,21,FALSE)</f>
        <v>4</v>
      </c>
      <c r="T18" s="3">
        <f>VLOOKUP($A18,score!$B$7:$AB$146,22,FALSE)</f>
        <v>3</v>
      </c>
      <c r="U18" s="3">
        <f>VLOOKUP($A18,score!$B$7:$AB$146,23,FALSE)</f>
        <v>5</v>
      </c>
      <c r="V18" s="3">
        <f>VLOOKUP($A18,score!$B$7:$AB$146,24,FALSE)</f>
        <v>4</v>
      </c>
      <c r="W18" s="8">
        <f>VLOOKUP($A18,score!$B$7:$AB$146,25,FALSE)</f>
        <v>75</v>
      </c>
    </row>
    <row r="19" spans="1:23" ht="17" x14ac:dyDescent="0.4">
      <c r="A19" s="34">
        <v>13</v>
      </c>
      <c r="B19" s="45">
        <f>VLOOKUP($A19,score!$B$7:$AD$146,3,FALSE)</f>
        <v>12</v>
      </c>
      <c r="C19" s="21" t="str">
        <f>VLOOKUP($A19,score!$B$7:$AD$146,5,FALSE)</f>
        <v>Marina Ravnikar&amp;Breda Terglav</v>
      </c>
      <c r="D19" s="21">
        <f>VLOOKUP($A19,score!$B$7:$AD$146,6,FALSE)</f>
        <v>1</v>
      </c>
      <c r="E19" s="3">
        <f>VLOOKUP($A19,score!$B$7:$AB$146,7,FALSE)</f>
        <v>5</v>
      </c>
      <c r="F19" s="3">
        <f>VLOOKUP($A19,score!$B$7:$AB$146,8,FALSE)</f>
        <v>4</v>
      </c>
      <c r="G19" s="3">
        <f>VLOOKUP($A19,score!$B$7:$AB$146,9,FALSE)</f>
        <v>5</v>
      </c>
      <c r="H19" s="3">
        <f>VLOOKUP($A19,score!$B$7:$AB$146,10,FALSE)</f>
        <v>5</v>
      </c>
      <c r="I19" s="3">
        <f>VLOOKUP($A19,score!$B$7:$AB$146,11,FALSE)</f>
        <v>3</v>
      </c>
      <c r="J19" s="3">
        <f>VLOOKUP($A19,score!$B$7:$AB$146,12,FALSE)</f>
        <v>4</v>
      </c>
      <c r="K19" s="3">
        <f>VLOOKUP($A19,score!$B$7:$AB$146,13,FALSE)</f>
        <v>4</v>
      </c>
      <c r="L19" s="3">
        <f>VLOOKUP($A19,score!$B$7:$AB$146,14,FALSE)</f>
        <v>7</v>
      </c>
      <c r="M19" s="3">
        <f>VLOOKUP($A19,score!$B$7:$AB$146,15,FALSE)</f>
        <v>4</v>
      </c>
      <c r="N19" s="3">
        <f>VLOOKUP($A19,score!$B$7:$AB$146,16,FALSE)</f>
        <v>6</v>
      </c>
      <c r="O19" s="3">
        <f>VLOOKUP($A19,score!$B$7:$AB$146,17,FALSE)</f>
        <v>2</v>
      </c>
      <c r="P19" s="3">
        <f>VLOOKUP($A19,score!$B$7:$AB$146,18,FALSE)</f>
        <v>4</v>
      </c>
      <c r="Q19" s="3">
        <f>VLOOKUP($A19,score!$B$7:$AB$146,19,FALSE)</f>
        <v>4</v>
      </c>
      <c r="R19" s="3">
        <f>VLOOKUP($A19,score!$B$7:$AB$146,20,FALSE)</f>
        <v>3</v>
      </c>
      <c r="S19" s="3">
        <f>VLOOKUP($A19,score!$B$7:$AB$146,21,FALSE)</f>
        <v>5</v>
      </c>
      <c r="T19" s="3">
        <f>VLOOKUP($A19,score!$B$7:$AB$146,22,FALSE)</f>
        <v>3</v>
      </c>
      <c r="U19" s="3">
        <f>VLOOKUP($A19,score!$B$7:$AB$146,23,FALSE)</f>
        <v>3</v>
      </c>
      <c r="V19" s="3">
        <f>VLOOKUP($A19,score!$B$7:$AB$146,24,FALSE)</f>
        <v>4</v>
      </c>
      <c r="W19" s="8">
        <f>VLOOKUP($A19,score!$B$7:$AB$146,25,FALSE)</f>
        <v>75</v>
      </c>
    </row>
    <row r="20" spans="1:23" ht="17" x14ac:dyDescent="0.4">
      <c r="A20" s="34">
        <v>14</v>
      </c>
      <c r="B20" s="45">
        <f>VLOOKUP($A20,score!$B$7:$AD$146,3,FALSE)</f>
        <v>14</v>
      </c>
      <c r="C20" s="21" t="str">
        <f>VLOOKUP($A20,score!$B$7:$AD$146,5,FALSE)</f>
        <v>Tatjana Taufer&amp;Igor Rus</v>
      </c>
      <c r="D20" s="21">
        <f>VLOOKUP($A20,score!$B$7:$AD$146,6,FALSE)</f>
        <v>1</v>
      </c>
      <c r="E20" s="3">
        <f>VLOOKUP($A20,score!$B$7:$AB$146,7,FALSE)</f>
        <v>5</v>
      </c>
      <c r="F20" s="3">
        <f>VLOOKUP($A20,score!$B$7:$AB$146,8,FALSE)</f>
        <v>5</v>
      </c>
      <c r="G20" s="3">
        <f>VLOOKUP($A20,score!$B$7:$AB$146,9,FALSE)</f>
        <v>3</v>
      </c>
      <c r="H20" s="3">
        <f>VLOOKUP($A20,score!$B$7:$AB$146,10,FALSE)</f>
        <v>5</v>
      </c>
      <c r="I20" s="3">
        <f>VLOOKUP($A20,score!$B$7:$AB$146,11,FALSE)</f>
        <v>5</v>
      </c>
      <c r="J20" s="3">
        <f>VLOOKUP($A20,score!$B$7:$AB$146,12,FALSE)</f>
        <v>4</v>
      </c>
      <c r="K20" s="3">
        <f>VLOOKUP($A20,score!$B$7:$AB$146,13,FALSE)</f>
        <v>4</v>
      </c>
      <c r="L20" s="3">
        <f>VLOOKUP($A20,score!$B$7:$AB$146,14,FALSE)</f>
        <v>5</v>
      </c>
      <c r="M20" s="3">
        <f>VLOOKUP($A20,score!$B$7:$AB$146,15,FALSE)</f>
        <v>3</v>
      </c>
      <c r="N20" s="3">
        <f>VLOOKUP($A20,score!$B$7:$AB$146,16,FALSE)</f>
        <v>4</v>
      </c>
      <c r="O20" s="3">
        <f>VLOOKUP($A20,score!$B$7:$AB$146,17,FALSE)</f>
        <v>3</v>
      </c>
      <c r="P20" s="3">
        <f>VLOOKUP($A20,score!$B$7:$AB$146,18,FALSE)</f>
        <v>4</v>
      </c>
      <c r="Q20" s="3">
        <f>VLOOKUP($A20,score!$B$7:$AB$146,19,FALSE)</f>
        <v>4</v>
      </c>
      <c r="R20" s="3">
        <f>VLOOKUP($A20,score!$B$7:$AB$146,20,FALSE)</f>
        <v>4</v>
      </c>
      <c r="S20" s="3">
        <f>VLOOKUP($A20,score!$B$7:$AB$146,21,FALSE)</f>
        <v>4</v>
      </c>
      <c r="T20" s="3">
        <f>VLOOKUP($A20,score!$B$7:$AB$146,22,FALSE)</f>
        <v>3</v>
      </c>
      <c r="U20" s="3">
        <f>VLOOKUP($A20,score!$B$7:$AB$146,23,FALSE)</f>
        <v>8</v>
      </c>
      <c r="V20" s="3">
        <f>VLOOKUP($A20,score!$B$7:$AB$146,24,FALSE)</f>
        <v>3</v>
      </c>
      <c r="W20" s="8">
        <f>VLOOKUP($A20,score!$B$7:$AB$146,25,FALSE)</f>
        <v>76</v>
      </c>
    </row>
    <row r="21" spans="1:23" ht="17" x14ac:dyDescent="0.4">
      <c r="A21" s="34">
        <v>15</v>
      </c>
      <c r="B21" s="45">
        <f>VLOOKUP($A21,score!$B$7:$AD$146,3,FALSE)</f>
        <v>15</v>
      </c>
      <c r="C21" s="21" t="str">
        <f>VLOOKUP($A21,score!$B$7:$AD$146,5,FALSE)</f>
        <v>Kurt Wandaller&amp;Vesna Kondrič H.</v>
      </c>
      <c r="D21" s="21">
        <f>VLOOKUP($A21,score!$B$7:$AD$146,6,FALSE)</f>
        <v>1</v>
      </c>
      <c r="E21" s="3">
        <f>VLOOKUP($A21,score!$B$7:$AB$146,7,FALSE)</f>
        <v>5</v>
      </c>
      <c r="F21" s="3">
        <f>VLOOKUP($A21,score!$B$7:$AB$146,8,FALSE)</f>
        <v>5</v>
      </c>
      <c r="G21" s="3">
        <f>VLOOKUP($A21,score!$B$7:$AB$146,9,FALSE)</f>
        <v>3</v>
      </c>
      <c r="H21" s="3">
        <f>VLOOKUP($A21,score!$B$7:$AB$146,10,FALSE)</f>
        <v>6</v>
      </c>
      <c r="I21" s="3">
        <f>VLOOKUP($A21,score!$B$7:$AB$146,11,FALSE)</f>
        <v>4</v>
      </c>
      <c r="J21" s="3">
        <f>VLOOKUP($A21,score!$B$7:$AB$146,12,FALSE)</f>
        <v>5</v>
      </c>
      <c r="K21" s="3">
        <f>VLOOKUP($A21,score!$B$7:$AB$146,13,FALSE)</f>
        <v>4</v>
      </c>
      <c r="L21" s="3">
        <f>VLOOKUP($A21,score!$B$7:$AB$146,14,FALSE)</f>
        <v>6</v>
      </c>
      <c r="M21" s="3">
        <f>VLOOKUP($A21,score!$B$7:$AB$146,15,FALSE)</f>
        <v>4</v>
      </c>
      <c r="N21" s="3">
        <f>VLOOKUP($A21,score!$B$7:$AB$146,16,FALSE)</f>
        <v>7</v>
      </c>
      <c r="O21" s="3">
        <f>VLOOKUP($A21,score!$B$7:$AB$146,17,FALSE)</f>
        <v>5</v>
      </c>
      <c r="P21" s="3">
        <f>VLOOKUP($A21,score!$B$7:$AB$146,18,FALSE)</f>
        <v>4</v>
      </c>
      <c r="Q21" s="3">
        <f>VLOOKUP($A21,score!$B$7:$AB$146,19,FALSE)</f>
        <v>4</v>
      </c>
      <c r="R21" s="3">
        <f>VLOOKUP($A21,score!$B$7:$AB$146,20,FALSE)</f>
        <v>5</v>
      </c>
      <c r="S21" s="3">
        <f>VLOOKUP($A21,score!$B$7:$AB$146,21,FALSE)</f>
        <v>4</v>
      </c>
      <c r="T21" s="3">
        <f>VLOOKUP($A21,score!$B$7:$AB$146,22,FALSE)</f>
        <v>5</v>
      </c>
      <c r="U21" s="3">
        <f>VLOOKUP($A21,score!$B$7:$AB$146,23,FALSE)</f>
        <v>4</v>
      </c>
      <c r="V21" s="3">
        <f>VLOOKUP($A21,score!$B$7:$AB$146,24,FALSE)</f>
        <v>4</v>
      </c>
      <c r="W21" s="8">
        <f>VLOOKUP($A21,score!$B$7:$AB$146,25,FALSE)</f>
        <v>84</v>
      </c>
    </row>
    <row r="22" spans="1:23" ht="17" x14ac:dyDescent="0.4">
      <c r="A22" s="34">
        <v>16</v>
      </c>
      <c r="B22" s="45">
        <f>VLOOKUP($A22,score!$B$7:$AD$146,3,FALSE)</f>
        <v>16</v>
      </c>
      <c r="C22" s="21" t="str">
        <f>VLOOKUP($A22,score!$B$7:$AD$146,5,FALSE)</f>
        <v>Barbara Vizjak&amp;Saša Bohinc</v>
      </c>
      <c r="D22" s="21">
        <f>VLOOKUP($A22,score!$B$7:$AD$146,6,FALSE)</f>
        <v>1</v>
      </c>
      <c r="E22" s="3">
        <f>VLOOKUP($A22,score!$B$7:$AB$146,7,FALSE)</f>
        <v>6</v>
      </c>
      <c r="F22" s="3">
        <f>VLOOKUP($A22,score!$B$7:$AB$146,8,FALSE)</f>
        <v>5</v>
      </c>
      <c r="G22" s="3">
        <f>VLOOKUP($A22,score!$B$7:$AB$146,9,FALSE)</f>
        <v>3</v>
      </c>
      <c r="H22" s="3">
        <f>VLOOKUP($A22,score!$B$7:$AB$146,10,FALSE)</f>
        <v>5</v>
      </c>
      <c r="I22" s="3">
        <f>VLOOKUP($A22,score!$B$7:$AB$146,11,FALSE)</f>
        <v>6</v>
      </c>
      <c r="J22" s="3">
        <f>VLOOKUP($A22,score!$B$7:$AB$146,12,FALSE)</f>
        <v>5</v>
      </c>
      <c r="K22" s="3">
        <f>VLOOKUP($A22,score!$B$7:$AB$146,13,FALSE)</f>
        <v>4</v>
      </c>
      <c r="L22" s="3">
        <f>VLOOKUP($A22,score!$B$7:$AB$146,14,FALSE)</f>
        <v>9</v>
      </c>
      <c r="M22" s="3">
        <f>VLOOKUP($A22,score!$B$7:$AB$146,15,FALSE)</f>
        <v>4</v>
      </c>
      <c r="N22" s="3">
        <f>VLOOKUP($A22,score!$B$7:$AB$146,16,FALSE)</f>
        <v>4</v>
      </c>
      <c r="O22" s="3">
        <f>VLOOKUP($A22,score!$B$7:$AB$146,17,FALSE)</f>
        <v>5</v>
      </c>
      <c r="P22" s="3">
        <f>VLOOKUP($A22,score!$B$7:$AB$146,18,FALSE)</f>
        <v>4</v>
      </c>
      <c r="Q22" s="3">
        <f>VLOOKUP($A22,score!$B$7:$AB$146,19,FALSE)</f>
        <v>4</v>
      </c>
      <c r="R22" s="3">
        <f>VLOOKUP($A22,score!$B$7:$AB$146,20,FALSE)</f>
        <v>5</v>
      </c>
      <c r="S22" s="3">
        <f>VLOOKUP($A22,score!$B$7:$AB$146,21,FALSE)</f>
        <v>4</v>
      </c>
      <c r="T22" s="3">
        <f>VLOOKUP($A22,score!$B$7:$AB$146,22,FALSE)</f>
        <v>5</v>
      </c>
      <c r="U22" s="3">
        <f>VLOOKUP($A22,score!$B$7:$AB$146,23,FALSE)</f>
        <v>4</v>
      </c>
      <c r="V22" s="3">
        <f>VLOOKUP($A22,score!$B$7:$AB$146,24,FALSE)</f>
        <v>4</v>
      </c>
      <c r="W22" s="8">
        <f>VLOOKUP($A22,score!$B$7:$AB$146,25,FALSE)</f>
        <v>86</v>
      </c>
    </row>
    <row r="23" spans="1:23" ht="17" x14ac:dyDescent="0.4">
      <c r="A23" s="34">
        <v>17</v>
      </c>
      <c r="B23" s="45">
        <f>VLOOKUP($A23,score!$B$7:$AD$146,3,FALSE)</f>
        <v>17</v>
      </c>
      <c r="C23" s="21">
        <f>VLOOKUP($A23,score!$B$7:$AD$146,5,FALSE)</f>
        <v>0</v>
      </c>
      <c r="D23" s="21">
        <f>VLOOKUP($A23,score!$B$7:$AD$146,6,FALSE)</f>
        <v>0</v>
      </c>
      <c r="E23" s="3">
        <f>VLOOKUP($A23,score!$B$7:$AB$146,7,FALSE)</f>
        <v>0</v>
      </c>
      <c r="F23" s="3">
        <f>VLOOKUP($A23,score!$B$7:$AB$146,8,FALSE)</f>
        <v>0</v>
      </c>
      <c r="G23" s="3">
        <f>VLOOKUP($A23,score!$B$7:$AB$146,9,FALSE)</f>
        <v>0</v>
      </c>
      <c r="H23" s="3">
        <f>VLOOKUP($A23,score!$B$7:$AB$146,10,FALSE)</f>
        <v>0</v>
      </c>
      <c r="I23" s="3">
        <f>VLOOKUP($A23,score!$B$7:$AB$146,11,FALSE)</f>
        <v>0</v>
      </c>
      <c r="J23" s="3">
        <f>VLOOKUP($A23,score!$B$7:$AB$146,12,FALSE)</f>
        <v>0</v>
      </c>
      <c r="K23" s="3">
        <f>VLOOKUP($A23,score!$B$7:$AB$146,13,FALSE)</f>
        <v>0</v>
      </c>
      <c r="L23" s="3">
        <f>VLOOKUP($A23,score!$B$7:$AB$146,14,FALSE)</f>
        <v>0</v>
      </c>
      <c r="M23" s="3">
        <f>VLOOKUP($A23,score!$B$7:$AB$146,15,FALSE)</f>
        <v>0</v>
      </c>
      <c r="N23" s="3">
        <f>VLOOKUP($A23,score!$B$7:$AB$146,16,FALSE)</f>
        <v>0</v>
      </c>
      <c r="O23" s="3">
        <f>VLOOKUP($A23,score!$B$7:$AB$146,17,FALSE)</f>
        <v>0</v>
      </c>
      <c r="P23" s="3">
        <f>VLOOKUP($A23,score!$B$7:$AB$146,18,FALSE)</f>
        <v>0</v>
      </c>
      <c r="Q23" s="3">
        <f>VLOOKUP($A23,score!$B$7:$AB$146,19,FALSE)</f>
        <v>0</v>
      </c>
      <c r="R23" s="3">
        <f>VLOOKUP($A23,score!$B$7:$AB$146,20,FALSE)</f>
        <v>0</v>
      </c>
      <c r="S23" s="3">
        <f>VLOOKUP($A23,score!$B$7:$AB$146,21,FALSE)</f>
        <v>0</v>
      </c>
      <c r="T23" s="3">
        <f>VLOOKUP($A23,score!$B$7:$AB$146,22,FALSE)</f>
        <v>0</v>
      </c>
      <c r="U23" s="3">
        <f>VLOOKUP($A23,score!$B$7:$AB$146,23,FALSE)</f>
        <v>0</v>
      </c>
      <c r="V23" s="3">
        <f>VLOOKUP($A23,score!$B$7:$AB$146,24,FALSE)</f>
        <v>0</v>
      </c>
      <c r="W23" s="8">
        <f>VLOOKUP($A23,score!$B$7:$AB$146,25,FALSE)</f>
        <v>200</v>
      </c>
    </row>
    <row r="24" spans="1:23" ht="17" x14ac:dyDescent="0.4">
      <c r="A24" s="34">
        <v>18</v>
      </c>
      <c r="B24" s="45">
        <f>VLOOKUP($A24,score!$B$7:$AD$146,3,FALSE)</f>
        <v>17</v>
      </c>
      <c r="C24" s="21">
        <f>VLOOKUP($A24,score!$B$7:$AD$146,5,FALSE)</f>
        <v>0</v>
      </c>
      <c r="D24" s="21">
        <f>VLOOKUP($A24,score!$B$7:$AD$146,6,FALSE)</f>
        <v>0</v>
      </c>
      <c r="E24" s="3">
        <f>VLOOKUP($A24,score!$B$7:$AB$146,7,FALSE)</f>
        <v>0</v>
      </c>
      <c r="F24" s="3">
        <f>VLOOKUP($A24,score!$B$7:$AB$146,8,FALSE)</f>
        <v>0</v>
      </c>
      <c r="G24" s="3">
        <f>VLOOKUP($A24,score!$B$7:$AB$146,9,FALSE)</f>
        <v>0</v>
      </c>
      <c r="H24" s="3">
        <f>VLOOKUP($A24,score!$B$7:$AB$146,10,FALSE)</f>
        <v>0</v>
      </c>
      <c r="I24" s="3">
        <f>VLOOKUP($A24,score!$B$7:$AB$146,11,FALSE)</f>
        <v>0</v>
      </c>
      <c r="J24" s="3">
        <f>VLOOKUP($A24,score!$B$7:$AB$146,12,FALSE)</f>
        <v>0</v>
      </c>
      <c r="K24" s="3">
        <f>VLOOKUP($A24,score!$B$7:$AB$146,13,FALSE)</f>
        <v>0</v>
      </c>
      <c r="L24" s="3">
        <f>VLOOKUP($A24,score!$B$7:$AB$146,14,FALSE)</f>
        <v>0</v>
      </c>
      <c r="M24" s="3">
        <f>VLOOKUP($A24,score!$B$7:$AB$146,15,FALSE)</f>
        <v>0</v>
      </c>
      <c r="N24" s="3">
        <f>VLOOKUP($A24,score!$B$7:$AB$146,16,FALSE)</f>
        <v>0</v>
      </c>
      <c r="O24" s="3">
        <f>VLOOKUP($A24,score!$B$7:$AB$146,17,FALSE)</f>
        <v>0</v>
      </c>
      <c r="P24" s="3">
        <f>VLOOKUP($A24,score!$B$7:$AB$146,18,FALSE)</f>
        <v>0</v>
      </c>
      <c r="Q24" s="3">
        <f>VLOOKUP($A24,score!$B$7:$AB$146,19,FALSE)</f>
        <v>0</v>
      </c>
      <c r="R24" s="3">
        <f>VLOOKUP($A24,score!$B$7:$AB$146,20,FALSE)</f>
        <v>0</v>
      </c>
      <c r="S24" s="3">
        <f>VLOOKUP($A24,score!$B$7:$AB$146,21,FALSE)</f>
        <v>0</v>
      </c>
      <c r="T24" s="3">
        <f>VLOOKUP($A24,score!$B$7:$AB$146,22,FALSE)</f>
        <v>0</v>
      </c>
      <c r="U24" s="3">
        <f>VLOOKUP($A24,score!$B$7:$AB$146,23,FALSE)</f>
        <v>0</v>
      </c>
      <c r="V24" s="3">
        <f>VLOOKUP($A24,score!$B$7:$AB$146,24,FALSE)</f>
        <v>0</v>
      </c>
      <c r="W24" s="8">
        <f>VLOOKUP($A24,score!$B$7:$AB$146,25,FALSE)</f>
        <v>200</v>
      </c>
    </row>
    <row r="25" spans="1:23" ht="17" x14ac:dyDescent="0.4">
      <c r="A25" s="34">
        <v>19</v>
      </c>
      <c r="B25" s="45">
        <f>VLOOKUP($A25,score!$B$7:$AD$146,3,FALSE)</f>
        <v>17</v>
      </c>
      <c r="C25" s="21">
        <f>VLOOKUP($A25,score!$B$7:$AD$146,5,FALSE)</f>
        <v>0</v>
      </c>
      <c r="D25" s="21">
        <f>VLOOKUP($A25,score!$B$7:$AD$146,6,FALSE)</f>
        <v>0</v>
      </c>
      <c r="E25" s="3">
        <f>VLOOKUP($A25,score!$B$7:$AB$146,7,FALSE)</f>
        <v>0</v>
      </c>
      <c r="F25" s="3">
        <f>VLOOKUP($A25,score!$B$7:$AB$146,8,FALSE)</f>
        <v>0</v>
      </c>
      <c r="G25" s="3">
        <f>VLOOKUP($A25,score!$B$7:$AB$146,9,FALSE)</f>
        <v>0</v>
      </c>
      <c r="H25" s="3">
        <f>VLOOKUP($A25,score!$B$7:$AB$146,10,FALSE)</f>
        <v>0</v>
      </c>
      <c r="I25" s="3">
        <f>VLOOKUP($A25,score!$B$7:$AB$146,11,FALSE)</f>
        <v>0</v>
      </c>
      <c r="J25" s="3">
        <f>VLOOKUP($A25,score!$B$7:$AB$146,12,FALSE)</f>
        <v>0</v>
      </c>
      <c r="K25" s="3">
        <f>VLOOKUP($A25,score!$B$7:$AB$146,13,FALSE)</f>
        <v>0</v>
      </c>
      <c r="L25" s="3">
        <f>VLOOKUP($A25,score!$B$7:$AB$146,14,FALSE)</f>
        <v>0</v>
      </c>
      <c r="M25" s="3">
        <f>VLOOKUP($A25,score!$B$7:$AB$146,15,FALSE)</f>
        <v>0</v>
      </c>
      <c r="N25" s="3">
        <f>VLOOKUP($A25,score!$B$7:$AB$146,16,FALSE)</f>
        <v>0</v>
      </c>
      <c r="O25" s="3">
        <f>VLOOKUP($A25,score!$B$7:$AB$146,17,FALSE)</f>
        <v>0</v>
      </c>
      <c r="P25" s="3">
        <f>VLOOKUP($A25,score!$B$7:$AB$146,18,FALSE)</f>
        <v>0</v>
      </c>
      <c r="Q25" s="3">
        <f>VLOOKUP($A25,score!$B$7:$AB$146,19,FALSE)</f>
        <v>0</v>
      </c>
      <c r="R25" s="3">
        <f>VLOOKUP($A25,score!$B$7:$AB$146,20,FALSE)</f>
        <v>0</v>
      </c>
      <c r="S25" s="3">
        <f>VLOOKUP($A25,score!$B$7:$AB$146,21,FALSE)</f>
        <v>0</v>
      </c>
      <c r="T25" s="3">
        <f>VLOOKUP($A25,score!$B$7:$AB$146,22,FALSE)</f>
        <v>0</v>
      </c>
      <c r="U25" s="3">
        <f>VLOOKUP($A25,score!$B$7:$AB$146,23,FALSE)</f>
        <v>0</v>
      </c>
      <c r="V25" s="3">
        <f>VLOOKUP($A25,score!$B$7:$AB$146,24,FALSE)</f>
        <v>0</v>
      </c>
      <c r="W25" s="8">
        <f>VLOOKUP($A25,score!$B$7:$AB$146,25,FALSE)</f>
        <v>200</v>
      </c>
    </row>
    <row r="26" spans="1:23" ht="17" x14ac:dyDescent="0.4">
      <c r="A26" s="34">
        <v>20</v>
      </c>
      <c r="B26" s="45">
        <f>VLOOKUP($A26,score!$B$7:$AD$146,3,FALSE)</f>
        <v>17</v>
      </c>
      <c r="C26" s="21">
        <f>VLOOKUP($A26,score!$B$7:$AD$146,5,FALSE)</f>
        <v>0</v>
      </c>
      <c r="D26" s="21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8">
        <f>VLOOKUP($A26,score!$B$7:$AB$146,25,FALSE)</f>
        <v>200</v>
      </c>
    </row>
    <row r="27" spans="1:23" ht="17" x14ac:dyDescent="0.4">
      <c r="A27" s="34">
        <v>21</v>
      </c>
      <c r="B27" s="45">
        <f>VLOOKUP($A27,score!$B$7:$AD$146,3,FALSE)</f>
        <v>17</v>
      </c>
      <c r="C27" s="21">
        <f>VLOOKUP($A27,score!$B$7:$AD$146,5,FALSE)</f>
        <v>0</v>
      </c>
      <c r="D27" s="21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8">
        <f>VLOOKUP($A27,score!$B$7:$AB$146,25,FALSE)</f>
        <v>200</v>
      </c>
    </row>
    <row r="28" spans="1:23" ht="17" x14ac:dyDescent="0.4">
      <c r="A28" s="34">
        <v>22</v>
      </c>
      <c r="B28" s="45">
        <f>VLOOKUP($A28,score!$B$7:$AD$146,3,FALSE)</f>
        <v>17</v>
      </c>
      <c r="C28" s="21">
        <f>VLOOKUP($A28,score!$B$7:$AD$146,5,FALSE)</f>
        <v>0</v>
      </c>
      <c r="D28" s="21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8">
        <f>VLOOKUP($A28,score!$B$7:$AB$146,25,FALSE)</f>
        <v>200</v>
      </c>
    </row>
    <row r="29" spans="1:23" ht="17" x14ac:dyDescent="0.4">
      <c r="A29" s="34">
        <v>23</v>
      </c>
      <c r="B29" s="45">
        <f>VLOOKUP($A29,score!$B$7:$AD$146,3,FALSE)</f>
        <v>17</v>
      </c>
      <c r="C29" s="21">
        <f>VLOOKUP($A29,score!$B$7:$AD$146,5,FALSE)</f>
        <v>0</v>
      </c>
      <c r="D29" s="21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8">
        <f>VLOOKUP($A29,score!$B$7:$AB$146,25,FALSE)</f>
        <v>200</v>
      </c>
    </row>
    <row r="30" spans="1:23" ht="17" x14ac:dyDescent="0.4">
      <c r="A30" s="34">
        <v>24</v>
      </c>
      <c r="B30" s="45">
        <f>VLOOKUP($A30,score!$B$7:$AD$146,3,FALSE)</f>
        <v>17</v>
      </c>
      <c r="C30" s="21">
        <f>VLOOKUP($A30,score!$B$7:$AD$146,5,FALSE)</f>
        <v>0</v>
      </c>
      <c r="D30" s="21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8">
        <f>VLOOKUP($A30,score!$B$7:$AB$146,25,FALSE)</f>
        <v>200</v>
      </c>
    </row>
    <row r="31" spans="1:23" ht="17" x14ac:dyDescent="0.4">
      <c r="A31" s="34">
        <v>25</v>
      </c>
      <c r="B31" s="45">
        <f>VLOOKUP($A31,score!$B$7:$AD$146,3,FALSE)</f>
        <v>17</v>
      </c>
      <c r="C31" s="21">
        <f>VLOOKUP($A31,score!$B$7:$AD$146,5,FALSE)</f>
        <v>0</v>
      </c>
      <c r="D31" s="21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8">
        <f>VLOOKUP($A31,score!$B$7:$AB$146,25,FALSE)</f>
        <v>200</v>
      </c>
    </row>
    <row r="32" spans="1:23" ht="17" x14ac:dyDescent="0.4">
      <c r="A32" s="34">
        <v>26</v>
      </c>
      <c r="B32" s="45">
        <f>VLOOKUP($A32,score!$B$7:$AD$146,3,FALSE)</f>
        <v>17</v>
      </c>
      <c r="C32" s="21">
        <f>VLOOKUP($A32,score!$B$7:$AD$146,5,FALSE)</f>
        <v>0</v>
      </c>
      <c r="D32" s="21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8">
        <f>VLOOKUP($A32,score!$B$7:$AB$146,25,FALSE)</f>
        <v>200</v>
      </c>
    </row>
    <row r="33" spans="1:23" ht="17" x14ac:dyDescent="0.4">
      <c r="A33" s="34">
        <v>27</v>
      </c>
      <c r="B33" s="45">
        <f>VLOOKUP($A33,score!$B$7:$AD$146,3,FALSE)</f>
        <v>17</v>
      </c>
      <c r="C33" s="21">
        <f>VLOOKUP($A33,score!$B$7:$AD$146,5,FALSE)</f>
        <v>0</v>
      </c>
      <c r="D33" s="21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8">
        <f>VLOOKUP($A33,score!$B$7:$AB$146,25,FALSE)</f>
        <v>200</v>
      </c>
    </row>
    <row r="34" spans="1:23" ht="17" x14ac:dyDescent="0.4">
      <c r="A34" s="34">
        <v>28</v>
      </c>
      <c r="B34" s="45">
        <f>VLOOKUP($A34,score!$B$7:$AD$146,3,FALSE)</f>
        <v>17</v>
      </c>
      <c r="C34" s="21">
        <f>VLOOKUP($A34,score!$B$7:$AD$146,5,FALSE)</f>
        <v>0</v>
      </c>
      <c r="D34" s="21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8">
        <f>VLOOKUP($A34,score!$B$7:$AB$146,25,FALSE)</f>
        <v>200</v>
      </c>
    </row>
    <row r="35" spans="1:23" ht="17" x14ac:dyDescent="0.4">
      <c r="A35" s="34">
        <v>29</v>
      </c>
      <c r="B35" s="45">
        <f>VLOOKUP($A35,score!$B$7:$AD$146,3,FALSE)</f>
        <v>17</v>
      </c>
      <c r="C35" s="21">
        <f>VLOOKUP($A35,score!$B$7:$AD$146,5,FALSE)</f>
        <v>0</v>
      </c>
      <c r="D35" s="21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8">
        <f>VLOOKUP($A35,score!$B$7:$AB$146,25,FALSE)</f>
        <v>200</v>
      </c>
    </row>
    <row r="36" spans="1:23" ht="17" x14ac:dyDescent="0.4">
      <c r="A36" s="34">
        <v>30</v>
      </c>
      <c r="B36" s="45">
        <f>VLOOKUP($A36,score!$B$7:$AD$146,3,FALSE)</f>
        <v>17</v>
      </c>
      <c r="C36" s="21">
        <f>VLOOKUP($A36,score!$B$7:$AD$146,5,FALSE)</f>
        <v>0</v>
      </c>
      <c r="D36" s="21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8">
        <f>VLOOKUP($A36,score!$B$7:$AB$146,25,FALSE)</f>
        <v>200</v>
      </c>
    </row>
    <row r="37" spans="1:23" ht="17" x14ac:dyDescent="0.4">
      <c r="A37" s="34">
        <v>31</v>
      </c>
      <c r="B37" s="45">
        <f>VLOOKUP($A37,score!$B$7:$AD$146,3,FALSE)</f>
        <v>17</v>
      </c>
      <c r="C37" s="21">
        <f>VLOOKUP($A37,score!$B$7:$AD$146,5,FALSE)</f>
        <v>0</v>
      </c>
      <c r="D37" s="21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8">
        <f>VLOOKUP($A37,score!$B$7:$AB$146,25,FALSE)</f>
        <v>200</v>
      </c>
    </row>
    <row r="38" spans="1:23" ht="17" x14ac:dyDescent="0.4">
      <c r="A38" s="34">
        <v>32</v>
      </c>
      <c r="B38" s="45">
        <f>VLOOKUP($A38,score!$B$7:$AD$146,3,FALSE)</f>
        <v>17</v>
      </c>
      <c r="C38" s="21">
        <f>VLOOKUP($A38,score!$B$7:$AD$146,5,FALSE)</f>
        <v>0</v>
      </c>
      <c r="D38" s="21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8">
        <f>VLOOKUP($A38,score!$B$7:$AB$146,25,FALSE)</f>
        <v>200</v>
      </c>
    </row>
    <row r="39" spans="1:23" ht="17" x14ac:dyDescent="0.4">
      <c r="A39" s="34">
        <v>33</v>
      </c>
      <c r="B39" s="45">
        <f>VLOOKUP($A39,score!$B$7:$AD$146,3,FALSE)</f>
        <v>17</v>
      </c>
      <c r="C39" s="21">
        <f>VLOOKUP($A39,score!$B$7:$AD$146,5,FALSE)</f>
        <v>0</v>
      </c>
      <c r="D39" s="21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8">
        <f>VLOOKUP($A39,score!$B$7:$AB$146,25,FALSE)</f>
        <v>200</v>
      </c>
    </row>
    <row r="40" spans="1:23" ht="17" x14ac:dyDescent="0.4">
      <c r="A40" s="34">
        <v>34</v>
      </c>
      <c r="B40" s="45">
        <f>VLOOKUP($A40,score!$B$7:$AD$146,3,FALSE)</f>
        <v>17</v>
      </c>
      <c r="C40" s="21">
        <f>VLOOKUP($A40,score!$B$7:$AD$146,5,FALSE)</f>
        <v>0</v>
      </c>
      <c r="D40" s="21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8">
        <f>VLOOKUP($A40,score!$B$7:$AB$146,25,FALSE)</f>
        <v>200</v>
      </c>
    </row>
    <row r="41" spans="1:23" ht="17" x14ac:dyDescent="0.4">
      <c r="A41" s="34">
        <v>35</v>
      </c>
      <c r="B41" s="45">
        <f>VLOOKUP($A41,score!$B$7:$AD$146,3,FALSE)</f>
        <v>17</v>
      </c>
      <c r="C41" s="21">
        <f>VLOOKUP($A41,score!$B$7:$AD$146,5,FALSE)</f>
        <v>0</v>
      </c>
      <c r="D41" s="21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8">
        <f>VLOOKUP($A41,score!$B$7:$AB$146,25,FALSE)</f>
        <v>200</v>
      </c>
    </row>
    <row r="42" spans="1:23" ht="17" x14ac:dyDescent="0.4">
      <c r="A42" s="34">
        <v>36</v>
      </c>
      <c r="B42" s="45">
        <f>VLOOKUP($A42,score!$B$7:$AD$146,3,FALSE)</f>
        <v>17</v>
      </c>
      <c r="C42" s="21">
        <f>VLOOKUP($A42,score!$B$7:$AD$146,5,FALSE)</f>
        <v>0</v>
      </c>
      <c r="D42" s="21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8">
        <f>VLOOKUP($A42,score!$B$7:$AB$146,25,FALSE)</f>
        <v>200</v>
      </c>
    </row>
    <row r="43" spans="1:23" ht="17" x14ac:dyDescent="0.4">
      <c r="A43" s="34">
        <v>37</v>
      </c>
      <c r="B43" s="45">
        <f>VLOOKUP($A43,score!$B$7:$AD$146,3,FALSE)</f>
        <v>17</v>
      </c>
      <c r="C43" s="21">
        <f>VLOOKUP($A43,score!$B$7:$AD$146,5,FALSE)</f>
        <v>0</v>
      </c>
      <c r="D43" s="21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8">
        <f>VLOOKUP($A43,score!$B$7:$AB$146,25,FALSE)</f>
        <v>200</v>
      </c>
    </row>
    <row r="44" spans="1:23" ht="17" x14ac:dyDescent="0.4">
      <c r="A44" s="34">
        <v>38</v>
      </c>
      <c r="B44" s="45">
        <f>VLOOKUP($A44,score!$B$7:$AD$146,3,FALSE)</f>
        <v>17</v>
      </c>
      <c r="C44" s="21">
        <f>VLOOKUP($A44,score!$B$7:$AD$146,5,FALSE)</f>
        <v>0</v>
      </c>
      <c r="D44" s="21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8">
        <f>VLOOKUP($A44,score!$B$7:$AB$146,25,FALSE)</f>
        <v>200</v>
      </c>
    </row>
    <row r="45" spans="1:23" ht="17" x14ac:dyDescent="0.4">
      <c r="A45" s="34">
        <v>39</v>
      </c>
      <c r="B45" s="45">
        <f>VLOOKUP($A45,score!$B$7:$AD$146,3,FALSE)</f>
        <v>17</v>
      </c>
      <c r="C45" s="21">
        <f>VLOOKUP($A45,score!$B$7:$AD$146,5,FALSE)</f>
        <v>0</v>
      </c>
      <c r="D45" s="21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8">
        <f>VLOOKUP($A45,score!$B$7:$AB$146,25,FALSE)</f>
        <v>200</v>
      </c>
    </row>
    <row r="46" spans="1:23" ht="17" x14ac:dyDescent="0.4">
      <c r="A46" s="34">
        <v>40</v>
      </c>
      <c r="B46" s="45">
        <f>VLOOKUP($A46,score!$B$7:$AD$146,3,FALSE)</f>
        <v>17</v>
      </c>
      <c r="C46" s="21">
        <f>VLOOKUP($A46,score!$B$7:$AD$146,5,FALSE)</f>
        <v>0</v>
      </c>
      <c r="D46" s="21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8">
        <f>VLOOKUP($A46,score!$B$7:$AB$146,25,FALSE)</f>
        <v>200</v>
      </c>
    </row>
    <row r="47" spans="1:23" ht="17" hidden="1" x14ac:dyDescent="0.4">
      <c r="A47" s="34">
        <v>41</v>
      </c>
      <c r="B47" s="45">
        <f>VLOOKUP($A47,score!$B$7:$AD$146,3,FALSE)</f>
        <v>17</v>
      </c>
      <c r="C47" s="21">
        <f>VLOOKUP($A47,score!$B$7:$AD$146,5,FALSE)</f>
        <v>0</v>
      </c>
      <c r="D47" s="21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8">
        <f>VLOOKUP($A47,score!$B$7:$AB$146,25,FALSE)</f>
        <v>200</v>
      </c>
    </row>
    <row r="48" spans="1:23" ht="17" hidden="1" x14ac:dyDescent="0.4">
      <c r="A48" s="34">
        <v>42</v>
      </c>
      <c r="B48" s="45">
        <f>VLOOKUP($A48,score!$B$7:$AD$146,3,FALSE)</f>
        <v>17</v>
      </c>
      <c r="C48" s="21">
        <f>VLOOKUP($A48,score!$B$7:$AD$146,5,FALSE)</f>
        <v>0</v>
      </c>
      <c r="D48" s="21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8">
        <f>VLOOKUP($A48,score!$B$7:$AB$146,25,FALSE)</f>
        <v>200</v>
      </c>
    </row>
    <row r="49" spans="1:23" ht="17" hidden="1" x14ac:dyDescent="0.4">
      <c r="A49" s="34">
        <v>43</v>
      </c>
      <c r="B49" s="45">
        <f>VLOOKUP($A49,score!$B$7:$AD$146,3,FALSE)</f>
        <v>17</v>
      </c>
      <c r="C49" s="21">
        <f>VLOOKUP($A49,score!$B$7:$AD$146,5,FALSE)</f>
        <v>0</v>
      </c>
      <c r="D49" s="21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8">
        <f>VLOOKUP($A49,score!$B$7:$AB$146,25,FALSE)</f>
        <v>200</v>
      </c>
    </row>
    <row r="50" spans="1:23" ht="17" hidden="1" x14ac:dyDescent="0.4">
      <c r="A50" s="34">
        <v>44</v>
      </c>
      <c r="B50" s="45">
        <f>VLOOKUP($A50,score!$B$7:$AD$146,3,FALSE)</f>
        <v>17</v>
      </c>
      <c r="C50" s="21">
        <f>VLOOKUP($A50,score!$B$7:$AD$146,5,FALSE)</f>
        <v>0</v>
      </c>
      <c r="D50" s="21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8">
        <f>VLOOKUP($A50,score!$B$7:$AB$146,25,FALSE)</f>
        <v>200</v>
      </c>
    </row>
    <row r="51" spans="1:23" ht="17" hidden="1" x14ac:dyDescent="0.4">
      <c r="A51" s="34">
        <v>45</v>
      </c>
      <c r="B51" s="45">
        <f>VLOOKUP($A51,score!$B$7:$AD$146,3,FALSE)</f>
        <v>17</v>
      </c>
      <c r="C51" s="21">
        <f>VLOOKUP($A51,score!$B$7:$AD$146,5,FALSE)</f>
        <v>0</v>
      </c>
      <c r="D51" s="21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8">
        <f>VLOOKUP($A51,score!$B$7:$AB$146,25,FALSE)</f>
        <v>200</v>
      </c>
    </row>
    <row r="52" spans="1:23" ht="17" hidden="1" x14ac:dyDescent="0.4">
      <c r="A52" s="34">
        <v>46</v>
      </c>
      <c r="B52" s="45">
        <f>VLOOKUP($A52,score!$B$7:$AD$146,3,FALSE)</f>
        <v>17</v>
      </c>
      <c r="C52" s="21">
        <f>VLOOKUP($A52,score!$B$7:$AD$146,5,FALSE)</f>
        <v>0</v>
      </c>
      <c r="D52" s="21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8">
        <f>VLOOKUP($A52,score!$B$7:$AB$146,25,FALSE)</f>
        <v>200</v>
      </c>
    </row>
    <row r="53" spans="1:23" ht="17" hidden="1" x14ac:dyDescent="0.4">
      <c r="A53" s="34">
        <v>47</v>
      </c>
      <c r="B53" s="45">
        <f>VLOOKUP($A53,score!$B$7:$AD$146,3,FALSE)</f>
        <v>17</v>
      </c>
      <c r="C53" s="21">
        <f>VLOOKUP($A53,score!$B$7:$AD$146,5,FALSE)</f>
        <v>0</v>
      </c>
      <c r="D53" s="21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8">
        <f>VLOOKUP($A53,score!$B$7:$AB$146,25,FALSE)</f>
        <v>200</v>
      </c>
    </row>
    <row r="54" spans="1:23" ht="17" hidden="1" x14ac:dyDescent="0.4">
      <c r="A54" s="34">
        <v>48</v>
      </c>
      <c r="B54" s="45">
        <f>VLOOKUP($A54,score!$B$7:$AD$146,3,FALSE)</f>
        <v>17</v>
      </c>
      <c r="C54" s="21">
        <f>VLOOKUP($A54,score!$B$7:$AD$146,5,FALSE)</f>
        <v>0</v>
      </c>
      <c r="D54" s="21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8">
        <f>VLOOKUP($A54,score!$B$7:$AB$146,25,FALSE)</f>
        <v>200</v>
      </c>
    </row>
    <row r="55" spans="1:23" ht="17" hidden="1" x14ac:dyDescent="0.4">
      <c r="A55" s="34">
        <v>49</v>
      </c>
      <c r="B55" s="45">
        <f>VLOOKUP($A55,score!$B$7:$AD$146,3,FALSE)</f>
        <v>17</v>
      </c>
      <c r="C55" s="21">
        <f>VLOOKUP($A55,score!$B$7:$AD$146,5,FALSE)</f>
        <v>0</v>
      </c>
      <c r="D55" s="21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8">
        <f>VLOOKUP($A55,score!$B$7:$AB$146,25,FALSE)</f>
        <v>200</v>
      </c>
    </row>
    <row r="56" spans="1:23" ht="17" hidden="1" x14ac:dyDescent="0.4">
      <c r="A56" s="34">
        <v>50</v>
      </c>
      <c r="B56" s="45">
        <f>VLOOKUP($A56,score!$B$7:$AD$146,3,FALSE)</f>
        <v>17</v>
      </c>
      <c r="C56" s="21">
        <f>VLOOKUP($A56,score!$B$7:$AD$146,5,FALSE)</f>
        <v>0</v>
      </c>
      <c r="D56" s="21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8">
        <f>VLOOKUP($A56,score!$B$7:$AB$146,25,FALSE)</f>
        <v>200</v>
      </c>
    </row>
    <row r="57" spans="1:23" ht="17" hidden="1" x14ac:dyDescent="0.4">
      <c r="A57" s="34">
        <v>51</v>
      </c>
      <c r="B57" s="45">
        <f>VLOOKUP($A57,score!$B$7:$AD$146,3,FALSE)</f>
        <v>17</v>
      </c>
      <c r="C57" s="21">
        <f>VLOOKUP($A57,score!$B$7:$AD$146,5,FALSE)</f>
        <v>0</v>
      </c>
      <c r="D57" s="21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8">
        <f>VLOOKUP($A57,score!$B$7:$AB$146,25,FALSE)</f>
        <v>200</v>
      </c>
    </row>
    <row r="58" spans="1:23" ht="17" hidden="1" x14ac:dyDescent="0.4">
      <c r="A58" s="34">
        <v>52</v>
      </c>
      <c r="B58" s="45">
        <f>VLOOKUP($A58,score!$B$7:$AD$146,3,FALSE)</f>
        <v>17</v>
      </c>
      <c r="C58" s="21">
        <f>VLOOKUP($A58,score!$B$7:$AD$146,5,FALSE)</f>
        <v>0</v>
      </c>
      <c r="D58" s="21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8">
        <f>VLOOKUP($A58,score!$B$7:$AB$146,25,FALSE)</f>
        <v>200</v>
      </c>
    </row>
    <row r="59" spans="1:23" ht="17" hidden="1" x14ac:dyDescent="0.4">
      <c r="A59" s="34">
        <v>53</v>
      </c>
      <c r="B59" s="45">
        <f>VLOOKUP($A59,score!$B$7:$AD$146,3,FALSE)</f>
        <v>17</v>
      </c>
      <c r="C59" s="21">
        <f>VLOOKUP($A59,score!$B$7:$AD$146,5,FALSE)</f>
        <v>0</v>
      </c>
      <c r="D59" s="21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8">
        <f>VLOOKUP($A59,score!$B$7:$AB$146,25,FALSE)</f>
        <v>200</v>
      </c>
    </row>
    <row r="60" spans="1:23" ht="17" hidden="1" x14ac:dyDescent="0.4">
      <c r="A60" s="34">
        <v>54</v>
      </c>
      <c r="B60" s="45">
        <f>VLOOKUP($A60,score!$B$7:$AD$146,3,FALSE)</f>
        <v>17</v>
      </c>
      <c r="C60" s="21">
        <f>VLOOKUP($A60,score!$B$7:$AD$146,5,FALSE)</f>
        <v>0</v>
      </c>
      <c r="D60" s="21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8">
        <f>VLOOKUP($A60,score!$B$7:$AB$146,25,FALSE)</f>
        <v>200</v>
      </c>
    </row>
    <row r="61" spans="1:23" ht="17" hidden="1" x14ac:dyDescent="0.4">
      <c r="A61" s="34">
        <v>55</v>
      </c>
      <c r="B61" s="45">
        <f>VLOOKUP($A61,score!$B$7:$AD$146,3,FALSE)</f>
        <v>17</v>
      </c>
      <c r="C61" s="21">
        <f>VLOOKUP($A61,score!$B$7:$AD$146,5,FALSE)</f>
        <v>0</v>
      </c>
      <c r="D61" s="21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8">
        <f>VLOOKUP($A61,score!$B$7:$AB$146,25,FALSE)</f>
        <v>200</v>
      </c>
    </row>
    <row r="62" spans="1:23" ht="17" hidden="1" x14ac:dyDescent="0.4">
      <c r="A62" s="34">
        <v>56</v>
      </c>
      <c r="B62" s="45">
        <f>VLOOKUP($A62,score!$B$7:$AD$146,3,FALSE)</f>
        <v>17</v>
      </c>
      <c r="C62" s="21">
        <f>VLOOKUP($A62,score!$B$7:$AD$146,5,FALSE)</f>
        <v>0</v>
      </c>
      <c r="D62" s="21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8">
        <f>VLOOKUP($A62,score!$B$7:$AB$146,25,FALSE)</f>
        <v>200</v>
      </c>
    </row>
    <row r="63" spans="1:23" ht="17" hidden="1" x14ac:dyDescent="0.4">
      <c r="A63" s="34">
        <v>57</v>
      </c>
      <c r="B63" s="45">
        <f>VLOOKUP($A63,score!$B$7:$AD$146,3,FALSE)</f>
        <v>17</v>
      </c>
      <c r="C63" s="21">
        <f>VLOOKUP($A63,score!$B$7:$AD$146,5,FALSE)</f>
        <v>0</v>
      </c>
      <c r="D63" s="21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8">
        <f>VLOOKUP($A63,score!$B$7:$AB$146,25,FALSE)</f>
        <v>200</v>
      </c>
    </row>
    <row r="64" spans="1:23" ht="17" hidden="1" x14ac:dyDescent="0.4">
      <c r="A64" s="34">
        <v>58</v>
      </c>
      <c r="B64" s="45">
        <f>VLOOKUP($A64,score!$B$7:$AD$146,3,FALSE)</f>
        <v>17</v>
      </c>
      <c r="C64" s="21">
        <f>VLOOKUP($A64,score!$B$7:$AD$146,5,FALSE)</f>
        <v>0</v>
      </c>
      <c r="D64" s="21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8">
        <f>VLOOKUP($A64,score!$B$7:$AB$146,25,FALSE)</f>
        <v>200</v>
      </c>
    </row>
    <row r="65" spans="1:23" ht="17" hidden="1" x14ac:dyDescent="0.4">
      <c r="A65" s="34">
        <v>59</v>
      </c>
      <c r="B65" s="45">
        <f>VLOOKUP($A65,score!$B$7:$AD$146,3,FALSE)</f>
        <v>17</v>
      </c>
      <c r="C65" s="21">
        <f>VLOOKUP($A65,score!$B$7:$AD$146,5,FALSE)</f>
        <v>0</v>
      </c>
      <c r="D65" s="21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8">
        <f>VLOOKUP($A65,score!$B$7:$AB$146,25,FALSE)</f>
        <v>200</v>
      </c>
    </row>
    <row r="66" spans="1:23" ht="17" hidden="1" x14ac:dyDescent="0.4">
      <c r="A66" s="34">
        <v>60</v>
      </c>
      <c r="B66" s="45">
        <f>VLOOKUP($A66,score!$B$7:$AD$146,3,FALSE)</f>
        <v>17</v>
      </c>
      <c r="C66" s="21">
        <f>VLOOKUP($A66,score!$B$7:$AD$146,5,FALSE)</f>
        <v>0</v>
      </c>
      <c r="D66" s="21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8">
        <f>VLOOKUP($A66,score!$B$7:$AB$146,25,FALSE)</f>
        <v>200</v>
      </c>
    </row>
    <row r="67" spans="1:23" ht="17" hidden="1" x14ac:dyDescent="0.4">
      <c r="A67" s="34">
        <v>61</v>
      </c>
      <c r="B67" s="45">
        <f>VLOOKUP($A67,score!$B$7:$AD$146,3,FALSE)</f>
        <v>17</v>
      </c>
      <c r="C67" s="21">
        <f>VLOOKUP($A67,score!$B$7:$AD$146,5,FALSE)</f>
        <v>0</v>
      </c>
      <c r="D67" s="21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8">
        <f>VLOOKUP($A67,score!$B$7:$AB$146,25,FALSE)</f>
        <v>200</v>
      </c>
    </row>
    <row r="68" spans="1:23" ht="17" hidden="1" x14ac:dyDescent="0.4">
      <c r="A68" s="34">
        <v>62</v>
      </c>
      <c r="B68" s="45">
        <f>VLOOKUP($A68,score!$B$7:$AD$146,3,FALSE)</f>
        <v>17</v>
      </c>
      <c r="C68" s="21">
        <f>VLOOKUP($A68,score!$B$7:$AD$146,5,FALSE)</f>
        <v>0</v>
      </c>
      <c r="D68" s="21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8">
        <f>VLOOKUP($A68,score!$B$7:$AB$146,25,FALSE)</f>
        <v>200</v>
      </c>
    </row>
    <row r="69" spans="1:23" ht="15" hidden="1" customHeight="1" x14ac:dyDescent="0.4">
      <c r="A69" s="34">
        <v>63</v>
      </c>
      <c r="B69" s="45">
        <f>VLOOKUP($A69,score!$B$7:$AD$146,3,FALSE)</f>
        <v>17</v>
      </c>
      <c r="C69" s="21">
        <f>VLOOKUP($A69,score!$B$7:$AD$146,5,FALSE)</f>
        <v>0</v>
      </c>
      <c r="D69" s="21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8">
        <f>VLOOKUP($A69,score!$B$7:$AB$146,25,FALSE)</f>
        <v>200</v>
      </c>
    </row>
    <row r="70" spans="1:23" ht="17" hidden="1" x14ac:dyDescent="0.4">
      <c r="A70" s="34">
        <v>64</v>
      </c>
      <c r="B70" s="45">
        <f>VLOOKUP($A70,score!$B$7:$AD$146,3,FALSE)</f>
        <v>17</v>
      </c>
      <c r="C70" s="21">
        <f>VLOOKUP($A70,score!$B$7:$AD$146,5,FALSE)</f>
        <v>0</v>
      </c>
      <c r="D70" s="21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8">
        <f>VLOOKUP($A70,score!$B$7:$AB$146,25,FALSE)</f>
        <v>200</v>
      </c>
    </row>
    <row r="71" spans="1:23" ht="17" hidden="1" x14ac:dyDescent="0.4">
      <c r="A71" s="34">
        <v>65</v>
      </c>
      <c r="B71" s="45">
        <f>VLOOKUP($A71,score!$B$7:$AD$146,3,FALSE)</f>
        <v>17</v>
      </c>
      <c r="C71" s="21">
        <f>VLOOKUP($A71,score!$B$7:$AD$146,5,FALSE)</f>
        <v>0</v>
      </c>
      <c r="D71" s="21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8">
        <f>VLOOKUP($A71,score!$B$7:$AB$146,25,FALSE)</f>
        <v>200</v>
      </c>
    </row>
    <row r="72" spans="1:23" ht="17" hidden="1" x14ac:dyDescent="0.4">
      <c r="A72" s="34">
        <v>66</v>
      </c>
      <c r="B72" s="45">
        <f>VLOOKUP($A72,score!$B$7:$AD$146,3,FALSE)</f>
        <v>17</v>
      </c>
      <c r="C72" s="21">
        <f>VLOOKUP($A72,score!$B$7:$AD$146,5,FALSE)</f>
        <v>0</v>
      </c>
      <c r="D72" s="21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8">
        <f>VLOOKUP($A72,score!$B$7:$AB$146,25,FALSE)</f>
        <v>200</v>
      </c>
    </row>
    <row r="73" spans="1:23" ht="17" hidden="1" x14ac:dyDescent="0.4">
      <c r="A73" s="34">
        <v>67</v>
      </c>
      <c r="B73" s="45">
        <f>VLOOKUP($A73,score!$B$7:$AD$146,3,FALSE)</f>
        <v>17</v>
      </c>
      <c r="C73" s="21">
        <f>VLOOKUP($A73,score!$B$7:$AD$146,5,FALSE)</f>
        <v>0</v>
      </c>
      <c r="D73" s="21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8">
        <f>VLOOKUP($A73,score!$B$7:$AB$146,25,FALSE)</f>
        <v>200</v>
      </c>
    </row>
    <row r="74" spans="1:23" ht="17" hidden="1" x14ac:dyDescent="0.4">
      <c r="A74" s="34">
        <v>68</v>
      </c>
      <c r="B74" s="45">
        <f>VLOOKUP($A74,score!$B$7:$AD$146,3,FALSE)</f>
        <v>17</v>
      </c>
      <c r="C74" s="21">
        <f>VLOOKUP($A74,score!$B$7:$AD$146,5,FALSE)</f>
        <v>0</v>
      </c>
      <c r="D74" s="21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8">
        <f>VLOOKUP($A74,score!$B$7:$AB$146,25,FALSE)</f>
        <v>200</v>
      </c>
    </row>
    <row r="75" spans="1:23" ht="17" hidden="1" x14ac:dyDescent="0.4">
      <c r="A75" s="34">
        <v>69</v>
      </c>
      <c r="B75" s="45">
        <f>VLOOKUP($A75,score!$B$7:$AD$146,3,FALSE)</f>
        <v>17</v>
      </c>
      <c r="C75" s="21">
        <f>VLOOKUP($A75,score!$B$7:$AD$146,5,FALSE)</f>
        <v>0</v>
      </c>
      <c r="D75" s="21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8">
        <f>VLOOKUP($A75,score!$B$7:$AB$146,25,FALSE)</f>
        <v>200</v>
      </c>
    </row>
    <row r="76" spans="1:23" ht="17" hidden="1" x14ac:dyDescent="0.4">
      <c r="A76" s="34">
        <v>70</v>
      </c>
      <c r="B76" s="45">
        <f>VLOOKUP($A76,score!$B$7:$AD$146,3,FALSE)</f>
        <v>17</v>
      </c>
      <c r="C76" s="21">
        <f>VLOOKUP($A76,score!$B$7:$AD$146,5,FALSE)</f>
        <v>0</v>
      </c>
      <c r="D76" s="21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8">
        <f>VLOOKUP($A76,score!$B$7:$AB$146,25,FALSE)</f>
        <v>200</v>
      </c>
    </row>
    <row r="77" spans="1:23" ht="17" hidden="1" x14ac:dyDescent="0.4">
      <c r="A77" s="34">
        <v>71</v>
      </c>
      <c r="B77" s="45">
        <f>VLOOKUP($A77,score!$B$7:$AD$146,3,FALSE)</f>
        <v>17</v>
      </c>
      <c r="C77" s="21">
        <f>VLOOKUP($A77,score!$B$7:$AD$146,5,FALSE)</f>
        <v>0</v>
      </c>
      <c r="D77" s="21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8">
        <f>VLOOKUP($A77,score!$B$7:$AB$146,25,FALSE)</f>
        <v>200</v>
      </c>
    </row>
    <row r="78" spans="1:23" ht="17" hidden="1" x14ac:dyDescent="0.4">
      <c r="A78" s="34">
        <v>72</v>
      </c>
      <c r="B78" s="45">
        <f>VLOOKUP($A78,score!$B$7:$AD$146,3,FALSE)</f>
        <v>17</v>
      </c>
      <c r="C78" s="21">
        <f>VLOOKUP($A78,score!$B$7:$AD$146,5,FALSE)</f>
        <v>0</v>
      </c>
      <c r="D78" s="21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8">
        <f>VLOOKUP($A78,score!$B$7:$AB$146,25,FALSE)</f>
        <v>200</v>
      </c>
    </row>
    <row r="79" spans="1:23" ht="17" hidden="1" x14ac:dyDescent="0.4">
      <c r="A79" s="34">
        <v>73</v>
      </c>
      <c r="B79" s="45">
        <f>VLOOKUP($A79,score!$B$7:$AD$146,3,FALSE)</f>
        <v>17</v>
      </c>
      <c r="C79" s="21">
        <f>VLOOKUP($A79,score!$B$7:$AD$146,5,FALSE)</f>
        <v>0</v>
      </c>
      <c r="D79" s="21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8">
        <f>VLOOKUP($A79,score!$B$7:$AB$146,25,FALSE)</f>
        <v>200</v>
      </c>
    </row>
    <row r="80" spans="1:23" ht="17" hidden="1" x14ac:dyDescent="0.4">
      <c r="A80" s="34">
        <v>74</v>
      </c>
      <c r="B80" s="45">
        <f>VLOOKUP($A80,score!$B$7:$AD$146,3,FALSE)</f>
        <v>17</v>
      </c>
      <c r="C80" s="21">
        <f>VLOOKUP($A80,score!$B$7:$AD$146,5,FALSE)</f>
        <v>0</v>
      </c>
      <c r="D80" s="21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8">
        <f>VLOOKUP($A80,score!$B$7:$AB$146,25,FALSE)</f>
        <v>200</v>
      </c>
    </row>
    <row r="81" spans="1:23" ht="17" hidden="1" x14ac:dyDescent="0.4">
      <c r="A81" s="34">
        <v>75</v>
      </c>
      <c r="B81" s="45">
        <f>VLOOKUP($A81,score!$B$7:$AD$146,3,FALSE)</f>
        <v>17</v>
      </c>
      <c r="C81" s="21">
        <f>VLOOKUP($A81,score!$B$7:$AD$146,5,FALSE)</f>
        <v>0</v>
      </c>
      <c r="D81" s="21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8">
        <f>VLOOKUP($A81,score!$B$7:$AB$146,25,FALSE)</f>
        <v>200</v>
      </c>
    </row>
    <row r="82" spans="1:23" ht="17" hidden="1" x14ac:dyDescent="0.4">
      <c r="A82" s="34">
        <v>76</v>
      </c>
      <c r="B82" s="45">
        <f>VLOOKUP($A82,score!$B$7:$AD$146,3,FALSE)</f>
        <v>17</v>
      </c>
      <c r="C82" s="21">
        <f>VLOOKUP($A82,score!$B$7:$AD$146,5,FALSE)</f>
        <v>0</v>
      </c>
      <c r="D82" s="21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8">
        <f>VLOOKUP($A82,score!$B$7:$AB$146,25,FALSE)</f>
        <v>200</v>
      </c>
    </row>
    <row r="83" spans="1:23" ht="17" hidden="1" x14ac:dyDescent="0.4">
      <c r="A83" s="34">
        <v>77</v>
      </c>
      <c r="B83" s="45">
        <f>VLOOKUP($A83,score!$B$7:$AD$146,3,FALSE)</f>
        <v>17</v>
      </c>
      <c r="C83" s="21">
        <f>VLOOKUP($A83,score!$B$7:$AD$146,5,FALSE)</f>
        <v>0</v>
      </c>
      <c r="D83" s="21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8">
        <f>VLOOKUP($A83,score!$B$7:$AB$146,25,FALSE)</f>
        <v>200</v>
      </c>
    </row>
    <row r="84" spans="1:23" ht="17" hidden="1" x14ac:dyDescent="0.4">
      <c r="A84" s="34">
        <v>78</v>
      </c>
      <c r="B84" s="45">
        <f>VLOOKUP($A84,score!$B$7:$AD$146,3,FALSE)</f>
        <v>17</v>
      </c>
      <c r="C84" s="21">
        <f>VLOOKUP($A84,score!$B$7:$AD$146,5,FALSE)</f>
        <v>0</v>
      </c>
      <c r="D84" s="21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8">
        <f>VLOOKUP($A84,score!$B$7:$AB$146,25,FALSE)</f>
        <v>200</v>
      </c>
    </row>
    <row r="85" spans="1:23" ht="17" hidden="1" x14ac:dyDescent="0.4">
      <c r="A85" s="34">
        <v>79</v>
      </c>
      <c r="B85" s="45">
        <f>VLOOKUP($A85,score!$B$7:$AD$146,3,FALSE)</f>
        <v>17</v>
      </c>
      <c r="C85" s="21">
        <f>VLOOKUP($A85,score!$B$7:$AD$146,5,FALSE)</f>
        <v>0</v>
      </c>
      <c r="D85" s="21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8">
        <f>VLOOKUP($A85,score!$B$7:$AB$146,25,FALSE)</f>
        <v>200</v>
      </c>
    </row>
    <row r="86" spans="1:23" ht="17" hidden="1" x14ac:dyDescent="0.4">
      <c r="A86" s="34">
        <v>80</v>
      </c>
      <c r="B86" s="45">
        <f>VLOOKUP($A86,score!$B$7:$AD$146,3,FALSE)</f>
        <v>17</v>
      </c>
      <c r="C86" s="21">
        <f>VLOOKUP($A86,score!$B$7:$AD$146,5,FALSE)</f>
        <v>0</v>
      </c>
      <c r="D86" s="21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8">
        <f>VLOOKUP($A86,score!$B$7:$AB$146,25,FALSE)</f>
        <v>200</v>
      </c>
    </row>
    <row r="87" spans="1:23" ht="17" hidden="1" x14ac:dyDescent="0.4">
      <c r="A87" s="34">
        <v>81</v>
      </c>
      <c r="B87" s="45">
        <f>VLOOKUP($A87,score!$B$7:$AD$146,3,FALSE)</f>
        <v>17</v>
      </c>
      <c r="C87" s="21">
        <f>VLOOKUP($A87,score!$B$7:$AD$146,5,FALSE)</f>
        <v>0</v>
      </c>
      <c r="D87" s="21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8">
        <f>VLOOKUP($A87,score!$B$7:$AB$146,25,FALSE)</f>
        <v>200</v>
      </c>
    </row>
    <row r="88" spans="1:23" ht="17" hidden="1" x14ac:dyDescent="0.4">
      <c r="A88" s="34">
        <v>82</v>
      </c>
      <c r="B88" s="45">
        <f>VLOOKUP($A88,score!$B$7:$AD$146,3,FALSE)</f>
        <v>17</v>
      </c>
      <c r="C88" s="21">
        <f>VLOOKUP($A88,score!$B$7:$AD$146,5,FALSE)</f>
        <v>0</v>
      </c>
      <c r="D88" s="21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8">
        <f>VLOOKUP($A88,score!$B$7:$AB$146,25,FALSE)</f>
        <v>200</v>
      </c>
    </row>
    <row r="89" spans="1:23" ht="17" hidden="1" x14ac:dyDescent="0.4">
      <c r="A89" s="34">
        <v>83</v>
      </c>
      <c r="B89" s="45">
        <f>VLOOKUP($A89,score!$B$7:$AD$146,3,FALSE)</f>
        <v>17</v>
      </c>
      <c r="C89" s="21">
        <f>VLOOKUP($A89,score!$B$7:$AD$146,5,FALSE)</f>
        <v>0</v>
      </c>
      <c r="D89" s="21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8">
        <f>VLOOKUP($A89,score!$B$7:$AB$146,25,FALSE)</f>
        <v>200</v>
      </c>
    </row>
    <row r="90" spans="1:23" ht="17" hidden="1" x14ac:dyDescent="0.4">
      <c r="A90" s="34">
        <v>84</v>
      </c>
      <c r="B90" s="45">
        <f>VLOOKUP($A90,score!$B$7:$AD$146,3,FALSE)</f>
        <v>17</v>
      </c>
      <c r="C90" s="21">
        <f>VLOOKUP($A90,score!$B$7:$AD$146,5,FALSE)</f>
        <v>0</v>
      </c>
      <c r="D90" s="21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8">
        <f>VLOOKUP($A90,score!$B$7:$AB$146,25,FALSE)</f>
        <v>200</v>
      </c>
    </row>
    <row r="91" spans="1:23" ht="17" hidden="1" x14ac:dyDescent="0.4">
      <c r="A91" s="34">
        <v>85</v>
      </c>
      <c r="B91" s="45">
        <f>VLOOKUP($A91,score!$B$7:$AD$146,3,FALSE)</f>
        <v>17</v>
      </c>
      <c r="C91" s="21">
        <f>VLOOKUP($A91,score!$B$7:$AD$146,5,FALSE)</f>
        <v>0</v>
      </c>
      <c r="D91" s="21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8">
        <f>VLOOKUP($A91,score!$B$7:$AB$146,25,FALSE)</f>
        <v>200</v>
      </c>
    </row>
    <row r="92" spans="1:23" ht="17" hidden="1" x14ac:dyDescent="0.4">
      <c r="A92" s="34">
        <v>86</v>
      </c>
      <c r="B92" s="45">
        <f>VLOOKUP($A92,score!$B$7:$AD$146,3,FALSE)</f>
        <v>17</v>
      </c>
      <c r="C92" s="21">
        <f>VLOOKUP($A92,score!$B$7:$AD$146,5,FALSE)</f>
        <v>0</v>
      </c>
      <c r="D92" s="21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8">
        <f>VLOOKUP($A92,score!$B$7:$AB$146,25,FALSE)</f>
        <v>200</v>
      </c>
    </row>
    <row r="93" spans="1:23" ht="17" hidden="1" x14ac:dyDescent="0.4">
      <c r="A93" s="34">
        <v>87</v>
      </c>
      <c r="B93" s="45">
        <f>VLOOKUP($A93,score!$B$7:$AD$146,3,FALSE)</f>
        <v>17</v>
      </c>
      <c r="C93" s="21">
        <f>VLOOKUP($A93,score!$B$7:$AD$146,5,FALSE)</f>
        <v>0</v>
      </c>
      <c r="D93" s="21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8">
        <f>VLOOKUP($A93,score!$B$7:$AB$146,25,FALSE)</f>
        <v>200</v>
      </c>
    </row>
    <row r="94" spans="1:23" ht="17" hidden="1" x14ac:dyDescent="0.4">
      <c r="A94" s="34">
        <v>88</v>
      </c>
      <c r="B94" s="45">
        <f>VLOOKUP($A94,score!$B$7:$AD$146,3,FALSE)</f>
        <v>17</v>
      </c>
      <c r="C94" s="21">
        <f>VLOOKUP($A94,score!$B$7:$AD$146,5,FALSE)</f>
        <v>0</v>
      </c>
      <c r="D94" s="21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8">
        <f>VLOOKUP($A94,score!$B$7:$AB$146,25,FALSE)</f>
        <v>200</v>
      </c>
    </row>
    <row r="95" spans="1:23" ht="17" hidden="1" x14ac:dyDescent="0.4">
      <c r="A95" s="34">
        <v>89</v>
      </c>
      <c r="B95" s="45">
        <f>VLOOKUP($A95,score!$B$7:$AD$146,3,FALSE)</f>
        <v>17</v>
      </c>
      <c r="C95" s="21">
        <f>VLOOKUP($A95,score!$B$7:$AD$146,5,FALSE)</f>
        <v>0</v>
      </c>
      <c r="D95" s="21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8">
        <f>VLOOKUP($A95,score!$B$7:$AB$146,25,FALSE)</f>
        <v>200</v>
      </c>
    </row>
    <row r="96" spans="1:23" ht="17" hidden="1" x14ac:dyDescent="0.4">
      <c r="A96" s="34">
        <v>90</v>
      </c>
      <c r="B96" s="45">
        <f>VLOOKUP($A96,score!$B$7:$AD$146,3,FALSE)</f>
        <v>17</v>
      </c>
      <c r="C96" s="21">
        <f>VLOOKUP($A96,score!$B$7:$AD$146,5,FALSE)</f>
        <v>0</v>
      </c>
      <c r="D96" s="21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8">
        <f>VLOOKUP($A96,score!$B$7:$AB$146,25,FALSE)</f>
        <v>200</v>
      </c>
    </row>
    <row r="97" spans="1:23" ht="17" hidden="1" x14ac:dyDescent="0.4">
      <c r="A97" s="34">
        <v>91</v>
      </c>
      <c r="B97" s="45">
        <f>VLOOKUP($A97,score!$B$7:$AD$146,3,FALSE)</f>
        <v>17</v>
      </c>
      <c r="C97" s="21">
        <f>VLOOKUP($A97,score!$B$7:$AD$146,5,FALSE)</f>
        <v>0</v>
      </c>
      <c r="D97" s="21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8">
        <f>VLOOKUP($A97,score!$B$7:$AB$146,25,FALSE)</f>
        <v>200</v>
      </c>
    </row>
    <row r="98" spans="1:23" ht="17" hidden="1" x14ac:dyDescent="0.4">
      <c r="A98" s="34">
        <v>92</v>
      </c>
      <c r="B98" s="45">
        <f>VLOOKUP($A98,score!$B$7:$AD$146,3,FALSE)</f>
        <v>17</v>
      </c>
      <c r="C98" s="21">
        <f>VLOOKUP($A98,score!$B$7:$AD$146,5,FALSE)</f>
        <v>0</v>
      </c>
      <c r="D98" s="21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8">
        <f>VLOOKUP($A98,score!$B$7:$AB$146,25,FALSE)</f>
        <v>200</v>
      </c>
    </row>
    <row r="99" spans="1:23" ht="17" hidden="1" x14ac:dyDescent="0.4">
      <c r="A99" s="34">
        <v>93</v>
      </c>
      <c r="B99" s="45">
        <f>VLOOKUP($A99,score!$B$7:$AD$146,3,FALSE)</f>
        <v>17</v>
      </c>
      <c r="C99" s="21">
        <f>VLOOKUP($A99,score!$B$7:$AD$146,5,FALSE)</f>
        <v>0</v>
      </c>
      <c r="D99" s="21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8">
        <f>VLOOKUP($A99,score!$B$7:$AB$146,25,FALSE)</f>
        <v>200</v>
      </c>
    </row>
    <row r="100" spans="1:23" ht="17" hidden="1" x14ac:dyDescent="0.4">
      <c r="A100" s="34">
        <v>94</v>
      </c>
      <c r="B100" s="45">
        <f>VLOOKUP($A100,score!$B$7:$AD$146,3,FALSE)</f>
        <v>17</v>
      </c>
      <c r="C100" s="21">
        <f>VLOOKUP($A100,score!$B$7:$AD$146,5,FALSE)</f>
        <v>0</v>
      </c>
      <c r="D100" s="21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8">
        <f>VLOOKUP($A100,score!$B$7:$AB$146,25,FALSE)</f>
        <v>200</v>
      </c>
    </row>
    <row r="101" spans="1:23" ht="17" hidden="1" x14ac:dyDescent="0.4">
      <c r="A101" s="34">
        <v>95</v>
      </c>
      <c r="B101" s="45">
        <f>VLOOKUP($A101,score!$B$7:$AD$146,3,FALSE)</f>
        <v>17</v>
      </c>
      <c r="C101" s="21">
        <f>VLOOKUP($A101,score!$B$7:$AD$146,5,FALSE)</f>
        <v>0</v>
      </c>
      <c r="D101" s="21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8">
        <f>VLOOKUP($A101,score!$B$7:$AB$146,25,FALSE)</f>
        <v>200</v>
      </c>
    </row>
    <row r="102" spans="1:23" ht="17" hidden="1" x14ac:dyDescent="0.4">
      <c r="A102" s="34">
        <v>96</v>
      </c>
      <c r="B102" s="45">
        <f>VLOOKUP($A102,score!$B$7:$AD$146,3,FALSE)</f>
        <v>17</v>
      </c>
      <c r="C102" s="21">
        <f>VLOOKUP($A102,score!$B$7:$AD$146,5,FALSE)</f>
        <v>0</v>
      </c>
      <c r="D102" s="21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8">
        <f>VLOOKUP($A102,score!$B$7:$AB$146,25,FALSE)</f>
        <v>200</v>
      </c>
    </row>
    <row r="103" spans="1:23" ht="17" hidden="1" x14ac:dyDescent="0.4">
      <c r="A103" s="34">
        <v>97</v>
      </c>
      <c r="B103" s="45">
        <f>VLOOKUP($A103,score!$B$7:$AD$146,3,FALSE)</f>
        <v>17</v>
      </c>
      <c r="C103" s="21">
        <f>VLOOKUP($A103,score!$B$7:$AD$146,5,FALSE)</f>
        <v>0</v>
      </c>
      <c r="D103" s="21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8">
        <f>VLOOKUP($A103,score!$B$7:$AB$146,25,FALSE)</f>
        <v>200</v>
      </c>
    </row>
    <row r="104" spans="1:23" ht="17" hidden="1" x14ac:dyDescent="0.4">
      <c r="A104" s="34">
        <v>98</v>
      </c>
      <c r="B104" s="45">
        <f>VLOOKUP($A104,score!$B$7:$AD$146,3,FALSE)</f>
        <v>17</v>
      </c>
      <c r="C104" s="21">
        <f>VLOOKUP($A104,score!$B$7:$AD$146,5,FALSE)</f>
        <v>0</v>
      </c>
      <c r="D104" s="21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8">
        <f>VLOOKUP($A104,score!$B$7:$AB$146,25,FALSE)</f>
        <v>200</v>
      </c>
    </row>
    <row r="105" spans="1:23" ht="17" hidden="1" x14ac:dyDescent="0.4">
      <c r="A105" s="34">
        <v>99</v>
      </c>
      <c r="B105" s="45">
        <f>VLOOKUP($A105,score!$B$7:$AD$146,3,FALSE)</f>
        <v>17</v>
      </c>
      <c r="C105" s="21">
        <f>VLOOKUP($A105,score!$B$7:$AD$146,5,FALSE)</f>
        <v>0</v>
      </c>
      <c r="D105" s="21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8">
        <f>VLOOKUP($A105,score!$B$7:$AB$146,25,FALSE)</f>
        <v>200</v>
      </c>
    </row>
    <row r="106" spans="1:23" ht="17" hidden="1" x14ac:dyDescent="0.4">
      <c r="A106" s="34">
        <v>100</v>
      </c>
      <c r="B106" s="45">
        <f>VLOOKUP($A106,score!$B$7:$AD$146,3,FALSE)</f>
        <v>17</v>
      </c>
      <c r="C106" s="21">
        <f>VLOOKUP($A106,score!$B$7:$AD$146,5,FALSE)</f>
        <v>0</v>
      </c>
      <c r="D106" s="21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8">
        <f>VLOOKUP($A106,score!$B$7:$AB$146,25,FALSE)</f>
        <v>200</v>
      </c>
    </row>
    <row r="107" spans="1:23" ht="17" hidden="1" x14ac:dyDescent="0.4">
      <c r="A107" s="34">
        <v>101</v>
      </c>
      <c r="B107" s="45">
        <f>VLOOKUP($A107,score!$B$7:$AD$146,3,FALSE)</f>
        <v>17</v>
      </c>
      <c r="C107" s="21">
        <f>VLOOKUP($A107,score!$B$7:$AD$146,5,FALSE)</f>
        <v>0</v>
      </c>
      <c r="D107" s="21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8">
        <f>VLOOKUP($A107,score!$B$7:$AB$146,25,FALSE)</f>
        <v>200</v>
      </c>
    </row>
    <row r="108" spans="1:23" ht="17" hidden="1" x14ac:dyDescent="0.4">
      <c r="A108" s="34">
        <v>102</v>
      </c>
      <c r="B108" s="45">
        <f>VLOOKUP($A108,score!$B$7:$AD$146,3,FALSE)</f>
        <v>17</v>
      </c>
      <c r="C108" s="21">
        <f>VLOOKUP($A108,score!$B$7:$AD$146,5,FALSE)</f>
        <v>0</v>
      </c>
      <c r="D108" s="21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8">
        <f>VLOOKUP($A108,score!$B$7:$AB$146,25,FALSE)</f>
        <v>200</v>
      </c>
    </row>
    <row r="109" spans="1:23" ht="17" hidden="1" x14ac:dyDescent="0.4">
      <c r="A109" s="34">
        <v>103</v>
      </c>
      <c r="B109" s="45">
        <f>VLOOKUP($A109,score!$B$7:$AD$146,3,FALSE)</f>
        <v>17</v>
      </c>
      <c r="C109" s="21">
        <f>VLOOKUP($A109,score!$B$7:$AD$146,5,FALSE)</f>
        <v>0</v>
      </c>
      <c r="D109" s="21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8">
        <f>VLOOKUP($A109,score!$B$7:$AB$146,25,FALSE)</f>
        <v>200</v>
      </c>
    </row>
    <row r="110" spans="1:23" ht="17" hidden="1" x14ac:dyDescent="0.4">
      <c r="A110" s="34">
        <v>104</v>
      </c>
      <c r="B110" s="45">
        <f>VLOOKUP($A110,score!$B$7:$AD$146,3,FALSE)</f>
        <v>17</v>
      </c>
      <c r="C110" s="21">
        <f>VLOOKUP($A110,score!$B$7:$AD$146,5,FALSE)</f>
        <v>0</v>
      </c>
      <c r="D110" s="21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8">
        <f>VLOOKUP($A110,score!$B$7:$AB$146,25,FALSE)</f>
        <v>200</v>
      </c>
    </row>
    <row r="111" spans="1:23" ht="17" hidden="1" x14ac:dyDescent="0.4">
      <c r="A111" s="34">
        <v>105</v>
      </c>
      <c r="B111" s="45">
        <f>VLOOKUP($A111,score!$B$7:$AD$146,3,FALSE)</f>
        <v>17</v>
      </c>
      <c r="C111" s="21">
        <f>VLOOKUP($A111,score!$B$7:$AD$146,5,FALSE)</f>
        <v>0</v>
      </c>
      <c r="D111" s="21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8">
        <f>VLOOKUP($A111,score!$B$7:$AB$146,25,FALSE)</f>
        <v>200</v>
      </c>
    </row>
    <row r="112" spans="1:23" ht="17" hidden="1" x14ac:dyDescent="0.4">
      <c r="A112" s="34">
        <v>106</v>
      </c>
      <c r="B112" s="45">
        <f>VLOOKUP($A112,score!$B$7:$AD$146,3,FALSE)</f>
        <v>17</v>
      </c>
      <c r="C112" s="21">
        <f>VLOOKUP($A112,score!$B$7:$AD$146,5,FALSE)</f>
        <v>0</v>
      </c>
      <c r="D112" s="21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8">
        <f>VLOOKUP($A112,score!$B$7:$AB$146,25,FALSE)</f>
        <v>200</v>
      </c>
    </row>
    <row r="113" spans="1:23" ht="17" hidden="1" x14ac:dyDescent="0.4">
      <c r="A113" s="34">
        <v>107</v>
      </c>
      <c r="B113" s="45">
        <f>VLOOKUP($A113,score!$B$7:$AD$146,3,FALSE)</f>
        <v>17</v>
      </c>
      <c r="C113" s="21">
        <f>VLOOKUP($A113,score!$B$7:$AD$146,5,FALSE)</f>
        <v>0</v>
      </c>
      <c r="D113" s="21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8">
        <f>VLOOKUP($A113,score!$B$7:$AB$146,25,FALSE)</f>
        <v>200</v>
      </c>
    </row>
    <row r="114" spans="1:23" ht="17" hidden="1" x14ac:dyDescent="0.4">
      <c r="A114" s="34">
        <v>108</v>
      </c>
      <c r="B114" s="45">
        <f>VLOOKUP($A114,score!$B$7:$AD$146,3,FALSE)</f>
        <v>17</v>
      </c>
      <c r="C114" s="21">
        <f>VLOOKUP($A114,score!$B$7:$AD$146,5,FALSE)</f>
        <v>0</v>
      </c>
      <c r="D114" s="21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8">
        <f>VLOOKUP($A114,score!$B$7:$AB$146,25,FALSE)</f>
        <v>200</v>
      </c>
    </row>
    <row r="115" spans="1:23" ht="17" hidden="1" x14ac:dyDescent="0.4">
      <c r="A115" s="34">
        <v>109</v>
      </c>
      <c r="B115" s="45">
        <f>VLOOKUP($A115,score!$B$7:$AD$146,3,FALSE)</f>
        <v>17</v>
      </c>
      <c r="C115" s="21">
        <f>VLOOKUP($A115,score!$B$7:$AD$146,5,FALSE)</f>
        <v>0</v>
      </c>
      <c r="D115" s="21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8">
        <f>VLOOKUP($A115,score!$B$7:$AB$146,25,FALSE)</f>
        <v>200</v>
      </c>
    </row>
    <row r="116" spans="1:23" ht="17" hidden="1" x14ac:dyDescent="0.4">
      <c r="A116" s="34">
        <v>110</v>
      </c>
      <c r="B116" s="45">
        <f>VLOOKUP($A116,score!$B$7:$AD$146,3,FALSE)</f>
        <v>17</v>
      </c>
      <c r="C116" s="21">
        <f>VLOOKUP($A116,score!$B$7:$AD$146,5,FALSE)</f>
        <v>0</v>
      </c>
      <c r="D116" s="21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8">
        <f>VLOOKUP($A116,score!$B$7:$AB$146,25,FALSE)</f>
        <v>200</v>
      </c>
    </row>
    <row r="117" spans="1:23" ht="17" hidden="1" x14ac:dyDescent="0.4">
      <c r="A117" s="34">
        <v>111</v>
      </c>
      <c r="B117" s="45">
        <f>VLOOKUP($A117,score!$B$7:$AD$146,3,FALSE)</f>
        <v>17</v>
      </c>
      <c r="C117" s="21">
        <f>VLOOKUP($A117,score!$B$7:$AD$146,5,FALSE)</f>
        <v>0</v>
      </c>
      <c r="D117" s="21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8">
        <f>VLOOKUP($A117,score!$B$7:$AB$146,25,FALSE)</f>
        <v>200</v>
      </c>
    </row>
    <row r="118" spans="1:23" ht="17" hidden="1" x14ac:dyDescent="0.4">
      <c r="A118" s="34">
        <v>112</v>
      </c>
      <c r="B118" s="45">
        <f>VLOOKUP($A118,score!$B$7:$AD$146,3,FALSE)</f>
        <v>17</v>
      </c>
      <c r="C118" s="21">
        <f>VLOOKUP($A118,score!$B$7:$AD$146,5,FALSE)</f>
        <v>0</v>
      </c>
      <c r="D118" s="21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8">
        <f>VLOOKUP($A118,score!$B$7:$AB$146,25,FALSE)</f>
        <v>200</v>
      </c>
    </row>
    <row r="119" spans="1:23" ht="17" hidden="1" x14ac:dyDescent="0.4">
      <c r="A119" s="34">
        <v>113</v>
      </c>
      <c r="B119" s="45">
        <f>VLOOKUP($A119,score!$B$7:$AD$146,3,FALSE)</f>
        <v>17</v>
      </c>
      <c r="C119" s="21">
        <f>VLOOKUP($A119,score!$B$7:$AD$146,5,FALSE)</f>
        <v>0</v>
      </c>
      <c r="D119" s="21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8">
        <f>VLOOKUP($A119,score!$B$7:$AB$146,25,FALSE)</f>
        <v>200</v>
      </c>
    </row>
    <row r="120" spans="1:23" ht="17" hidden="1" x14ac:dyDescent="0.4">
      <c r="A120" s="34">
        <v>114</v>
      </c>
      <c r="B120" s="45">
        <f>VLOOKUP($A120,score!$B$7:$AD$146,3,FALSE)</f>
        <v>17</v>
      </c>
      <c r="C120" s="21">
        <f>VLOOKUP($A120,score!$B$7:$AD$146,5,FALSE)</f>
        <v>0</v>
      </c>
      <c r="D120" s="21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8">
        <f>VLOOKUP($A120,score!$B$7:$AB$146,25,FALSE)</f>
        <v>200</v>
      </c>
    </row>
    <row r="121" spans="1:23" ht="17" hidden="1" x14ac:dyDescent="0.4">
      <c r="A121" s="34">
        <v>115</v>
      </c>
      <c r="B121" s="45">
        <f>VLOOKUP($A121,score!$B$7:$AD$146,3,FALSE)</f>
        <v>17</v>
      </c>
      <c r="C121" s="21">
        <f>VLOOKUP($A121,score!$B$7:$AD$146,5,FALSE)</f>
        <v>0</v>
      </c>
      <c r="D121" s="21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8">
        <f>VLOOKUP($A121,score!$B$7:$AB$146,25,FALSE)</f>
        <v>200</v>
      </c>
    </row>
    <row r="122" spans="1:23" ht="17" hidden="1" x14ac:dyDescent="0.4">
      <c r="A122" s="34">
        <v>116</v>
      </c>
      <c r="B122" s="45">
        <f>VLOOKUP($A122,score!$B$7:$AD$146,3,FALSE)</f>
        <v>17</v>
      </c>
      <c r="C122" s="21">
        <f>VLOOKUP($A122,score!$B$7:$AD$146,5,FALSE)</f>
        <v>0</v>
      </c>
      <c r="D122" s="21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8">
        <f>VLOOKUP($A122,score!$B$7:$AB$146,25,FALSE)</f>
        <v>200</v>
      </c>
    </row>
    <row r="123" spans="1:23" ht="17" hidden="1" x14ac:dyDescent="0.4">
      <c r="A123" s="34">
        <v>117</v>
      </c>
      <c r="B123" s="45">
        <f>VLOOKUP($A123,score!$B$7:$AD$146,3,FALSE)</f>
        <v>17</v>
      </c>
      <c r="C123" s="21">
        <f>VLOOKUP($A123,score!$B$7:$AD$146,5,FALSE)</f>
        <v>0</v>
      </c>
      <c r="D123" s="21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8">
        <f>VLOOKUP($A123,score!$B$7:$AB$146,25,FALSE)</f>
        <v>200</v>
      </c>
    </row>
    <row r="124" spans="1:23" ht="17" hidden="1" x14ac:dyDescent="0.4">
      <c r="A124" s="34">
        <v>118</v>
      </c>
      <c r="B124" s="45">
        <f>VLOOKUP($A124,score!$B$7:$AD$146,3,FALSE)</f>
        <v>17</v>
      </c>
      <c r="C124" s="21">
        <f>VLOOKUP($A124,score!$B$7:$AD$146,5,FALSE)</f>
        <v>0</v>
      </c>
      <c r="D124" s="21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8">
        <f>VLOOKUP($A124,score!$B$7:$AB$146,25,FALSE)</f>
        <v>200</v>
      </c>
    </row>
    <row r="125" spans="1:23" ht="17" hidden="1" x14ac:dyDescent="0.4">
      <c r="A125" s="34">
        <v>119</v>
      </c>
      <c r="B125" s="45">
        <f>VLOOKUP($A125,score!$B$7:$AD$146,3,FALSE)</f>
        <v>17</v>
      </c>
      <c r="C125" s="21">
        <f>VLOOKUP($A125,score!$B$7:$AD$146,5,FALSE)</f>
        <v>0</v>
      </c>
      <c r="D125" s="21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8">
        <f>VLOOKUP($A125,score!$B$7:$AB$146,25,FALSE)</f>
        <v>200</v>
      </c>
    </row>
    <row r="126" spans="1:23" ht="17" hidden="1" x14ac:dyDescent="0.4">
      <c r="A126" s="34">
        <v>120</v>
      </c>
      <c r="B126" s="45">
        <f>VLOOKUP($A126,score!$B$7:$AD$146,3,FALSE)</f>
        <v>17</v>
      </c>
      <c r="C126" s="21">
        <f>VLOOKUP($A126,score!$B$7:$AD$146,5,FALSE)</f>
        <v>0</v>
      </c>
      <c r="D126" s="21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8">
        <f>VLOOKUP($A126,score!$B$7:$AB$146,25,FALSE)</f>
        <v>200</v>
      </c>
    </row>
    <row r="127" spans="1:23" ht="17" hidden="1" x14ac:dyDescent="0.4">
      <c r="A127" s="34">
        <v>121</v>
      </c>
      <c r="B127" s="45">
        <f>VLOOKUP($A127,score!$B$7:$AD$146,3,FALSE)</f>
        <v>17</v>
      </c>
      <c r="C127" s="21">
        <f>VLOOKUP($A127,score!$B$7:$AD$146,5,FALSE)</f>
        <v>0</v>
      </c>
      <c r="D127" s="21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8">
        <f>VLOOKUP($A127,score!$B$7:$AB$146,25,FALSE)</f>
        <v>200</v>
      </c>
    </row>
    <row r="128" spans="1:23" ht="17" hidden="1" x14ac:dyDescent="0.4">
      <c r="A128" s="34">
        <v>122</v>
      </c>
      <c r="B128" s="45">
        <f>VLOOKUP($A128,score!$B$7:$AD$146,3,FALSE)</f>
        <v>17</v>
      </c>
      <c r="C128" s="21">
        <f>VLOOKUP($A128,score!$B$7:$AD$146,5,FALSE)</f>
        <v>0</v>
      </c>
      <c r="D128" s="21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8">
        <f>VLOOKUP($A128,score!$B$7:$AB$146,25,FALSE)</f>
        <v>200</v>
      </c>
    </row>
    <row r="129" spans="1:23" ht="17" hidden="1" x14ac:dyDescent="0.4">
      <c r="A129" s="34">
        <v>123</v>
      </c>
      <c r="B129" s="45">
        <f>VLOOKUP($A129,score!$B$7:$AD$146,3,FALSE)</f>
        <v>17</v>
      </c>
      <c r="C129" s="21">
        <f>VLOOKUP($A129,score!$B$7:$AD$146,5,FALSE)</f>
        <v>0</v>
      </c>
      <c r="D129" s="21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8">
        <f>VLOOKUP($A129,score!$B$7:$AB$146,25,FALSE)</f>
        <v>200</v>
      </c>
    </row>
    <row r="130" spans="1:23" ht="17" hidden="1" x14ac:dyDescent="0.4">
      <c r="A130" s="34">
        <v>124</v>
      </c>
      <c r="B130" s="45">
        <f>VLOOKUP($A130,score!$B$7:$AD$146,3,FALSE)</f>
        <v>17</v>
      </c>
      <c r="C130" s="21">
        <f>VLOOKUP($A130,score!$B$7:$AD$146,5,FALSE)</f>
        <v>0</v>
      </c>
      <c r="D130" s="21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8">
        <f>VLOOKUP($A130,score!$B$7:$AB$146,25,FALSE)</f>
        <v>200</v>
      </c>
    </row>
    <row r="131" spans="1:23" ht="17" hidden="1" x14ac:dyDescent="0.4">
      <c r="A131" s="34">
        <v>125</v>
      </c>
      <c r="B131" s="45">
        <f>VLOOKUP($A131,score!$B$7:$AD$146,3,FALSE)</f>
        <v>17</v>
      </c>
      <c r="C131" s="21">
        <f>VLOOKUP($A131,score!$B$7:$AD$146,5,FALSE)</f>
        <v>0</v>
      </c>
      <c r="D131" s="21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8">
        <f>VLOOKUP($A131,score!$B$7:$AB$146,25,FALSE)</f>
        <v>200</v>
      </c>
    </row>
    <row r="132" spans="1:23" ht="17" hidden="1" x14ac:dyDescent="0.4">
      <c r="A132" s="34">
        <v>126</v>
      </c>
      <c r="B132" s="45">
        <f>VLOOKUP($A132,score!$B$7:$AD$146,3,FALSE)</f>
        <v>17</v>
      </c>
      <c r="C132" s="21">
        <f>VLOOKUP($A132,score!$B$7:$AD$146,5,FALSE)</f>
        <v>0</v>
      </c>
      <c r="D132" s="21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8">
        <f>VLOOKUP($A132,score!$B$7:$AB$146,25,FALSE)</f>
        <v>200</v>
      </c>
    </row>
    <row r="133" spans="1:23" ht="17" hidden="1" x14ac:dyDescent="0.4">
      <c r="A133" s="34">
        <v>127</v>
      </c>
      <c r="B133" s="45">
        <f>VLOOKUP($A133,score!$B$7:$AD$146,3,FALSE)</f>
        <v>17</v>
      </c>
      <c r="C133" s="21">
        <f>VLOOKUP($A133,score!$B$7:$AD$146,5,FALSE)</f>
        <v>0</v>
      </c>
      <c r="D133" s="21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8">
        <f>VLOOKUP($A133,score!$B$7:$AB$146,25,FALSE)</f>
        <v>200</v>
      </c>
    </row>
    <row r="134" spans="1:23" ht="17" hidden="1" x14ac:dyDescent="0.4">
      <c r="A134" s="34">
        <v>128</v>
      </c>
      <c r="B134" s="45">
        <f>VLOOKUP($A134,score!$B$7:$AD$146,3,FALSE)</f>
        <v>17</v>
      </c>
      <c r="C134" s="21">
        <f>VLOOKUP($A134,score!$B$7:$AD$146,5,FALSE)</f>
        <v>0</v>
      </c>
      <c r="D134" s="21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8">
        <f>VLOOKUP($A134,score!$B$7:$AB$146,25,FALSE)</f>
        <v>200</v>
      </c>
    </row>
    <row r="135" spans="1:23" ht="17" hidden="1" x14ac:dyDescent="0.4">
      <c r="A135" s="34">
        <v>129</v>
      </c>
      <c r="B135" s="45">
        <f>VLOOKUP($A135,score!$B$7:$AD$146,3,FALSE)</f>
        <v>17</v>
      </c>
      <c r="C135" s="21">
        <f>VLOOKUP($A135,score!$B$7:$AD$146,5,FALSE)</f>
        <v>0</v>
      </c>
      <c r="D135" s="21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8">
        <f>VLOOKUP($A135,score!$B$7:$AB$146,25,FALSE)</f>
        <v>200</v>
      </c>
    </row>
    <row r="136" spans="1:23" ht="17" hidden="1" x14ac:dyDescent="0.4">
      <c r="A136" s="34">
        <v>130</v>
      </c>
      <c r="B136" s="45">
        <f>VLOOKUP($A136,score!$B$7:$AD$146,3,FALSE)</f>
        <v>17</v>
      </c>
      <c r="C136" s="21">
        <f>VLOOKUP($A136,score!$B$7:$AD$146,5,FALSE)</f>
        <v>0</v>
      </c>
      <c r="D136" s="21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8">
        <f>VLOOKUP($A136,score!$B$7:$AB$146,25,FALSE)</f>
        <v>200</v>
      </c>
    </row>
    <row r="137" spans="1:23" ht="17" hidden="1" x14ac:dyDescent="0.4">
      <c r="A137" s="34">
        <v>131</v>
      </c>
      <c r="B137" s="45">
        <f>VLOOKUP($A137,score!$B$7:$AD$146,3,FALSE)</f>
        <v>17</v>
      </c>
      <c r="C137" s="21">
        <f>VLOOKUP($A137,score!$B$7:$AD$146,5,FALSE)</f>
        <v>0</v>
      </c>
      <c r="D137" s="21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8">
        <f>VLOOKUP($A137,score!$B$7:$AB$146,25,FALSE)</f>
        <v>200</v>
      </c>
    </row>
    <row r="138" spans="1:23" ht="17" hidden="1" x14ac:dyDescent="0.4">
      <c r="A138" s="34">
        <v>132</v>
      </c>
      <c r="B138" s="45">
        <f>VLOOKUP($A138,score!$B$7:$AD$146,3,FALSE)</f>
        <v>17</v>
      </c>
      <c r="C138" s="21">
        <f>VLOOKUP($A138,score!$B$7:$AD$146,5,FALSE)</f>
        <v>0</v>
      </c>
      <c r="D138" s="21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8">
        <f>VLOOKUP($A138,score!$B$7:$AB$146,25,FALSE)</f>
        <v>200</v>
      </c>
    </row>
    <row r="139" spans="1:23" ht="17" hidden="1" x14ac:dyDescent="0.4">
      <c r="A139" s="34">
        <v>133</v>
      </c>
      <c r="B139" s="45">
        <f>VLOOKUP($A139,score!$B$7:$AD$146,3,FALSE)</f>
        <v>17</v>
      </c>
      <c r="C139" s="21">
        <f>VLOOKUP($A139,score!$B$7:$AD$146,5,FALSE)</f>
        <v>0</v>
      </c>
      <c r="D139" s="21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8">
        <f>VLOOKUP($A139,score!$B$7:$AB$146,25,FALSE)</f>
        <v>200</v>
      </c>
    </row>
    <row r="140" spans="1:23" ht="17" hidden="1" x14ac:dyDescent="0.4">
      <c r="A140" s="34">
        <v>134</v>
      </c>
      <c r="B140" s="45">
        <f>VLOOKUP($A140,score!$B$7:$AD$146,3,FALSE)</f>
        <v>17</v>
      </c>
      <c r="C140" s="21">
        <f>VLOOKUP($A140,score!$B$7:$AD$146,5,FALSE)</f>
        <v>0</v>
      </c>
      <c r="D140" s="21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8">
        <f>VLOOKUP($A140,score!$B$7:$AB$146,25,FALSE)</f>
        <v>200</v>
      </c>
    </row>
    <row r="141" spans="1:23" ht="17" hidden="1" x14ac:dyDescent="0.4">
      <c r="A141" s="34">
        <v>135</v>
      </c>
      <c r="B141" s="45">
        <f>VLOOKUP($A141,score!$B$7:$AD$146,3,FALSE)</f>
        <v>17</v>
      </c>
      <c r="C141" s="21">
        <f>VLOOKUP($A141,score!$B$7:$AD$146,5,FALSE)</f>
        <v>0</v>
      </c>
      <c r="D141" s="21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8">
        <f>VLOOKUP($A141,score!$B$7:$AB$146,25,FALSE)</f>
        <v>200</v>
      </c>
    </row>
    <row r="142" spans="1:23" ht="17" hidden="1" x14ac:dyDescent="0.4">
      <c r="A142" s="34">
        <v>136</v>
      </c>
      <c r="B142" s="45">
        <f>VLOOKUP($A142,score!$B$7:$AD$146,3,FALSE)</f>
        <v>17</v>
      </c>
      <c r="C142" s="21">
        <f>VLOOKUP($A142,score!$B$7:$AD$146,5,FALSE)</f>
        <v>0</v>
      </c>
      <c r="D142" s="21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8">
        <f>VLOOKUP($A142,score!$B$7:$AB$146,25,FALSE)</f>
        <v>200</v>
      </c>
    </row>
    <row r="143" spans="1:23" ht="17" hidden="1" x14ac:dyDescent="0.4">
      <c r="A143" s="34">
        <v>137</v>
      </c>
      <c r="B143" s="45">
        <f>VLOOKUP($A143,score!$B$7:$AD$146,3,FALSE)</f>
        <v>17</v>
      </c>
      <c r="C143" s="21">
        <f>VLOOKUP($A143,score!$B$7:$AD$146,5,FALSE)</f>
        <v>0</v>
      </c>
      <c r="D143" s="21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8">
        <f>VLOOKUP($A143,score!$B$7:$AB$146,25,FALSE)</f>
        <v>200</v>
      </c>
    </row>
    <row r="144" spans="1:23" ht="17" hidden="1" x14ac:dyDescent="0.4">
      <c r="A144" s="34">
        <v>138</v>
      </c>
      <c r="B144" s="45">
        <f>VLOOKUP($A144,score!$B$7:$AD$146,3,FALSE)</f>
        <v>17</v>
      </c>
      <c r="C144" s="21">
        <f>VLOOKUP($A144,score!$B$7:$AD$146,5,FALSE)</f>
        <v>0</v>
      </c>
      <c r="D144" s="21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8">
        <f>VLOOKUP($A144,score!$B$7:$AB$146,25,FALSE)</f>
        <v>200</v>
      </c>
    </row>
    <row r="145" spans="1:23" ht="17" hidden="1" x14ac:dyDescent="0.4">
      <c r="A145" s="34">
        <v>139</v>
      </c>
      <c r="B145" s="45">
        <f>VLOOKUP($A145,score!$B$7:$AD$146,3,FALSE)</f>
        <v>17</v>
      </c>
      <c r="C145" s="21">
        <f>VLOOKUP($A145,score!$B$7:$AD$146,5,FALSE)</f>
        <v>0</v>
      </c>
      <c r="D145" s="21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8">
        <f>VLOOKUP($A145,score!$B$7:$AB$146,25,FALSE)</f>
        <v>200</v>
      </c>
    </row>
    <row r="146" spans="1:23" ht="17" hidden="1" x14ac:dyDescent="0.4">
      <c r="A146" s="34">
        <v>140</v>
      </c>
      <c r="B146" s="45">
        <f>VLOOKUP($A146,score!$B$7:$AD$146,3,FALSE)</f>
        <v>17</v>
      </c>
      <c r="C146" s="21">
        <f>VLOOKUP($A146,score!$B$7:$AD$146,5,FALSE)</f>
        <v>0</v>
      </c>
      <c r="D146" s="21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8">
        <f>VLOOKUP($A146,score!$B$7:$AB$146,25,FALSE)</f>
        <v>200</v>
      </c>
    </row>
    <row r="147" spans="1:23" ht="15.5" x14ac:dyDescent="0.35">
      <c r="C147" s="77" t="s">
        <v>6</v>
      </c>
      <c r="D147" s="78"/>
      <c r="E147" s="6">
        <f>score!H$147</f>
        <v>4</v>
      </c>
      <c r="F147" s="6">
        <f>score!$I$147</f>
        <v>3</v>
      </c>
      <c r="G147" s="6">
        <f>score!$J$147</f>
        <v>3</v>
      </c>
      <c r="H147" s="6">
        <f>score!$K$147</f>
        <v>4</v>
      </c>
      <c r="I147" s="6">
        <f>score!$L$147</f>
        <v>4</v>
      </c>
      <c r="J147" s="6">
        <f>score!$M$147</f>
        <v>4</v>
      </c>
      <c r="K147" s="6">
        <f>score!$N$147</f>
        <v>3</v>
      </c>
      <c r="L147" s="6">
        <f>score!$O$147</f>
        <v>4</v>
      </c>
      <c r="M147" s="6">
        <f>score!$P$147</f>
        <v>3</v>
      </c>
      <c r="N147" s="6">
        <f>score!$Q$147</f>
        <v>4</v>
      </c>
      <c r="O147" s="6">
        <f>score!$R$147</f>
        <v>3</v>
      </c>
      <c r="P147" s="6">
        <f>score!$S$147</f>
        <v>3</v>
      </c>
      <c r="Q147" s="6">
        <f>score!$T$147</f>
        <v>4</v>
      </c>
      <c r="R147" s="6">
        <f>score!$U$147</f>
        <v>4</v>
      </c>
      <c r="S147" s="6">
        <f>score!$V$147</f>
        <v>4</v>
      </c>
      <c r="T147" s="6">
        <f>score!$W$147</f>
        <v>3</v>
      </c>
      <c r="U147" s="6">
        <f>score!$X$147</f>
        <v>4</v>
      </c>
      <c r="V147" s="6">
        <f>score!$Y$147</f>
        <v>3</v>
      </c>
      <c r="W147" s="7">
        <f>SUM(E147:V147)</f>
        <v>64</v>
      </c>
    </row>
  </sheetData>
  <sheetProtection algorithmName="SHA-512" hashValue="C7FBMrGEgMSc0njMmc/ttNqTQJs16hqRp3a3gki4xBMeCpWWdHUUoENqq6B10Bl8UrBTn8lzA9I/D3PViOFvdQ==" saltValue="SHCUiS3VUOJP81hfdSDKow==" spinCount="100000" sheet="1" objects="1" scenarios="1"/>
  <mergeCells count="25"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</mergeCells>
  <conditionalFormatting sqref="C7:D146">
    <cfRule type="cellIs" dxfId="28" priority="235" operator="equal">
      <formula>0</formula>
    </cfRule>
  </conditionalFormatting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E7:V146">
    <cfRule type="cellIs" dxfId="27" priority="1" operator="equal">
      <formula>0</formula>
    </cfRule>
    <cfRule type="cellIs" dxfId="26" priority="3" operator="equal">
      <formula>E$147</formula>
    </cfRule>
    <cfRule type="cellIs" dxfId="25" priority="4" operator="greaterThan">
      <formula>E$147+1</formula>
    </cfRule>
    <cfRule type="cellIs" dxfId="24" priority="5" operator="equal">
      <formula>E$147+1</formula>
    </cfRule>
    <cfRule type="cellIs" dxfId="23" priority="6" operator="equal">
      <formula>E$147-1</formula>
    </cfRule>
    <cfRule type="cellIs" dxfId="22" priority="7" operator="equal">
      <formula>E$147-2</formula>
    </cfRule>
  </conditionalFormatting>
  <conditionalFormatting sqref="W7:W146">
    <cfRule type="cellIs" dxfId="21" priority="233" operator="equal">
      <formula>200</formula>
    </cfRule>
    <cfRule type="cellIs" dxfId="20" priority="234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zoomScale="80" zoomScaleNormal="80" workbookViewId="0">
      <pane ySplit="6" topLeftCell="A7" activePane="bottomLeft" state="frozen"/>
      <selection pane="bottomLeft" activeCell="Z147" sqref="Z147"/>
    </sheetView>
  </sheetViews>
  <sheetFormatPr defaultRowHeight="14.5" x14ac:dyDescent="0.35"/>
  <cols>
    <col min="1" max="1" width="6.1796875" style="16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20" customWidth="1"/>
    <col min="29" max="30" width="8.7265625" style="20" customWidth="1"/>
  </cols>
  <sheetData>
    <row r="1" spans="1:32" ht="15" thickBot="1" x14ac:dyDescent="0.4"/>
    <row r="2" spans="1:32" ht="33.5" thickBot="1" x14ac:dyDescent="0.95">
      <c r="H2" s="66" t="str">
        <f>vnos!C2</f>
        <v>Zvončki - 13.04.2024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8"/>
    </row>
    <row r="3" spans="1:32" ht="7.5" customHeight="1" x14ac:dyDescent="0.35"/>
    <row r="4" spans="1:32" ht="21.75" customHeight="1" x14ac:dyDescent="0.35">
      <c r="H4" s="81" t="s">
        <v>5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7" t="s">
        <v>14</v>
      </c>
    </row>
    <row r="5" spans="1:32" ht="15.75" customHeight="1" x14ac:dyDescent="0.35">
      <c r="B5" s="82" t="s">
        <v>3</v>
      </c>
      <c r="C5" s="82" t="s">
        <v>4</v>
      </c>
      <c r="D5" s="82" t="s">
        <v>11</v>
      </c>
      <c r="E5" s="12"/>
      <c r="F5" s="90" t="s">
        <v>0</v>
      </c>
      <c r="G5" s="84" t="s">
        <v>9</v>
      </c>
      <c r="H5" s="62">
        <v>1</v>
      </c>
      <c r="I5" s="62">
        <v>2</v>
      </c>
      <c r="J5" s="62">
        <v>3</v>
      </c>
      <c r="K5" s="62">
        <v>4</v>
      </c>
      <c r="L5" s="62">
        <v>5</v>
      </c>
      <c r="M5" s="62">
        <v>6</v>
      </c>
      <c r="N5" s="62">
        <v>7</v>
      </c>
      <c r="O5" s="62">
        <v>8</v>
      </c>
      <c r="P5" s="62">
        <v>9</v>
      </c>
      <c r="Q5" s="62">
        <v>10</v>
      </c>
      <c r="R5" s="62">
        <v>11</v>
      </c>
      <c r="S5" s="62">
        <v>12</v>
      </c>
      <c r="T5" s="62">
        <v>13</v>
      </c>
      <c r="U5" s="62">
        <v>14</v>
      </c>
      <c r="V5" s="62">
        <v>15</v>
      </c>
      <c r="W5" s="62">
        <v>16</v>
      </c>
      <c r="X5" s="62">
        <v>17</v>
      </c>
      <c r="Y5" s="64">
        <v>18</v>
      </c>
      <c r="Z5" s="57" t="s">
        <v>1</v>
      </c>
      <c r="AA5" s="89" t="s">
        <v>13</v>
      </c>
      <c r="AB5" s="88" t="s">
        <v>2</v>
      </c>
      <c r="AC5" s="87" t="s">
        <v>21</v>
      </c>
      <c r="AD5" s="86" t="s">
        <v>10</v>
      </c>
    </row>
    <row r="6" spans="1:32" ht="15.75" customHeight="1" x14ac:dyDescent="0.35">
      <c r="B6" s="83"/>
      <c r="C6" s="83"/>
      <c r="D6" s="83"/>
      <c r="E6" s="12" t="s">
        <v>12</v>
      </c>
      <c r="F6" s="90"/>
      <c r="G6" s="85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5"/>
      <c r="Z6" s="57"/>
      <c r="AA6" s="89"/>
      <c r="AB6" s="88"/>
      <c r="AC6" s="87"/>
      <c r="AD6" s="86"/>
    </row>
    <row r="7" spans="1:32" x14ac:dyDescent="0.35">
      <c r="A7" s="16">
        <v>1</v>
      </c>
      <c r="B7" s="48">
        <f t="shared" ref="B7:B38" si="0">RANK($AA7,$AA$7:$AA$146,1)</f>
        <v>12</v>
      </c>
      <c r="C7" s="48">
        <f t="shared" ref="C7:C38" si="1">RANK($AD7,$AD$7:$AD$146,1)</f>
        <v>13</v>
      </c>
      <c r="D7" s="2">
        <f t="shared" ref="D7:D38" si="2">_xlfn.RANK.EQ($Z7,$Z$7:$Z$146,1)</f>
        <v>12</v>
      </c>
      <c r="E7" s="2">
        <f t="shared" ref="E7:E38" si="3">_xlfn.RANK.EQ($AC7,$AC$7:$AC$146,1)</f>
        <v>13</v>
      </c>
      <c r="F7" s="4" t="str">
        <f>vnos!B7</f>
        <v>Cvetka Burja&amp;Janko Kržič</v>
      </c>
      <c r="G7" s="4">
        <f>IF(Y7&gt;0,1,0)</f>
        <v>1</v>
      </c>
      <c r="H7" s="3">
        <f>vnos!C7</f>
        <v>5</v>
      </c>
      <c r="I7" s="3">
        <f>vnos!D7</f>
        <v>3</v>
      </c>
      <c r="J7" s="3">
        <f>vnos!E7</f>
        <v>4</v>
      </c>
      <c r="K7" s="3">
        <f>vnos!F7</f>
        <v>5</v>
      </c>
      <c r="L7" s="3">
        <f>vnos!G7</f>
        <v>4</v>
      </c>
      <c r="M7" s="3">
        <f>vnos!H7</f>
        <v>4</v>
      </c>
      <c r="N7" s="3">
        <f>vnos!I7</f>
        <v>6</v>
      </c>
      <c r="O7" s="3">
        <f>vnos!J7</f>
        <v>5</v>
      </c>
      <c r="P7" s="3">
        <f>vnos!K7</f>
        <v>4</v>
      </c>
      <c r="Q7" s="3">
        <f>vnos!L7</f>
        <v>5</v>
      </c>
      <c r="R7" s="3">
        <f>vnos!M7</f>
        <v>2</v>
      </c>
      <c r="S7" s="3">
        <f>vnos!N7</f>
        <v>4</v>
      </c>
      <c r="T7" s="3">
        <f>vnos!O7</f>
        <v>4</v>
      </c>
      <c r="U7" s="3">
        <f>vnos!P7</f>
        <v>4</v>
      </c>
      <c r="V7" s="3">
        <f>vnos!Q7</f>
        <v>4</v>
      </c>
      <c r="W7" s="3">
        <f>vnos!R7</f>
        <v>3</v>
      </c>
      <c r="X7" s="3">
        <f>vnos!S7</f>
        <v>5</v>
      </c>
      <c r="Y7" s="3">
        <f>vnos!T7</f>
        <v>4</v>
      </c>
      <c r="Z7" s="9">
        <f>IF(G7&gt;0,SUM(H7:Y7),200)</f>
        <v>75</v>
      </c>
      <c r="AA7" s="9">
        <f>Z7+0.0000001*ROW()</f>
        <v>75.000000700000001</v>
      </c>
      <c r="AB7" s="49">
        <f>vnos!V7</f>
        <v>16</v>
      </c>
      <c r="AC7" s="50">
        <f>Z7-AB7</f>
        <v>59</v>
      </c>
      <c r="AD7" s="50">
        <f>AC7+0.0000001*ROW()</f>
        <v>59.000000700000001</v>
      </c>
      <c r="AF7" s="46"/>
    </row>
    <row r="8" spans="1:32" x14ac:dyDescent="0.35">
      <c r="A8" s="16">
        <v>2</v>
      </c>
      <c r="B8" s="48">
        <f t="shared" si="0"/>
        <v>6</v>
      </c>
      <c r="C8" s="48">
        <f t="shared" si="1"/>
        <v>5</v>
      </c>
      <c r="D8" s="2">
        <f t="shared" si="2"/>
        <v>6</v>
      </c>
      <c r="E8" s="2">
        <f t="shared" si="3"/>
        <v>5</v>
      </c>
      <c r="F8" s="4" t="str">
        <f>vnos!B8</f>
        <v>Sonja Novak&amp;Janez Saje</v>
      </c>
      <c r="G8" s="4">
        <f t="shared" ref="G8:G71" si="4">IF(Y8&gt;0,1,0)</f>
        <v>1</v>
      </c>
      <c r="H8" s="3">
        <f>vnos!C8</f>
        <v>5</v>
      </c>
      <c r="I8" s="3">
        <f>vnos!D8</f>
        <v>3</v>
      </c>
      <c r="J8" s="3">
        <f>vnos!E8</f>
        <v>3</v>
      </c>
      <c r="K8" s="3">
        <f>vnos!F8</f>
        <v>4</v>
      </c>
      <c r="L8" s="3">
        <f>vnos!G8</f>
        <v>3</v>
      </c>
      <c r="M8" s="3">
        <f>vnos!H8</f>
        <v>3</v>
      </c>
      <c r="N8" s="3">
        <f>vnos!I8</f>
        <v>3</v>
      </c>
      <c r="O8" s="3">
        <f>vnos!J8</f>
        <v>5</v>
      </c>
      <c r="P8" s="3">
        <f>vnos!K8</f>
        <v>3</v>
      </c>
      <c r="Q8" s="3">
        <f>vnos!L8</f>
        <v>4</v>
      </c>
      <c r="R8" s="3">
        <f>vnos!M8</f>
        <v>3</v>
      </c>
      <c r="S8" s="3">
        <f>vnos!N8</f>
        <v>5</v>
      </c>
      <c r="T8" s="3">
        <f>vnos!O8</f>
        <v>5</v>
      </c>
      <c r="U8" s="3">
        <f>vnos!P8</f>
        <v>4</v>
      </c>
      <c r="V8" s="3">
        <f>vnos!Q8</f>
        <v>3</v>
      </c>
      <c r="W8" s="3">
        <f>vnos!R8</f>
        <v>3</v>
      </c>
      <c r="X8" s="3">
        <f>vnos!S8</f>
        <v>5</v>
      </c>
      <c r="Y8" s="3">
        <f>vnos!T8</f>
        <v>3</v>
      </c>
      <c r="Z8" s="9">
        <f t="shared" ref="Z8:Z13" si="5">IF(G8&gt;0,SUM(H8:Y8),200)</f>
        <v>67</v>
      </c>
      <c r="AA8" s="9">
        <f t="shared" ref="AA8:AA71" si="6">Z8+0.0000001*ROW()</f>
        <v>67.000000799999995</v>
      </c>
      <c r="AB8" s="49">
        <f>vnos!V8</f>
        <v>11.3</v>
      </c>
      <c r="AC8" s="50">
        <f t="shared" ref="AC8:AC71" si="7">Z8-AB8</f>
        <v>55.7</v>
      </c>
      <c r="AD8" s="50">
        <f t="shared" ref="AD8:AD71" si="8">AC8+0.0000001*ROW()</f>
        <v>55.700000800000005</v>
      </c>
    </row>
    <row r="9" spans="1:32" x14ac:dyDescent="0.35">
      <c r="A9" s="16">
        <v>3</v>
      </c>
      <c r="B9" s="48">
        <f t="shared" si="0"/>
        <v>10</v>
      </c>
      <c r="C9" s="48">
        <f t="shared" si="1"/>
        <v>12</v>
      </c>
      <c r="D9" s="2">
        <f t="shared" si="2"/>
        <v>10</v>
      </c>
      <c r="E9" s="2">
        <f t="shared" si="3"/>
        <v>12</v>
      </c>
      <c r="F9" s="4" t="str">
        <f>vnos!B9</f>
        <v>Danica Benedik&amp;Irena Jakopič</v>
      </c>
      <c r="G9" s="4">
        <f t="shared" si="4"/>
        <v>1</v>
      </c>
      <c r="H9" s="3">
        <f>vnos!C9</f>
        <v>4</v>
      </c>
      <c r="I9" s="3">
        <f>vnos!D9</f>
        <v>5</v>
      </c>
      <c r="J9" s="3">
        <f>vnos!E9</f>
        <v>3</v>
      </c>
      <c r="K9" s="3">
        <f>vnos!F9</f>
        <v>5</v>
      </c>
      <c r="L9" s="3">
        <f>vnos!G9</f>
        <v>4</v>
      </c>
      <c r="M9" s="3">
        <f>vnos!H9</f>
        <v>4</v>
      </c>
      <c r="N9" s="3">
        <f>vnos!I9</f>
        <v>3</v>
      </c>
      <c r="O9" s="3">
        <f>vnos!J9</f>
        <v>5</v>
      </c>
      <c r="P9" s="3">
        <f>vnos!K9</f>
        <v>3</v>
      </c>
      <c r="Q9" s="3">
        <f>vnos!L9</f>
        <v>5</v>
      </c>
      <c r="R9" s="3">
        <f>vnos!M9</f>
        <v>4</v>
      </c>
      <c r="S9" s="3">
        <f>vnos!N9</f>
        <v>4</v>
      </c>
      <c r="T9" s="3">
        <f>vnos!O9</f>
        <v>4</v>
      </c>
      <c r="U9" s="3">
        <f>vnos!P9</f>
        <v>3</v>
      </c>
      <c r="V9" s="3">
        <f>vnos!Q9</f>
        <v>3</v>
      </c>
      <c r="W9" s="3">
        <f>vnos!R9</f>
        <v>4</v>
      </c>
      <c r="X9" s="3">
        <f>vnos!S9</f>
        <v>4</v>
      </c>
      <c r="Y9" s="3">
        <f>vnos!T9</f>
        <v>4</v>
      </c>
      <c r="Z9" s="9">
        <f t="shared" si="5"/>
        <v>71</v>
      </c>
      <c r="AA9" s="9">
        <f t="shared" si="6"/>
        <v>71.000000900000003</v>
      </c>
      <c r="AB9" s="49">
        <f>vnos!V9</f>
        <v>12.4</v>
      </c>
      <c r="AC9" s="50">
        <f t="shared" si="7"/>
        <v>58.6</v>
      </c>
      <c r="AD9" s="50">
        <f t="shared" si="8"/>
        <v>58.600000900000005</v>
      </c>
    </row>
    <row r="10" spans="1:32" x14ac:dyDescent="0.35">
      <c r="A10" s="16">
        <v>4</v>
      </c>
      <c r="B10" s="48">
        <f t="shared" si="0"/>
        <v>13</v>
      </c>
      <c r="C10" s="48">
        <f t="shared" si="1"/>
        <v>16</v>
      </c>
      <c r="D10" s="2">
        <f t="shared" si="2"/>
        <v>12</v>
      </c>
      <c r="E10" s="2">
        <f t="shared" si="3"/>
        <v>16</v>
      </c>
      <c r="F10" s="4" t="str">
        <f>vnos!B10</f>
        <v>Marina Ravnikar&amp;Breda Terglav</v>
      </c>
      <c r="G10" s="4">
        <f t="shared" si="4"/>
        <v>1</v>
      </c>
      <c r="H10" s="3">
        <f>vnos!C10</f>
        <v>5</v>
      </c>
      <c r="I10" s="3">
        <f>vnos!D10</f>
        <v>4</v>
      </c>
      <c r="J10" s="3">
        <f>vnos!E10</f>
        <v>5</v>
      </c>
      <c r="K10" s="3">
        <f>vnos!F10</f>
        <v>5</v>
      </c>
      <c r="L10" s="3">
        <f>vnos!G10</f>
        <v>3</v>
      </c>
      <c r="M10" s="3">
        <f>vnos!H10</f>
        <v>4</v>
      </c>
      <c r="N10" s="3">
        <f>vnos!I10</f>
        <v>4</v>
      </c>
      <c r="O10" s="3">
        <f>vnos!J10</f>
        <v>7</v>
      </c>
      <c r="P10" s="3">
        <f>vnos!K10</f>
        <v>4</v>
      </c>
      <c r="Q10" s="3">
        <f>vnos!L10</f>
        <v>6</v>
      </c>
      <c r="R10" s="3">
        <f>vnos!M10</f>
        <v>2</v>
      </c>
      <c r="S10" s="3">
        <f>vnos!N10</f>
        <v>4</v>
      </c>
      <c r="T10" s="3">
        <f>vnos!O10</f>
        <v>4</v>
      </c>
      <c r="U10" s="3">
        <f>vnos!P10</f>
        <v>3</v>
      </c>
      <c r="V10" s="3">
        <f>vnos!Q10</f>
        <v>5</v>
      </c>
      <c r="W10" s="3">
        <f>vnos!R10</f>
        <v>3</v>
      </c>
      <c r="X10" s="3">
        <f>vnos!S10</f>
        <v>3</v>
      </c>
      <c r="Y10" s="3">
        <f>vnos!T10</f>
        <v>4</v>
      </c>
      <c r="Z10" s="9">
        <f t="shared" si="5"/>
        <v>75</v>
      </c>
      <c r="AA10" s="9">
        <f t="shared" si="6"/>
        <v>75.000000999999997</v>
      </c>
      <c r="AB10" s="51">
        <f>vnos!V10</f>
        <v>13.3</v>
      </c>
      <c r="AC10" s="50">
        <f t="shared" si="7"/>
        <v>61.7</v>
      </c>
      <c r="AD10" s="50">
        <f t="shared" si="8"/>
        <v>61.700001</v>
      </c>
    </row>
    <row r="11" spans="1:32" x14ac:dyDescent="0.35">
      <c r="A11" s="16">
        <v>5</v>
      </c>
      <c r="B11" s="48">
        <f t="shared" si="0"/>
        <v>15</v>
      </c>
      <c r="C11" s="48">
        <f t="shared" si="1"/>
        <v>6</v>
      </c>
      <c r="D11" s="2">
        <f t="shared" si="2"/>
        <v>15</v>
      </c>
      <c r="E11" s="2">
        <f t="shared" si="3"/>
        <v>6</v>
      </c>
      <c r="F11" s="4" t="str">
        <f>vnos!B11</f>
        <v>Kurt Wandaller&amp;Vesna Kondrič H.</v>
      </c>
      <c r="G11" s="4">
        <f t="shared" si="4"/>
        <v>1</v>
      </c>
      <c r="H11" s="3">
        <f>vnos!C11</f>
        <v>5</v>
      </c>
      <c r="I11" s="3">
        <f>vnos!D11</f>
        <v>5</v>
      </c>
      <c r="J11" s="3">
        <f>vnos!E11</f>
        <v>3</v>
      </c>
      <c r="K11" s="3">
        <f>vnos!F11</f>
        <v>6</v>
      </c>
      <c r="L11" s="3">
        <f>vnos!G11</f>
        <v>4</v>
      </c>
      <c r="M11" s="3">
        <f>vnos!H11</f>
        <v>5</v>
      </c>
      <c r="N11" s="3">
        <f>vnos!I11</f>
        <v>4</v>
      </c>
      <c r="O11" s="3">
        <f>vnos!J11</f>
        <v>6</v>
      </c>
      <c r="P11" s="3">
        <f>vnos!K11</f>
        <v>4</v>
      </c>
      <c r="Q11" s="3">
        <f>vnos!L11</f>
        <v>7</v>
      </c>
      <c r="R11" s="3">
        <f>vnos!M11</f>
        <v>5</v>
      </c>
      <c r="S11" s="3">
        <f>vnos!N11</f>
        <v>4</v>
      </c>
      <c r="T11" s="3">
        <f>vnos!O11</f>
        <v>4</v>
      </c>
      <c r="U11" s="3">
        <f>vnos!P11</f>
        <v>5</v>
      </c>
      <c r="V11" s="3">
        <f>vnos!Q11</f>
        <v>4</v>
      </c>
      <c r="W11" s="3">
        <f>vnos!R11</f>
        <v>5</v>
      </c>
      <c r="X11" s="3">
        <f>vnos!S11</f>
        <v>4</v>
      </c>
      <c r="Y11" s="3">
        <f>vnos!T11</f>
        <v>4</v>
      </c>
      <c r="Z11" s="9">
        <f t="shared" si="5"/>
        <v>84</v>
      </c>
      <c r="AA11" s="9">
        <f t="shared" si="6"/>
        <v>84.000001100000006</v>
      </c>
      <c r="AB11" s="49">
        <f>vnos!V11</f>
        <v>27.8</v>
      </c>
      <c r="AC11" s="50">
        <f t="shared" si="7"/>
        <v>56.2</v>
      </c>
      <c r="AD11" s="50">
        <f t="shared" si="8"/>
        <v>56.200001100000001</v>
      </c>
    </row>
    <row r="12" spans="1:32" x14ac:dyDescent="0.35">
      <c r="A12" s="16">
        <v>6</v>
      </c>
      <c r="B12" s="48">
        <f t="shared" si="0"/>
        <v>16</v>
      </c>
      <c r="C12" s="48">
        <f t="shared" si="1"/>
        <v>8</v>
      </c>
      <c r="D12" s="2">
        <f t="shared" si="2"/>
        <v>16</v>
      </c>
      <c r="E12" s="2">
        <f t="shared" si="3"/>
        <v>8</v>
      </c>
      <c r="F12" s="4" t="str">
        <f>vnos!B12</f>
        <v>Barbara Vizjak&amp;Saša Bohinc</v>
      </c>
      <c r="G12" s="4">
        <f t="shared" si="4"/>
        <v>1</v>
      </c>
      <c r="H12" s="3">
        <f>vnos!C12</f>
        <v>6</v>
      </c>
      <c r="I12" s="3">
        <f>vnos!D12</f>
        <v>5</v>
      </c>
      <c r="J12" s="3">
        <f>vnos!E12</f>
        <v>3</v>
      </c>
      <c r="K12" s="3">
        <f>vnos!F12</f>
        <v>5</v>
      </c>
      <c r="L12" s="3">
        <f>vnos!G12</f>
        <v>6</v>
      </c>
      <c r="M12" s="3">
        <f>vnos!H12</f>
        <v>5</v>
      </c>
      <c r="N12" s="3">
        <f>vnos!I12</f>
        <v>4</v>
      </c>
      <c r="O12" s="3">
        <f>vnos!J12</f>
        <v>9</v>
      </c>
      <c r="P12" s="3">
        <f>vnos!K12</f>
        <v>4</v>
      </c>
      <c r="Q12" s="3">
        <f>vnos!L12</f>
        <v>4</v>
      </c>
      <c r="R12" s="3">
        <f>vnos!M12</f>
        <v>5</v>
      </c>
      <c r="S12" s="3">
        <f>vnos!N12</f>
        <v>4</v>
      </c>
      <c r="T12" s="3">
        <f>vnos!O12</f>
        <v>4</v>
      </c>
      <c r="U12" s="3">
        <f>vnos!P12</f>
        <v>5</v>
      </c>
      <c r="V12" s="3">
        <f>vnos!Q12</f>
        <v>4</v>
      </c>
      <c r="W12" s="3">
        <f>vnos!R12</f>
        <v>5</v>
      </c>
      <c r="X12" s="3">
        <f>vnos!S12</f>
        <v>4</v>
      </c>
      <c r="Y12" s="3">
        <f>vnos!T12</f>
        <v>4</v>
      </c>
      <c r="Z12" s="9">
        <f t="shared" si="5"/>
        <v>86</v>
      </c>
      <c r="AA12" s="9">
        <f t="shared" si="6"/>
        <v>86.0000012</v>
      </c>
      <c r="AB12" s="49">
        <f>vnos!V12</f>
        <v>28.5</v>
      </c>
      <c r="AC12" s="50">
        <f t="shared" si="7"/>
        <v>57.5</v>
      </c>
      <c r="AD12" s="50">
        <f t="shared" si="8"/>
        <v>57.5000012</v>
      </c>
    </row>
    <row r="13" spans="1:32" x14ac:dyDescent="0.35">
      <c r="A13" s="16">
        <v>7</v>
      </c>
      <c r="B13" s="48">
        <f t="shared" si="0"/>
        <v>14</v>
      </c>
      <c r="C13" s="48">
        <f t="shared" si="1"/>
        <v>1</v>
      </c>
      <c r="D13" s="2">
        <f t="shared" si="2"/>
        <v>14</v>
      </c>
      <c r="E13" s="2">
        <f t="shared" si="3"/>
        <v>1</v>
      </c>
      <c r="F13" s="4" t="str">
        <f>vnos!B13</f>
        <v>Tatjana Taufer&amp;Igor Rus</v>
      </c>
      <c r="G13" s="4">
        <f t="shared" si="4"/>
        <v>1</v>
      </c>
      <c r="H13" s="3">
        <f>vnos!C13</f>
        <v>5</v>
      </c>
      <c r="I13" s="3">
        <f>vnos!D13</f>
        <v>5</v>
      </c>
      <c r="J13" s="3">
        <f>vnos!E13</f>
        <v>3</v>
      </c>
      <c r="K13" s="3">
        <f>vnos!F13</f>
        <v>5</v>
      </c>
      <c r="L13" s="3">
        <f>vnos!G13</f>
        <v>5</v>
      </c>
      <c r="M13" s="3">
        <f>vnos!H13</f>
        <v>4</v>
      </c>
      <c r="N13" s="3">
        <f>vnos!I13</f>
        <v>4</v>
      </c>
      <c r="O13" s="3">
        <f>vnos!J13</f>
        <v>5</v>
      </c>
      <c r="P13" s="3">
        <f>vnos!K13</f>
        <v>3</v>
      </c>
      <c r="Q13" s="3">
        <f>vnos!L13</f>
        <v>4</v>
      </c>
      <c r="R13" s="3">
        <f>vnos!M13</f>
        <v>3</v>
      </c>
      <c r="S13" s="3">
        <f>vnos!N13</f>
        <v>4</v>
      </c>
      <c r="T13" s="3">
        <f>vnos!O13</f>
        <v>4</v>
      </c>
      <c r="U13" s="3">
        <f>vnos!P13</f>
        <v>4</v>
      </c>
      <c r="V13" s="3">
        <f>vnos!Q13</f>
        <v>4</v>
      </c>
      <c r="W13" s="3">
        <f>vnos!R13</f>
        <v>3</v>
      </c>
      <c r="X13" s="3">
        <f>vnos!S13</f>
        <v>8</v>
      </c>
      <c r="Y13" s="3">
        <f>vnos!T13</f>
        <v>3</v>
      </c>
      <c r="Z13" s="9">
        <f t="shared" si="5"/>
        <v>76</v>
      </c>
      <c r="AA13" s="9">
        <f t="shared" si="6"/>
        <v>76.000001299999994</v>
      </c>
      <c r="AB13" s="49">
        <f>vnos!V13</f>
        <v>27.8</v>
      </c>
      <c r="AC13" s="50">
        <f t="shared" si="7"/>
        <v>48.2</v>
      </c>
      <c r="AD13" s="50">
        <f t="shared" si="8"/>
        <v>48.200001300000004</v>
      </c>
    </row>
    <row r="14" spans="1:32" x14ac:dyDescent="0.35">
      <c r="A14" s="16">
        <v>8</v>
      </c>
      <c r="B14" s="48">
        <f t="shared" si="0"/>
        <v>11</v>
      </c>
      <c r="C14" s="48">
        <f t="shared" si="1"/>
        <v>14</v>
      </c>
      <c r="D14" s="2">
        <f t="shared" si="2"/>
        <v>11</v>
      </c>
      <c r="E14" s="2">
        <f t="shared" si="3"/>
        <v>14</v>
      </c>
      <c r="F14" s="4" t="str">
        <f>vnos!B14</f>
        <v>Rado Zalaznik&amp;Rado Zalaznik</v>
      </c>
      <c r="G14" s="4">
        <f t="shared" si="4"/>
        <v>1</v>
      </c>
      <c r="H14" s="3">
        <f>vnos!C14</f>
        <v>5</v>
      </c>
      <c r="I14" s="3">
        <f>vnos!D14</f>
        <v>4</v>
      </c>
      <c r="J14" s="3">
        <f>vnos!E14</f>
        <v>3</v>
      </c>
      <c r="K14" s="3">
        <f>vnos!F14</f>
        <v>4</v>
      </c>
      <c r="L14" s="3">
        <f>vnos!G14</f>
        <v>3</v>
      </c>
      <c r="M14" s="3">
        <f>vnos!H14</f>
        <v>3</v>
      </c>
      <c r="N14" s="3">
        <f>vnos!I14</f>
        <v>4</v>
      </c>
      <c r="O14" s="3">
        <f>vnos!J14</f>
        <v>6</v>
      </c>
      <c r="P14" s="3">
        <f>vnos!K14</f>
        <v>4</v>
      </c>
      <c r="Q14" s="3">
        <f>vnos!L14</f>
        <v>6</v>
      </c>
      <c r="R14" s="3">
        <f>vnos!M14</f>
        <v>3</v>
      </c>
      <c r="S14" s="3">
        <f>vnos!N14</f>
        <v>4</v>
      </c>
      <c r="T14" s="3">
        <f>vnos!O14</f>
        <v>5</v>
      </c>
      <c r="U14" s="3">
        <f>vnos!P14</f>
        <v>3</v>
      </c>
      <c r="V14" s="3">
        <f>vnos!Q14</f>
        <v>4</v>
      </c>
      <c r="W14" s="3">
        <f>vnos!R14</f>
        <v>4</v>
      </c>
      <c r="X14" s="3">
        <f>vnos!S14</f>
        <v>4</v>
      </c>
      <c r="Y14" s="3">
        <f>vnos!T14</f>
        <v>4</v>
      </c>
      <c r="Z14" s="9">
        <f t="shared" ref="Z14:Z126" si="9">IF(G14&gt;0,SUM(H14:Y14),200)</f>
        <v>73</v>
      </c>
      <c r="AA14" s="9">
        <f t="shared" si="6"/>
        <v>73.000001400000002</v>
      </c>
      <c r="AB14" s="49">
        <f>vnos!V14</f>
        <v>13</v>
      </c>
      <c r="AC14" s="50">
        <f t="shared" si="7"/>
        <v>60</v>
      </c>
      <c r="AD14" s="50">
        <f t="shared" si="8"/>
        <v>60.000001400000002</v>
      </c>
    </row>
    <row r="15" spans="1:32" x14ac:dyDescent="0.35">
      <c r="A15" s="16">
        <v>9</v>
      </c>
      <c r="B15" s="48">
        <f t="shared" si="0"/>
        <v>7</v>
      </c>
      <c r="C15" s="48">
        <f t="shared" si="1"/>
        <v>7</v>
      </c>
      <c r="D15" s="2">
        <f t="shared" si="2"/>
        <v>7</v>
      </c>
      <c r="E15" s="2">
        <f t="shared" si="3"/>
        <v>7</v>
      </c>
      <c r="F15" s="4" t="str">
        <f>vnos!B15</f>
        <v>Emil Tavčar&amp;Cena Štravs</v>
      </c>
      <c r="G15" s="4">
        <f t="shared" si="4"/>
        <v>1</v>
      </c>
      <c r="H15" s="3">
        <f>vnos!C15</f>
        <v>5</v>
      </c>
      <c r="I15" s="3">
        <f>vnos!D15</f>
        <v>3</v>
      </c>
      <c r="J15" s="3">
        <f>vnos!E15</f>
        <v>4</v>
      </c>
      <c r="K15" s="3">
        <f>vnos!F15</f>
        <v>4</v>
      </c>
      <c r="L15" s="3">
        <f>vnos!G15</f>
        <v>3</v>
      </c>
      <c r="M15" s="3">
        <f>vnos!H15</f>
        <v>3</v>
      </c>
      <c r="N15" s="3">
        <f>vnos!I15</f>
        <v>3</v>
      </c>
      <c r="O15" s="3">
        <f>vnos!J15</f>
        <v>7</v>
      </c>
      <c r="P15" s="3">
        <f>vnos!K15</f>
        <v>4</v>
      </c>
      <c r="Q15" s="3">
        <f>vnos!L15</f>
        <v>4</v>
      </c>
      <c r="R15" s="3">
        <f>vnos!M15</f>
        <v>4</v>
      </c>
      <c r="S15" s="3">
        <f>vnos!N15</f>
        <v>3</v>
      </c>
      <c r="T15" s="3">
        <f>vnos!O15</f>
        <v>4</v>
      </c>
      <c r="U15" s="3">
        <f>vnos!P15</f>
        <v>3</v>
      </c>
      <c r="V15" s="3">
        <f>vnos!Q15</f>
        <v>3</v>
      </c>
      <c r="W15" s="3">
        <f>vnos!R15</f>
        <v>3</v>
      </c>
      <c r="X15" s="3">
        <f>vnos!S15</f>
        <v>5</v>
      </c>
      <c r="Y15" s="3">
        <f>vnos!T15</f>
        <v>4</v>
      </c>
      <c r="Z15" s="9">
        <f t="shared" si="9"/>
        <v>69</v>
      </c>
      <c r="AA15" s="9">
        <f t="shared" si="6"/>
        <v>69.000001499999996</v>
      </c>
      <c r="AB15" s="49">
        <f>vnos!V15</f>
        <v>12.1</v>
      </c>
      <c r="AC15" s="50">
        <f t="shared" si="7"/>
        <v>56.9</v>
      </c>
      <c r="AD15" s="50">
        <f t="shared" si="8"/>
        <v>56.900001500000002</v>
      </c>
    </row>
    <row r="16" spans="1:32" x14ac:dyDescent="0.35">
      <c r="A16" s="16">
        <v>10</v>
      </c>
      <c r="B16" s="48">
        <f t="shared" si="0"/>
        <v>2</v>
      </c>
      <c r="C16" s="48">
        <f t="shared" si="1"/>
        <v>3</v>
      </c>
      <c r="D16" s="2">
        <f t="shared" si="2"/>
        <v>2</v>
      </c>
      <c r="E16" s="2">
        <f t="shared" si="3"/>
        <v>3</v>
      </c>
      <c r="F16" s="4" t="str">
        <f>vnos!B16</f>
        <v>Majda&amp;Bojan Lazar</v>
      </c>
      <c r="G16" s="4">
        <f t="shared" si="4"/>
        <v>1</v>
      </c>
      <c r="H16" s="3">
        <f>vnos!C16</f>
        <v>5</v>
      </c>
      <c r="I16" s="3">
        <f>vnos!D16</f>
        <v>2</v>
      </c>
      <c r="J16" s="3">
        <f>vnos!E16</f>
        <v>4</v>
      </c>
      <c r="K16" s="3">
        <f>vnos!F16</f>
        <v>4</v>
      </c>
      <c r="L16" s="3">
        <f>vnos!G16</f>
        <v>3</v>
      </c>
      <c r="M16" s="3">
        <f>vnos!H16</f>
        <v>3</v>
      </c>
      <c r="N16" s="3">
        <f>vnos!I16</f>
        <v>2</v>
      </c>
      <c r="O16" s="3">
        <f>vnos!J16</f>
        <v>5</v>
      </c>
      <c r="P16" s="3">
        <f>vnos!K16</f>
        <v>3</v>
      </c>
      <c r="Q16" s="3">
        <f>vnos!L16</f>
        <v>5</v>
      </c>
      <c r="R16" s="3">
        <f>vnos!M16</f>
        <v>2</v>
      </c>
      <c r="S16" s="3">
        <f>vnos!N16</f>
        <v>3</v>
      </c>
      <c r="T16" s="3">
        <f>vnos!O16</f>
        <v>4</v>
      </c>
      <c r="U16" s="3">
        <f>vnos!P16</f>
        <v>3</v>
      </c>
      <c r="V16" s="3">
        <f>vnos!Q16</f>
        <v>4</v>
      </c>
      <c r="W16" s="3">
        <f>vnos!R16</f>
        <v>3</v>
      </c>
      <c r="X16" s="3">
        <f>vnos!S16</f>
        <v>7</v>
      </c>
      <c r="Y16" s="3">
        <f>vnos!T16</f>
        <v>3</v>
      </c>
      <c r="Z16" s="9">
        <f t="shared" si="9"/>
        <v>65</v>
      </c>
      <c r="AA16" s="9">
        <f t="shared" si="6"/>
        <v>65.000001600000004</v>
      </c>
      <c r="AB16" s="49">
        <f>vnos!V16</f>
        <v>11.7</v>
      </c>
      <c r="AC16" s="50">
        <f t="shared" si="7"/>
        <v>53.3</v>
      </c>
      <c r="AD16" s="50">
        <f t="shared" si="8"/>
        <v>53.300001599999995</v>
      </c>
    </row>
    <row r="17" spans="1:30" x14ac:dyDescent="0.35">
      <c r="A17" s="16">
        <v>11</v>
      </c>
      <c r="B17" s="48">
        <f t="shared" si="0"/>
        <v>8</v>
      </c>
      <c r="C17" s="48">
        <f t="shared" si="1"/>
        <v>15</v>
      </c>
      <c r="D17" s="2">
        <f t="shared" si="2"/>
        <v>7</v>
      </c>
      <c r="E17" s="2">
        <f t="shared" si="3"/>
        <v>15</v>
      </c>
      <c r="F17" s="4" t="str">
        <f>vnos!B17</f>
        <v>Andreja B. Rostohar&amp;Tomaž Bernik</v>
      </c>
      <c r="G17" s="4">
        <f t="shared" si="4"/>
        <v>1</v>
      </c>
      <c r="H17" s="3">
        <f>vnos!C17</f>
        <v>5</v>
      </c>
      <c r="I17" s="3">
        <f>vnos!D17</f>
        <v>2</v>
      </c>
      <c r="J17" s="3">
        <f>vnos!E17</f>
        <v>4</v>
      </c>
      <c r="K17" s="3">
        <f>vnos!F17</f>
        <v>4</v>
      </c>
      <c r="L17" s="3">
        <f>vnos!G17</f>
        <v>4</v>
      </c>
      <c r="M17" s="3">
        <f>vnos!H17</f>
        <v>5</v>
      </c>
      <c r="N17" s="3">
        <f>vnos!I17</f>
        <v>3</v>
      </c>
      <c r="O17" s="3">
        <f>vnos!J17</f>
        <v>4</v>
      </c>
      <c r="P17" s="3">
        <f>vnos!K17</f>
        <v>3</v>
      </c>
      <c r="Q17" s="3">
        <f>vnos!L17</f>
        <v>5</v>
      </c>
      <c r="R17" s="3">
        <f>vnos!M17</f>
        <v>5</v>
      </c>
      <c r="S17" s="3">
        <f>vnos!N17</f>
        <v>4</v>
      </c>
      <c r="T17" s="3">
        <f>vnos!O17</f>
        <v>4</v>
      </c>
      <c r="U17" s="3">
        <f>vnos!P17</f>
        <v>3</v>
      </c>
      <c r="V17" s="3">
        <f>vnos!Q17</f>
        <v>3</v>
      </c>
      <c r="W17" s="3">
        <f>vnos!R17</f>
        <v>3</v>
      </c>
      <c r="X17" s="3">
        <f>vnos!S17</f>
        <v>5</v>
      </c>
      <c r="Y17" s="3">
        <f>vnos!T17</f>
        <v>3</v>
      </c>
      <c r="Z17" s="9">
        <f t="shared" si="9"/>
        <v>69</v>
      </c>
      <c r="AA17" s="9">
        <f t="shared" si="6"/>
        <v>69.000001699999999</v>
      </c>
      <c r="AB17" s="49">
        <f>vnos!V17</f>
        <v>8.8000000000000007</v>
      </c>
      <c r="AC17" s="50">
        <f t="shared" si="7"/>
        <v>60.2</v>
      </c>
      <c r="AD17" s="50">
        <f t="shared" si="8"/>
        <v>60.200001700000001</v>
      </c>
    </row>
    <row r="18" spans="1:30" x14ac:dyDescent="0.35">
      <c r="A18" s="16">
        <v>12</v>
      </c>
      <c r="B18" s="48">
        <f t="shared" si="0"/>
        <v>9</v>
      </c>
      <c r="C18" s="48">
        <f t="shared" si="1"/>
        <v>9</v>
      </c>
      <c r="D18" s="2">
        <f t="shared" si="2"/>
        <v>7</v>
      </c>
      <c r="E18" s="2">
        <f t="shared" si="3"/>
        <v>9</v>
      </c>
      <c r="F18" s="4" t="str">
        <f>vnos!B18</f>
        <v>Milena Plemelj&amp;Vladimir Gurov</v>
      </c>
      <c r="G18" s="4">
        <f t="shared" si="4"/>
        <v>1</v>
      </c>
      <c r="H18" s="3">
        <f>vnos!C18</f>
        <v>3</v>
      </c>
      <c r="I18" s="3">
        <f>vnos!D18</f>
        <v>4</v>
      </c>
      <c r="J18" s="3">
        <f>vnos!E18</f>
        <v>4</v>
      </c>
      <c r="K18" s="3">
        <f>vnos!F18</f>
        <v>4</v>
      </c>
      <c r="L18" s="3">
        <f>vnos!G18</f>
        <v>3</v>
      </c>
      <c r="M18" s="3">
        <f>vnos!H18</f>
        <v>4</v>
      </c>
      <c r="N18" s="3">
        <f>vnos!I18</f>
        <v>4</v>
      </c>
      <c r="O18" s="3">
        <f>vnos!J18</f>
        <v>3</v>
      </c>
      <c r="P18" s="3">
        <f>vnos!K18</f>
        <v>4</v>
      </c>
      <c r="Q18" s="3">
        <f>vnos!L18</f>
        <v>4</v>
      </c>
      <c r="R18" s="3">
        <f>vnos!M18</f>
        <v>4</v>
      </c>
      <c r="S18" s="3">
        <f>vnos!N18</f>
        <v>4</v>
      </c>
      <c r="T18" s="3">
        <f>vnos!O18</f>
        <v>4</v>
      </c>
      <c r="U18" s="3">
        <f>vnos!P18</f>
        <v>3</v>
      </c>
      <c r="V18" s="3">
        <f>vnos!Q18</f>
        <v>5</v>
      </c>
      <c r="W18" s="3">
        <f>vnos!R18</f>
        <v>3</v>
      </c>
      <c r="X18" s="3">
        <f>vnos!S18</f>
        <v>6</v>
      </c>
      <c r="Y18" s="3">
        <f>vnos!T18</f>
        <v>3</v>
      </c>
      <c r="Z18" s="9">
        <f t="shared" si="9"/>
        <v>69</v>
      </c>
      <c r="AA18" s="9">
        <f t="shared" si="6"/>
        <v>69.000001800000007</v>
      </c>
      <c r="AB18" s="49">
        <f>vnos!V18</f>
        <v>11.4</v>
      </c>
      <c r="AC18" s="50">
        <f t="shared" si="7"/>
        <v>57.6</v>
      </c>
      <c r="AD18" s="50">
        <f t="shared" si="8"/>
        <v>57.600001800000001</v>
      </c>
    </row>
    <row r="19" spans="1:30" x14ac:dyDescent="0.35">
      <c r="A19" s="16">
        <v>13</v>
      </c>
      <c r="B19" s="48">
        <f t="shared" si="0"/>
        <v>4</v>
      </c>
      <c r="C19" s="48">
        <f t="shared" si="1"/>
        <v>4</v>
      </c>
      <c r="D19" s="2">
        <f t="shared" si="2"/>
        <v>4</v>
      </c>
      <c r="E19" s="2">
        <f t="shared" si="3"/>
        <v>4</v>
      </c>
      <c r="F19" s="4" t="str">
        <f>vnos!B19</f>
        <v>Sašo Kranjc&amp;Nejc Robič ml.</v>
      </c>
      <c r="G19" s="4">
        <f t="shared" si="4"/>
        <v>1</v>
      </c>
      <c r="H19" s="3">
        <f>vnos!C19</f>
        <v>5</v>
      </c>
      <c r="I19" s="3">
        <f>vnos!D19</f>
        <v>3</v>
      </c>
      <c r="J19" s="3">
        <f>vnos!E19</f>
        <v>3</v>
      </c>
      <c r="K19" s="3">
        <f>vnos!F19</f>
        <v>4</v>
      </c>
      <c r="L19" s="3">
        <f>vnos!G19</f>
        <v>4</v>
      </c>
      <c r="M19" s="3">
        <f>vnos!H19</f>
        <v>4</v>
      </c>
      <c r="N19" s="3">
        <f>vnos!I19</f>
        <v>2</v>
      </c>
      <c r="O19" s="3">
        <f>vnos!J19</f>
        <v>3</v>
      </c>
      <c r="P19" s="3">
        <f>vnos!K19</f>
        <v>4</v>
      </c>
      <c r="Q19" s="3">
        <f>vnos!L19</f>
        <v>4</v>
      </c>
      <c r="R19" s="3">
        <f>vnos!M19</f>
        <v>3</v>
      </c>
      <c r="S19" s="3">
        <f>vnos!N19</f>
        <v>3</v>
      </c>
      <c r="T19" s="3">
        <f>vnos!O19</f>
        <v>4</v>
      </c>
      <c r="U19" s="3">
        <f>vnos!P19</f>
        <v>3</v>
      </c>
      <c r="V19" s="3">
        <f>vnos!Q19</f>
        <v>4</v>
      </c>
      <c r="W19" s="3">
        <f>vnos!R19</f>
        <v>3</v>
      </c>
      <c r="X19" s="3">
        <f>vnos!S19</f>
        <v>7</v>
      </c>
      <c r="Y19" s="3">
        <f>vnos!T19</f>
        <v>3</v>
      </c>
      <c r="Z19" s="9">
        <f t="shared" si="9"/>
        <v>66</v>
      </c>
      <c r="AA19" s="9">
        <f t="shared" si="6"/>
        <v>66.000001900000001</v>
      </c>
      <c r="AB19" s="49">
        <f>vnos!V19</f>
        <v>10.7</v>
      </c>
      <c r="AC19" s="50">
        <f t="shared" si="7"/>
        <v>55.3</v>
      </c>
      <c r="AD19" s="50">
        <f t="shared" si="8"/>
        <v>55.300001899999998</v>
      </c>
    </row>
    <row r="20" spans="1:30" x14ac:dyDescent="0.35">
      <c r="A20" s="16">
        <v>14</v>
      </c>
      <c r="B20" s="48">
        <f t="shared" si="0"/>
        <v>5</v>
      </c>
      <c r="C20" s="48">
        <f t="shared" si="1"/>
        <v>10</v>
      </c>
      <c r="D20" s="2">
        <f t="shared" si="2"/>
        <v>4</v>
      </c>
      <c r="E20" s="2">
        <f t="shared" si="3"/>
        <v>10</v>
      </c>
      <c r="F20" s="4" t="str">
        <f>vnos!B20</f>
        <v>Maja Rebolj&amp;Mirko Klinar</v>
      </c>
      <c r="G20" s="4">
        <f t="shared" si="4"/>
        <v>1</v>
      </c>
      <c r="H20" s="3">
        <f>vnos!C20</f>
        <v>4</v>
      </c>
      <c r="I20" s="3">
        <f>vnos!D20</f>
        <v>4</v>
      </c>
      <c r="J20" s="3">
        <f>vnos!E20</f>
        <v>3</v>
      </c>
      <c r="K20" s="3">
        <f>vnos!F20</f>
        <v>4</v>
      </c>
      <c r="L20" s="3">
        <f>vnos!G20</f>
        <v>3</v>
      </c>
      <c r="M20" s="3">
        <f>vnos!H20</f>
        <v>3</v>
      </c>
      <c r="N20" s="3">
        <f>vnos!I20</f>
        <v>3</v>
      </c>
      <c r="O20" s="3">
        <f>vnos!J20</f>
        <v>4</v>
      </c>
      <c r="P20" s="3">
        <f>vnos!K20</f>
        <v>3</v>
      </c>
      <c r="Q20" s="3">
        <f>vnos!L20</f>
        <v>3</v>
      </c>
      <c r="R20" s="3">
        <f>vnos!M20</f>
        <v>5</v>
      </c>
      <c r="S20" s="3">
        <f>vnos!N20</f>
        <v>3</v>
      </c>
      <c r="T20" s="3">
        <f>vnos!O20</f>
        <v>4</v>
      </c>
      <c r="U20" s="3">
        <f>vnos!P20</f>
        <v>4</v>
      </c>
      <c r="V20" s="3">
        <f>vnos!Q20</f>
        <v>5</v>
      </c>
      <c r="W20" s="3">
        <f>vnos!R20</f>
        <v>3</v>
      </c>
      <c r="X20" s="3">
        <f>vnos!S20</f>
        <v>4</v>
      </c>
      <c r="Y20" s="3">
        <f>vnos!T20</f>
        <v>4</v>
      </c>
      <c r="Z20" s="9">
        <f t="shared" si="9"/>
        <v>66</v>
      </c>
      <c r="AA20" s="9">
        <f t="shared" si="6"/>
        <v>66.000001999999995</v>
      </c>
      <c r="AB20" s="49">
        <f>vnos!V20</f>
        <v>8.3000000000000007</v>
      </c>
      <c r="AC20" s="50">
        <f t="shared" si="7"/>
        <v>57.7</v>
      </c>
      <c r="AD20" s="50">
        <f t="shared" si="8"/>
        <v>57.700002000000005</v>
      </c>
    </row>
    <row r="21" spans="1:30" x14ac:dyDescent="0.35">
      <c r="A21" s="16">
        <v>15</v>
      </c>
      <c r="B21" s="48">
        <f t="shared" si="0"/>
        <v>1</v>
      </c>
      <c r="C21" s="48">
        <f t="shared" si="1"/>
        <v>2</v>
      </c>
      <c r="D21" s="2">
        <f t="shared" si="2"/>
        <v>1</v>
      </c>
      <c r="E21" s="2">
        <f t="shared" si="3"/>
        <v>2</v>
      </c>
      <c r="F21" s="4" t="str">
        <f>vnos!B21</f>
        <v>Nada Šmit&amp;Niko Rostohar</v>
      </c>
      <c r="G21" s="4">
        <f t="shared" si="4"/>
        <v>1</v>
      </c>
      <c r="H21" s="3">
        <f>vnos!C21</f>
        <v>4</v>
      </c>
      <c r="I21" s="3">
        <f>vnos!D21</f>
        <v>3</v>
      </c>
      <c r="J21" s="3">
        <f>vnos!E21</f>
        <v>3</v>
      </c>
      <c r="K21" s="3">
        <f>vnos!F21</f>
        <v>4</v>
      </c>
      <c r="L21" s="3">
        <f>vnos!G21</f>
        <v>3</v>
      </c>
      <c r="M21" s="3">
        <f>vnos!H21</f>
        <v>3</v>
      </c>
      <c r="N21" s="3">
        <f>vnos!I21</f>
        <v>4</v>
      </c>
      <c r="O21" s="3">
        <f>vnos!J21</f>
        <v>4</v>
      </c>
      <c r="P21" s="3">
        <f>vnos!K21</f>
        <v>3</v>
      </c>
      <c r="Q21" s="3">
        <f>vnos!L21</f>
        <v>4</v>
      </c>
      <c r="R21" s="3">
        <f>vnos!M21</f>
        <v>3</v>
      </c>
      <c r="S21" s="3">
        <f>vnos!N21</f>
        <v>3</v>
      </c>
      <c r="T21" s="3">
        <f>vnos!O21</f>
        <v>4</v>
      </c>
      <c r="U21" s="3">
        <f>vnos!P21</f>
        <v>3</v>
      </c>
      <c r="V21" s="3">
        <f>vnos!Q21</f>
        <v>4</v>
      </c>
      <c r="W21" s="3">
        <f>vnos!R21</f>
        <v>2</v>
      </c>
      <c r="X21" s="3">
        <f>vnos!S21</f>
        <v>4</v>
      </c>
      <c r="Y21" s="3">
        <f>vnos!T21</f>
        <v>2</v>
      </c>
      <c r="Z21" s="9">
        <f t="shared" si="9"/>
        <v>60</v>
      </c>
      <c r="AA21" s="9">
        <f t="shared" si="6"/>
        <v>60.000002100000003</v>
      </c>
      <c r="AB21" s="49">
        <f>vnos!V21</f>
        <v>10</v>
      </c>
      <c r="AC21" s="50">
        <f t="shared" si="7"/>
        <v>50</v>
      </c>
      <c r="AD21" s="50">
        <f t="shared" si="8"/>
        <v>50.000002100000003</v>
      </c>
    </row>
    <row r="22" spans="1:30" x14ac:dyDescent="0.35">
      <c r="A22" s="16">
        <v>16</v>
      </c>
      <c r="B22" s="48">
        <f t="shared" si="0"/>
        <v>3</v>
      </c>
      <c r="C22" s="48">
        <f t="shared" si="1"/>
        <v>11</v>
      </c>
      <c r="D22" s="2">
        <f t="shared" si="2"/>
        <v>2</v>
      </c>
      <c r="E22" s="2">
        <f t="shared" si="3"/>
        <v>11</v>
      </c>
      <c r="F22" s="4" t="str">
        <f>vnos!B22</f>
        <v>Andrej Rebolj&amp;Vito Šmit</v>
      </c>
      <c r="G22" s="4">
        <f t="shared" si="4"/>
        <v>1</v>
      </c>
      <c r="H22" s="3">
        <f>vnos!C22</f>
        <v>3</v>
      </c>
      <c r="I22" s="3">
        <f>vnos!D22</f>
        <v>3</v>
      </c>
      <c r="J22" s="3">
        <f>vnos!E22</f>
        <v>3</v>
      </c>
      <c r="K22" s="3">
        <f>vnos!F22</f>
        <v>4</v>
      </c>
      <c r="L22" s="3">
        <f>vnos!G22</f>
        <v>3</v>
      </c>
      <c r="M22" s="3">
        <f>vnos!H22</f>
        <v>5</v>
      </c>
      <c r="N22" s="3">
        <f>vnos!I22</f>
        <v>3</v>
      </c>
      <c r="O22" s="3">
        <f>vnos!J22</f>
        <v>4</v>
      </c>
      <c r="P22" s="3">
        <f>vnos!K22</f>
        <v>3</v>
      </c>
      <c r="Q22" s="3">
        <f>vnos!L22</f>
        <v>5</v>
      </c>
      <c r="R22" s="3">
        <f>vnos!M22</f>
        <v>3</v>
      </c>
      <c r="S22" s="3">
        <f>vnos!N22</f>
        <v>4</v>
      </c>
      <c r="T22" s="3">
        <f>vnos!O22</f>
        <v>5</v>
      </c>
      <c r="U22" s="3">
        <f>vnos!P22</f>
        <v>3</v>
      </c>
      <c r="V22" s="3">
        <f>vnos!Q22</f>
        <v>4</v>
      </c>
      <c r="W22" s="3">
        <f>vnos!R22</f>
        <v>3</v>
      </c>
      <c r="X22" s="3">
        <f>vnos!S22</f>
        <v>4</v>
      </c>
      <c r="Y22" s="3">
        <f>vnos!T22</f>
        <v>3</v>
      </c>
      <c r="Z22" s="9">
        <f t="shared" si="9"/>
        <v>65</v>
      </c>
      <c r="AA22" s="9">
        <f t="shared" si="6"/>
        <v>65.000002199999997</v>
      </c>
      <c r="AB22" s="49">
        <f>vnos!V22</f>
        <v>7.2</v>
      </c>
      <c r="AC22" s="50">
        <f t="shared" si="7"/>
        <v>57.8</v>
      </c>
      <c r="AD22" s="50">
        <f t="shared" si="8"/>
        <v>57.800002199999994</v>
      </c>
    </row>
    <row r="23" spans="1:30" x14ac:dyDescent="0.35">
      <c r="A23" s="16">
        <v>17</v>
      </c>
      <c r="B23" s="48">
        <f t="shared" si="0"/>
        <v>17</v>
      </c>
      <c r="C23" s="48">
        <f t="shared" si="1"/>
        <v>118</v>
      </c>
      <c r="D23" s="2">
        <f t="shared" si="2"/>
        <v>17</v>
      </c>
      <c r="E23" s="2">
        <f t="shared" si="3"/>
        <v>118</v>
      </c>
      <c r="F23" s="4">
        <f>vnos!B23</f>
        <v>0</v>
      </c>
      <c r="G23" s="4">
        <f t="shared" si="4"/>
        <v>0</v>
      </c>
      <c r="H23" s="3">
        <f>vnos!C23</f>
        <v>0</v>
      </c>
      <c r="I23" s="3">
        <f>vnos!D23</f>
        <v>0</v>
      </c>
      <c r="J23" s="3">
        <f>vnos!E23</f>
        <v>0</v>
      </c>
      <c r="K23" s="3">
        <f>vnos!F23</f>
        <v>0</v>
      </c>
      <c r="L23" s="3">
        <f>vnos!G23</f>
        <v>0</v>
      </c>
      <c r="M23" s="3">
        <f>vnos!H23</f>
        <v>0</v>
      </c>
      <c r="N23" s="3">
        <f>vnos!I23</f>
        <v>0</v>
      </c>
      <c r="O23" s="3">
        <f>vnos!J23</f>
        <v>0</v>
      </c>
      <c r="P23" s="3">
        <f>vnos!K23</f>
        <v>0</v>
      </c>
      <c r="Q23" s="3">
        <f>vnos!L23</f>
        <v>0</v>
      </c>
      <c r="R23" s="3">
        <f>vnos!M23</f>
        <v>0</v>
      </c>
      <c r="S23" s="3">
        <f>vnos!N23</f>
        <v>0</v>
      </c>
      <c r="T23" s="3">
        <f>vnos!O23</f>
        <v>0</v>
      </c>
      <c r="U23" s="3">
        <f>vnos!P23</f>
        <v>0</v>
      </c>
      <c r="V23" s="3">
        <f>vnos!Q23</f>
        <v>0</v>
      </c>
      <c r="W23" s="3">
        <f>vnos!R23</f>
        <v>0</v>
      </c>
      <c r="X23" s="3">
        <f>vnos!S23</f>
        <v>0</v>
      </c>
      <c r="Y23" s="3">
        <f>vnos!T23</f>
        <v>0</v>
      </c>
      <c r="Z23" s="9">
        <f t="shared" si="9"/>
        <v>200</v>
      </c>
      <c r="AA23" s="9">
        <f t="shared" si="6"/>
        <v>200.00000230000001</v>
      </c>
      <c r="AB23" s="49">
        <f>vnos!V23</f>
        <v>-0.5</v>
      </c>
      <c r="AC23" s="50">
        <f t="shared" si="7"/>
        <v>200.5</v>
      </c>
      <c r="AD23" s="50">
        <f t="shared" si="8"/>
        <v>200.50000230000001</v>
      </c>
    </row>
    <row r="24" spans="1:30" x14ac:dyDescent="0.35">
      <c r="A24" s="16">
        <v>18</v>
      </c>
      <c r="B24" s="48">
        <f t="shared" si="0"/>
        <v>18</v>
      </c>
      <c r="C24" s="48">
        <f t="shared" si="1"/>
        <v>119</v>
      </c>
      <c r="D24" s="2">
        <f t="shared" si="2"/>
        <v>17</v>
      </c>
      <c r="E24" s="2">
        <f t="shared" si="3"/>
        <v>118</v>
      </c>
      <c r="F24" s="4">
        <f>vnos!B24</f>
        <v>0</v>
      </c>
      <c r="G24" s="4">
        <f t="shared" si="4"/>
        <v>0</v>
      </c>
      <c r="H24" s="3">
        <f>vnos!C24</f>
        <v>0</v>
      </c>
      <c r="I24" s="3">
        <f>vnos!D24</f>
        <v>0</v>
      </c>
      <c r="J24" s="3">
        <f>vnos!E24</f>
        <v>0</v>
      </c>
      <c r="K24" s="3">
        <f>vnos!F24</f>
        <v>0</v>
      </c>
      <c r="L24" s="3">
        <f>vnos!G24</f>
        <v>0</v>
      </c>
      <c r="M24" s="3">
        <f>vnos!H24</f>
        <v>0</v>
      </c>
      <c r="N24" s="3">
        <f>vnos!I24</f>
        <v>0</v>
      </c>
      <c r="O24" s="3">
        <f>vnos!J24</f>
        <v>0</v>
      </c>
      <c r="P24" s="3">
        <f>vnos!K24</f>
        <v>0</v>
      </c>
      <c r="Q24" s="3">
        <f>vnos!L24</f>
        <v>0</v>
      </c>
      <c r="R24" s="3">
        <f>vnos!M24</f>
        <v>0</v>
      </c>
      <c r="S24" s="3">
        <f>vnos!N24</f>
        <v>0</v>
      </c>
      <c r="T24" s="3">
        <f>vnos!O24</f>
        <v>0</v>
      </c>
      <c r="U24" s="3">
        <f>vnos!P24</f>
        <v>0</v>
      </c>
      <c r="V24" s="3">
        <f>vnos!Q24</f>
        <v>0</v>
      </c>
      <c r="W24" s="3">
        <f>vnos!R24</f>
        <v>0</v>
      </c>
      <c r="X24" s="3">
        <f>vnos!S24</f>
        <v>0</v>
      </c>
      <c r="Y24" s="3">
        <f>vnos!T24</f>
        <v>0</v>
      </c>
      <c r="Z24" s="9">
        <f t="shared" si="9"/>
        <v>200</v>
      </c>
      <c r="AA24" s="9">
        <f t="shared" si="6"/>
        <v>200.0000024</v>
      </c>
      <c r="AB24" s="49">
        <f>vnos!V24</f>
        <v>-0.5</v>
      </c>
      <c r="AC24" s="50">
        <f t="shared" si="7"/>
        <v>200.5</v>
      </c>
      <c r="AD24" s="50">
        <f t="shared" si="8"/>
        <v>200.5000024</v>
      </c>
    </row>
    <row r="25" spans="1:30" x14ac:dyDescent="0.35">
      <c r="A25" s="16">
        <v>19</v>
      </c>
      <c r="B25" s="48">
        <f t="shared" si="0"/>
        <v>19</v>
      </c>
      <c r="C25" s="48">
        <f t="shared" si="1"/>
        <v>120</v>
      </c>
      <c r="D25" s="2">
        <f t="shared" si="2"/>
        <v>17</v>
      </c>
      <c r="E25" s="2">
        <f t="shared" si="3"/>
        <v>118</v>
      </c>
      <c r="F25" s="4">
        <f>vnos!B25</f>
        <v>0</v>
      </c>
      <c r="G25" s="4">
        <f t="shared" si="4"/>
        <v>0</v>
      </c>
      <c r="H25" s="3">
        <f>vnos!C25</f>
        <v>0</v>
      </c>
      <c r="I25" s="3">
        <f>vnos!D25</f>
        <v>0</v>
      </c>
      <c r="J25" s="3">
        <f>vnos!E25</f>
        <v>0</v>
      </c>
      <c r="K25" s="3">
        <f>vnos!F25</f>
        <v>0</v>
      </c>
      <c r="L25" s="3">
        <f>vnos!G25</f>
        <v>0</v>
      </c>
      <c r="M25" s="3">
        <f>vnos!H25</f>
        <v>0</v>
      </c>
      <c r="N25" s="3">
        <f>vnos!I25</f>
        <v>0</v>
      </c>
      <c r="O25" s="3">
        <f>vnos!J25</f>
        <v>0</v>
      </c>
      <c r="P25" s="3">
        <f>vnos!K25</f>
        <v>0</v>
      </c>
      <c r="Q25" s="3">
        <f>vnos!L25</f>
        <v>0</v>
      </c>
      <c r="R25" s="3">
        <f>vnos!M25</f>
        <v>0</v>
      </c>
      <c r="S25" s="3">
        <f>vnos!N25</f>
        <v>0</v>
      </c>
      <c r="T25" s="3">
        <f>vnos!O25</f>
        <v>0</v>
      </c>
      <c r="U25" s="3">
        <f>vnos!P25</f>
        <v>0</v>
      </c>
      <c r="V25" s="3">
        <f>vnos!Q25</f>
        <v>0</v>
      </c>
      <c r="W25" s="3">
        <f>vnos!R25</f>
        <v>0</v>
      </c>
      <c r="X25" s="3">
        <f>vnos!S25</f>
        <v>0</v>
      </c>
      <c r="Y25" s="3">
        <f>vnos!T25</f>
        <v>0</v>
      </c>
      <c r="Z25" s="9">
        <f t="shared" si="9"/>
        <v>200</v>
      </c>
      <c r="AA25" s="9">
        <f t="shared" si="6"/>
        <v>200.00000249999999</v>
      </c>
      <c r="AB25" s="49">
        <f>vnos!V25</f>
        <v>-0.5</v>
      </c>
      <c r="AC25" s="50">
        <f t="shared" si="7"/>
        <v>200.5</v>
      </c>
      <c r="AD25" s="50">
        <f t="shared" si="8"/>
        <v>200.50000249999999</v>
      </c>
    </row>
    <row r="26" spans="1:30" x14ac:dyDescent="0.35">
      <c r="A26" s="16">
        <v>20</v>
      </c>
      <c r="B26" s="48">
        <f t="shared" si="0"/>
        <v>20</v>
      </c>
      <c r="C26" s="48">
        <f t="shared" si="1"/>
        <v>121</v>
      </c>
      <c r="D26" s="2">
        <f t="shared" si="2"/>
        <v>17</v>
      </c>
      <c r="E26" s="2">
        <f t="shared" si="3"/>
        <v>118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9">
        <f t="shared" si="9"/>
        <v>200</v>
      </c>
      <c r="AA26" s="9">
        <f t="shared" si="6"/>
        <v>200.00000259999999</v>
      </c>
      <c r="AB26" s="49">
        <f>vnos!V26</f>
        <v>-0.5</v>
      </c>
      <c r="AC26" s="50">
        <f t="shared" si="7"/>
        <v>200.5</v>
      </c>
      <c r="AD26" s="50">
        <f t="shared" si="8"/>
        <v>200.50000259999999</v>
      </c>
    </row>
    <row r="27" spans="1:30" x14ac:dyDescent="0.35">
      <c r="A27" s="16">
        <v>21</v>
      </c>
      <c r="B27" s="48">
        <f t="shared" si="0"/>
        <v>21</v>
      </c>
      <c r="C27" s="48">
        <f t="shared" si="1"/>
        <v>122</v>
      </c>
      <c r="D27" s="2">
        <f t="shared" si="2"/>
        <v>17</v>
      </c>
      <c r="E27" s="2">
        <f t="shared" si="3"/>
        <v>118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9">
        <f t="shared" si="9"/>
        <v>200</v>
      </c>
      <c r="AA27" s="9">
        <f t="shared" si="6"/>
        <v>200.00000270000001</v>
      </c>
      <c r="AB27" s="49">
        <f>vnos!V27</f>
        <v>-0.5</v>
      </c>
      <c r="AC27" s="50">
        <f t="shared" si="7"/>
        <v>200.5</v>
      </c>
      <c r="AD27" s="50">
        <f t="shared" si="8"/>
        <v>200.50000270000001</v>
      </c>
    </row>
    <row r="28" spans="1:30" x14ac:dyDescent="0.35">
      <c r="A28" s="16">
        <v>22</v>
      </c>
      <c r="B28" s="48">
        <f t="shared" si="0"/>
        <v>22</v>
      </c>
      <c r="C28" s="48">
        <f t="shared" si="1"/>
        <v>123</v>
      </c>
      <c r="D28" s="2">
        <f t="shared" si="2"/>
        <v>17</v>
      </c>
      <c r="E28" s="2">
        <f t="shared" si="3"/>
        <v>118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9">
        <f t="shared" si="9"/>
        <v>200</v>
      </c>
      <c r="AA28" s="9">
        <f t="shared" si="6"/>
        <v>200.0000028</v>
      </c>
      <c r="AB28" s="49">
        <f>vnos!V28</f>
        <v>-0.5</v>
      </c>
      <c r="AC28" s="50">
        <f t="shared" si="7"/>
        <v>200.5</v>
      </c>
      <c r="AD28" s="50">
        <f t="shared" si="8"/>
        <v>200.5000028</v>
      </c>
    </row>
    <row r="29" spans="1:30" x14ac:dyDescent="0.35">
      <c r="A29" s="16">
        <v>23</v>
      </c>
      <c r="B29" s="48">
        <f t="shared" si="0"/>
        <v>23</v>
      </c>
      <c r="C29" s="48">
        <f t="shared" si="1"/>
        <v>124</v>
      </c>
      <c r="D29" s="2">
        <f t="shared" si="2"/>
        <v>17</v>
      </c>
      <c r="E29" s="2">
        <f t="shared" si="3"/>
        <v>118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9">
        <f t="shared" si="9"/>
        <v>200</v>
      </c>
      <c r="AA29" s="9">
        <f t="shared" si="6"/>
        <v>200.0000029</v>
      </c>
      <c r="AB29" s="49">
        <f>vnos!V29</f>
        <v>-0.5</v>
      </c>
      <c r="AC29" s="50">
        <f t="shared" si="7"/>
        <v>200.5</v>
      </c>
      <c r="AD29" s="50">
        <f t="shared" si="8"/>
        <v>200.5000029</v>
      </c>
    </row>
    <row r="30" spans="1:30" x14ac:dyDescent="0.35">
      <c r="A30" s="16">
        <v>24</v>
      </c>
      <c r="B30" s="48">
        <f t="shared" si="0"/>
        <v>24</v>
      </c>
      <c r="C30" s="48">
        <f t="shared" si="1"/>
        <v>125</v>
      </c>
      <c r="D30" s="2">
        <f t="shared" si="2"/>
        <v>17</v>
      </c>
      <c r="E30" s="2">
        <f t="shared" si="3"/>
        <v>118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9">
        <f t="shared" si="9"/>
        <v>200</v>
      </c>
      <c r="AA30" s="9">
        <f t="shared" si="6"/>
        <v>200.00000299999999</v>
      </c>
      <c r="AB30" s="49">
        <f>vnos!V30</f>
        <v>-0.5</v>
      </c>
      <c r="AC30" s="50">
        <f t="shared" si="7"/>
        <v>200.5</v>
      </c>
      <c r="AD30" s="50">
        <f t="shared" si="8"/>
        <v>200.50000299999999</v>
      </c>
    </row>
    <row r="31" spans="1:30" x14ac:dyDescent="0.35">
      <c r="A31" s="16">
        <v>25</v>
      </c>
      <c r="B31" s="48">
        <f t="shared" si="0"/>
        <v>25</v>
      </c>
      <c r="C31" s="48">
        <f t="shared" si="1"/>
        <v>126</v>
      </c>
      <c r="D31" s="2">
        <f t="shared" si="2"/>
        <v>17</v>
      </c>
      <c r="E31" s="2">
        <f t="shared" si="3"/>
        <v>118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9">
        <f t="shared" si="9"/>
        <v>200</v>
      </c>
      <c r="AA31" s="9">
        <f t="shared" si="6"/>
        <v>200.00000309999999</v>
      </c>
      <c r="AB31" s="49">
        <f>vnos!V31</f>
        <v>-0.5</v>
      </c>
      <c r="AC31" s="50">
        <f t="shared" si="7"/>
        <v>200.5</v>
      </c>
      <c r="AD31" s="50">
        <f t="shared" si="8"/>
        <v>200.50000309999999</v>
      </c>
    </row>
    <row r="32" spans="1:30" x14ac:dyDescent="0.35">
      <c r="A32" s="16">
        <v>26</v>
      </c>
      <c r="B32" s="48">
        <f t="shared" si="0"/>
        <v>26</v>
      </c>
      <c r="C32" s="48">
        <f t="shared" si="1"/>
        <v>127</v>
      </c>
      <c r="D32" s="2">
        <f t="shared" si="2"/>
        <v>17</v>
      </c>
      <c r="E32" s="2">
        <f t="shared" si="3"/>
        <v>118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9">
        <f t="shared" si="9"/>
        <v>200</v>
      </c>
      <c r="AA32" s="9">
        <f t="shared" si="6"/>
        <v>200.00000320000001</v>
      </c>
      <c r="AB32" s="49">
        <f>vnos!V32</f>
        <v>-0.5</v>
      </c>
      <c r="AC32" s="50">
        <f t="shared" si="7"/>
        <v>200.5</v>
      </c>
      <c r="AD32" s="50">
        <f t="shared" si="8"/>
        <v>200.50000320000001</v>
      </c>
    </row>
    <row r="33" spans="1:30" x14ac:dyDescent="0.35">
      <c r="A33" s="16">
        <v>27</v>
      </c>
      <c r="B33" s="48">
        <f t="shared" si="0"/>
        <v>27</v>
      </c>
      <c r="C33" s="48">
        <f t="shared" si="1"/>
        <v>128</v>
      </c>
      <c r="D33" s="2">
        <f t="shared" si="2"/>
        <v>17</v>
      </c>
      <c r="E33" s="2">
        <f t="shared" si="3"/>
        <v>118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9">
        <f t="shared" si="9"/>
        <v>200</v>
      </c>
      <c r="AA33" s="9">
        <f t="shared" si="6"/>
        <v>200.0000033</v>
      </c>
      <c r="AB33" s="49">
        <f>vnos!V33</f>
        <v>-0.5</v>
      </c>
      <c r="AC33" s="50">
        <f t="shared" si="7"/>
        <v>200.5</v>
      </c>
      <c r="AD33" s="50">
        <f t="shared" si="8"/>
        <v>200.5000033</v>
      </c>
    </row>
    <row r="34" spans="1:30" x14ac:dyDescent="0.35">
      <c r="A34" s="16">
        <v>28</v>
      </c>
      <c r="B34" s="48">
        <f t="shared" si="0"/>
        <v>28</v>
      </c>
      <c r="C34" s="48">
        <f t="shared" si="1"/>
        <v>129</v>
      </c>
      <c r="D34" s="2">
        <f t="shared" si="2"/>
        <v>17</v>
      </c>
      <c r="E34" s="2">
        <f t="shared" si="3"/>
        <v>118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9">
        <f t="shared" si="9"/>
        <v>200</v>
      </c>
      <c r="AA34" s="9">
        <f t="shared" si="6"/>
        <v>200.0000034</v>
      </c>
      <c r="AB34" s="49">
        <f>vnos!V34</f>
        <v>-0.5</v>
      </c>
      <c r="AC34" s="50">
        <f t="shared" si="7"/>
        <v>200.5</v>
      </c>
      <c r="AD34" s="50">
        <f t="shared" si="8"/>
        <v>200.5000034</v>
      </c>
    </row>
    <row r="35" spans="1:30" x14ac:dyDescent="0.35">
      <c r="A35" s="16">
        <v>29</v>
      </c>
      <c r="B35" s="48">
        <f t="shared" si="0"/>
        <v>29</v>
      </c>
      <c r="C35" s="48">
        <f t="shared" si="1"/>
        <v>130</v>
      </c>
      <c r="D35" s="2">
        <f t="shared" si="2"/>
        <v>17</v>
      </c>
      <c r="E35" s="2">
        <f t="shared" si="3"/>
        <v>118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9">
        <f t="shared" si="9"/>
        <v>200</v>
      </c>
      <c r="AA35" s="9">
        <f t="shared" si="6"/>
        <v>200.00000349999999</v>
      </c>
      <c r="AB35" s="49">
        <f>vnos!V35</f>
        <v>-0.5</v>
      </c>
      <c r="AC35" s="50">
        <f t="shared" si="7"/>
        <v>200.5</v>
      </c>
      <c r="AD35" s="50">
        <f t="shared" si="8"/>
        <v>200.50000349999999</v>
      </c>
    </row>
    <row r="36" spans="1:30" x14ac:dyDescent="0.35">
      <c r="A36" s="16">
        <v>30</v>
      </c>
      <c r="B36" s="48">
        <f t="shared" si="0"/>
        <v>30</v>
      </c>
      <c r="C36" s="48">
        <f t="shared" si="1"/>
        <v>131</v>
      </c>
      <c r="D36" s="2">
        <f t="shared" si="2"/>
        <v>17</v>
      </c>
      <c r="E36" s="2">
        <f t="shared" si="3"/>
        <v>118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9">
        <f t="shared" si="9"/>
        <v>200</v>
      </c>
      <c r="AA36" s="9">
        <f t="shared" si="6"/>
        <v>200.00000360000001</v>
      </c>
      <c r="AB36" s="49">
        <f>vnos!V36</f>
        <v>-0.5</v>
      </c>
      <c r="AC36" s="50">
        <f t="shared" si="7"/>
        <v>200.5</v>
      </c>
      <c r="AD36" s="50">
        <f t="shared" si="8"/>
        <v>200.50000360000001</v>
      </c>
    </row>
    <row r="37" spans="1:30" x14ac:dyDescent="0.35">
      <c r="A37" s="16">
        <v>31</v>
      </c>
      <c r="B37" s="48">
        <f t="shared" si="0"/>
        <v>31</v>
      </c>
      <c r="C37" s="48">
        <f t="shared" si="1"/>
        <v>132</v>
      </c>
      <c r="D37" s="2">
        <f t="shared" si="2"/>
        <v>17</v>
      </c>
      <c r="E37" s="2">
        <f t="shared" si="3"/>
        <v>118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9">
        <f t="shared" si="9"/>
        <v>200</v>
      </c>
      <c r="AA37" s="9">
        <f t="shared" si="6"/>
        <v>200.00000370000001</v>
      </c>
      <c r="AB37" s="49">
        <f>vnos!V37</f>
        <v>-0.5</v>
      </c>
      <c r="AC37" s="50">
        <f t="shared" si="7"/>
        <v>200.5</v>
      </c>
      <c r="AD37" s="50">
        <f t="shared" si="8"/>
        <v>200.50000370000001</v>
      </c>
    </row>
    <row r="38" spans="1:30" x14ac:dyDescent="0.35">
      <c r="A38" s="16">
        <v>32</v>
      </c>
      <c r="B38" s="48">
        <f t="shared" si="0"/>
        <v>32</v>
      </c>
      <c r="C38" s="48">
        <f t="shared" si="1"/>
        <v>133</v>
      </c>
      <c r="D38" s="2">
        <f t="shared" si="2"/>
        <v>17</v>
      </c>
      <c r="E38" s="2">
        <f t="shared" si="3"/>
        <v>118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9">
        <f t="shared" si="9"/>
        <v>200</v>
      </c>
      <c r="AA38" s="9">
        <f t="shared" si="6"/>
        <v>200.0000038</v>
      </c>
      <c r="AB38" s="49">
        <f>vnos!V38</f>
        <v>-0.5</v>
      </c>
      <c r="AC38" s="50">
        <f t="shared" si="7"/>
        <v>200.5</v>
      </c>
      <c r="AD38" s="50">
        <f t="shared" si="8"/>
        <v>200.5000038</v>
      </c>
    </row>
    <row r="39" spans="1:30" x14ac:dyDescent="0.35">
      <c r="A39" s="16">
        <v>33</v>
      </c>
      <c r="B39" s="48">
        <f t="shared" ref="B39:B70" si="10">RANK($AA39,$AA$7:$AA$146,1)</f>
        <v>33</v>
      </c>
      <c r="C39" s="48">
        <f t="shared" ref="C39:C70" si="11">RANK($AD39,$AD$7:$AD$146,1)</f>
        <v>134</v>
      </c>
      <c r="D39" s="2">
        <f t="shared" ref="D39:D70" si="12">_xlfn.RANK.EQ($Z39,$Z$7:$Z$146,1)</f>
        <v>17</v>
      </c>
      <c r="E39" s="2">
        <f t="shared" ref="E39:E70" si="13">_xlfn.RANK.EQ($AC39,$AC$7:$AC$146,1)</f>
        <v>118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9">
        <f t="shared" si="9"/>
        <v>200</v>
      </c>
      <c r="AA39" s="9">
        <f t="shared" si="6"/>
        <v>200.0000039</v>
      </c>
      <c r="AB39" s="49">
        <f>vnos!V39</f>
        <v>-0.5</v>
      </c>
      <c r="AC39" s="50">
        <f t="shared" si="7"/>
        <v>200.5</v>
      </c>
      <c r="AD39" s="50">
        <f t="shared" si="8"/>
        <v>200.5000039</v>
      </c>
    </row>
    <row r="40" spans="1:30" x14ac:dyDescent="0.35">
      <c r="A40" s="16">
        <v>34</v>
      </c>
      <c r="B40" s="48">
        <f t="shared" si="10"/>
        <v>34</v>
      </c>
      <c r="C40" s="48">
        <f t="shared" si="11"/>
        <v>135</v>
      </c>
      <c r="D40" s="2">
        <f t="shared" si="12"/>
        <v>17</v>
      </c>
      <c r="E40" s="2">
        <f t="shared" si="13"/>
        <v>118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9">
        <f t="shared" si="9"/>
        <v>200</v>
      </c>
      <c r="AA40" s="9">
        <f t="shared" si="6"/>
        <v>200.00000399999999</v>
      </c>
      <c r="AB40" s="49">
        <f>vnos!V40</f>
        <v>-0.5</v>
      </c>
      <c r="AC40" s="50">
        <f t="shared" si="7"/>
        <v>200.5</v>
      </c>
      <c r="AD40" s="50">
        <f t="shared" si="8"/>
        <v>200.50000399999999</v>
      </c>
    </row>
    <row r="41" spans="1:30" x14ac:dyDescent="0.35">
      <c r="A41" s="16">
        <v>35</v>
      </c>
      <c r="B41" s="48">
        <f t="shared" si="10"/>
        <v>35</v>
      </c>
      <c r="C41" s="48">
        <f t="shared" si="11"/>
        <v>136</v>
      </c>
      <c r="D41" s="2">
        <f t="shared" si="12"/>
        <v>17</v>
      </c>
      <c r="E41" s="2">
        <f t="shared" si="13"/>
        <v>118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9">
        <f t="shared" si="9"/>
        <v>200</v>
      </c>
      <c r="AA41" s="9">
        <f t="shared" si="6"/>
        <v>200.00000410000001</v>
      </c>
      <c r="AB41" s="49">
        <f>vnos!V41</f>
        <v>-0.5</v>
      </c>
      <c r="AC41" s="50">
        <f t="shared" si="7"/>
        <v>200.5</v>
      </c>
      <c r="AD41" s="50">
        <f t="shared" si="8"/>
        <v>200.50000410000001</v>
      </c>
    </row>
    <row r="42" spans="1:30" x14ac:dyDescent="0.35">
      <c r="A42" s="16">
        <v>36</v>
      </c>
      <c r="B42" s="48">
        <f t="shared" si="10"/>
        <v>36</v>
      </c>
      <c r="C42" s="48">
        <f t="shared" si="11"/>
        <v>137</v>
      </c>
      <c r="D42" s="2">
        <f t="shared" si="12"/>
        <v>17</v>
      </c>
      <c r="E42" s="2">
        <f t="shared" si="13"/>
        <v>118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9">
        <f t="shared" si="9"/>
        <v>200</v>
      </c>
      <c r="AA42" s="9">
        <f t="shared" si="6"/>
        <v>200.00000420000001</v>
      </c>
      <c r="AB42" s="49">
        <f>vnos!V42</f>
        <v>-0.5</v>
      </c>
      <c r="AC42" s="50">
        <f t="shared" si="7"/>
        <v>200.5</v>
      </c>
      <c r="AD42" s="50">
        <f t="shared" si="8"/>
        <v>200.50000420000001</v>
      </c>
    </row>
    <row r="43" spans="1:30" x14ac:dyDescent="0.35">
      <c r="A43" s="16">
        <v>37</v>
      </c>
      <c r="B43" s="48">
        <f t="shared" si="10"/>
        <v>37</v>
      </c>
      <c r="C43" s="48">
        <f t="shared" si="11"/>
        <v>138</v>
      </c>
      <c r="D43" s="2">
        <f t="shared" si="12"/>
        <v>17</v>
      </c>
      <c r="E43" s="2">
        <f t="shared" si="13"/>
        <v>118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9">
        <f t="shared" si="9"/>
        <v>200</v>
      </c>
      <c r="AA43" s="9">
        <f t="shared" si="6"/>
        <v>200.0000043</v>
      </c>
      <c r="AB43" s="49">
        <f>vnos!V43</f>
        <v>-0.5</v>
      </c>
      <c r="AC43" s="50">
        <f t="shared" si="7"/>
        <v>200.5</v>
      </c>
      <c r="AD43" s="50">
        <f t="shared" si="8"/>
        <v>200.5000043</v>
      </c>
    </row>
    <row r="44" spans="1:30" x14ac:dyDescent="0.35">
      <c r="A44" s="16">
        <v>38</v>
      </c>
      <c r="B44" s="48">
        <f t="shared" si="10"/>
        <v>38</v>
      </c>
      <c r="C44" s="48">
        <f t="shared" si="11"/>
        <v>139</v>
      </c>
      <c r="D44" s="2">
        <f t="shared" si="12"/>
        <v>17</v>
      </c>
      <c r="E44" s="2">
        <f t="shared" si="13"/>
        <v>118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9">
        <f t="shared" si="9"/>
        <v>200</v>
      </c>
      <c r="AA44" s="9">
        <f t="shared" si="6"/>
        <v>200.00000439999999</v>
      </c>
      <c r="AB44" s="49">
        <f>vnos!V44</f>
        <v>-0.5</v>
      </c>
      <c r="AC44" s="50">
        <f t="shared" si="7"/>
        <v>200.5</v>
      </c>
      <c r="AD44" s="50">
        <f t="shared" si="8"/>
        <v>200.50000439999999</v>
      </c>
    </row>
    <row r="45" spans="1:30" x14ac:dyDescent="0.35">
      <c r="A45" s="16">
        <v>39</v>
      </c>
      <c r="B45" s="48">
        <f t="shared" si="10"/>
        <v>39</v>
      </c>
      <c r="C45" s="48">
        <f t="shared" si="11"/>
        <v>140</v>
      </c>
      <c r="D45" s="2">
        <f t="shared" si="12"/>
        <v>17</v>
      </c>
      <c r="E45" s="2">
        <f t="shared" si="13"/>
        <v>118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9">
        <f t="shared" si="9"/>
        <v>200</v>
      </c>
      <c r="AA45" s="9">
        <f t="shared" si="6"/>
        <v>200.00000449999999</v>
      </c>
      <c r="AB45" s="49">
        <f>vnos!V45</f>
        <v>-0.5</v>
      </c>
      <c r="AC45" s="50">
        <f t="shared" si="7"/>
        <v>200.5</v>
      </c>
      <c r="AD45" s="50">
        <f t="shared" si="8"/>
        <v>200.50000449999999</v>
      </c>
    </row>
    <row r="46" spans="1:30" x14ac:dyDescent="0.35">
      <c r="A46" s="16">
        <v>40</v>
      </c>
      <c r="B46" s="48">
        <f t="shared" si="10"/>
        <v>40</v>
      </c>
      <c r="C46" s="48">
        <f t="shared" si="11"/>
        <v>17</v>
      </c>
      <c r="D46" s="2">
        <f t="shared" si="12"/>
        <v>17</v>
      </c>
      <c r="E46" s="2">
        <f t="shared" si="13"/>
        <v>17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9">
        <f t="shared" si="9"/>
        <v>200</v>
      </c>
      <c r="AA46" s="9">
        <f t="shared" si="6"/>
        <v>200.00000460000001</v>
      </c>
      <c r="AB46" s="49">
        <f>vnos!V46</f>
        <v>0</v>
      </c>
      <c r="AC46" s="50">
        <f t="shared" si="7"/>
        <v>200</v>
      </c>
      <c r="AD46" s="50">
        <f t="shared" si="8"/>
        <v>200.00000460000001</v>
      </c>
    </row>
    <row r="47" spans="1:30" x14ac:dyDescent="0.35">
      <c r="A47" s="16">
        <v>41</v>
      </c>
      <c r="B47" s="48">
        <f t="shared" si="10"/>
        <v>41</v>
      </c>
      <c r="C47" s="48">
        <f t="shared" si="11"/>
        <v>18</v>
      </c>
      <c r="D47" s="2">
        <f t="shared" si="12"/>
        <v>17</v>
      </c>
      <c r="E47" s="2">
        <f t="shared" si="13"/>
        <v>17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9">
        <f t="shared" si="9"/>
        <v>200</v>
      </c>
      <c r="AA47" s="9">
        <f t="shared" si="6"/>
        <v>200.00000470000001</v>
      </c>
      <c r="AB47" s="49">
        <f>vnos!V47</f>
        <v>0</v>
      </c>
      <c r="AC47" s="50">
        <f t="shared" si="7"/>
        <v>200</v>
      </c>
      <c r="AD47" s="50">
        <f t="shared" si="8"/>
        <v>200.00000470000001</v>
      </c>
    </row>
    <row r="48" spans="1:30" x14ac:dyDescent="0.35">
      <c r="A48" s="16">
        <v>42</v>
      </c>
      <c r="B48" s="48">
        <f t="shared" si="10"/>
        <v>42</v>
      </c>
      <c r="C48" s="48">
        <f t="shared" si="11"/>
        <v>19</v>
      </c>
      <c r="D48" s="2">
        <f t="shared" si="12"/>
        <v>17</v>
      </c>
      <c r="E48" s="2">
        <f t="shared" si="13"/>
        <v>17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9">
        <f t="shared" si="9"/>
        <v>200</v>
      </c>
      <c r="AA48" s="9">
        <f t="shared" si="6"/>
        <v>200.0000048</v>
      </c>
      <c r="AB48" s="49">
        <f>vnos!V48</f>
        <v>0</v>
      </c>
      <c r="AC48" s="50">
        <f t="shared" si="7"/>
        <v>200</v>
      </c>
      <c r="AD48" s="50">
        <f t="shared" si="8"/>
        <v>200.0000048</v>
      </c>
    </row>
    <row r="49" spans="1:30" x14ac:dyDescent="0.35">
      <c r="A49" s="16">
        <v>43</v>
      </c>
      <c r="B49" s="48">
        <f t="shared" si="10"/>
        <v>43</v>
      </c>
      <c r="C49" s="48">
        <f t="shared" si="11"/>
        <v>20</v>
      </c>
      <c r="D49" s="2">
        <f t="shared" si="12"/>
        <v>17</v>
      </c>
      <c r="E49" s="2">
        <f t="shared" si="13"/>
        <v>17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9">
        <f t="shared" si="9"/>
        <v>200</v>
      </c>
      <c r="AA49" s="9">
        <f t="shared" si="6"/>
        <v>200.00000489999999</v>
      </c>
      <c r="AB49" s="49">
        <f>vnos!V49</f>
        <v>0</v>
      </c>
      <c r="AC49" s="50">
        <f t="shared" si="7"/>
        <v>200</v>
      </c>
      <c r="AD49" s="50">
        <f t="shared" si="8"/>
        <v>200.00000489999999</v>
      </c>
    </row>
    <row r="50" spans="1:30" x14ac:dyDescent="0.35">
      <c r="A50" s="16">
        <v>44</v>
      </c>
      <c r="B50" s="48">
        <f t="shared" si="10"/>
        <v>44</v>
      </c>
      <c r="C50" s="48">
        <f t="shared" si="11"/>
        <v>21</v>
      </c>
      <c r="D50" s="2">
        <f t="shared" si="12"/>
        <v>17</v>
      </c>
      <c r="E50" s="2">
        <f t="shared" si="13"/>
        <v>17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9">
        <f t="shared" si="9"/>
        <v>200</v>
      </c>
      <c r="AA50" s="9">
        <f t="shared" si="6"/>
        <v>200.00000499999999</v>
      </c>
      <c r="AB50" s="49">
        <f>vnos!V50</f>
        <v>0</v>
      </c>
      <c r="AC50" s="50">
        <f t="shared" si="7"/>
        <v>200</v>
      </c>
      <c r="AD50" s="50">
        <f t="shared" si="8"/>
        <v>200.00000499999999</v>
      </c>
    </row>
    <row r="51" spans="1:30" x14ac:dyDescent="0.35">
      <c r="A51" s="16">
        <v>45</v>
      </c>
      <c r="B51" s="48">
        <f t="shared" si="10"/>
        <v>45</v>
      </c>
      <c r="C51" s="48">
        <f t="shared" si="11"/>
        <v>22</v>
      </c>
      <c r="D51" s="2">
        <f t="shared" si="12"/>
        <v>17</v>
      </c>
      <c r="E51" s="2">
        <f t="shared" si="13"/>
        <v>17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9">
        <f t="shared" si="9"/>
        <v>200</v>
      </c>
      <c r="AA51" s="9">
        <f t="shared" si="6"/>
        <v>200.00000510000001</v>
      </c>
      <c r="AB51" s="49">
        <f>vnos!V51</f>
        <v>0</v>
      </c>
      <c r="AC51" s="50">
        <f t="shared" si="7"/>
        <v>200</v>
      </c>
      <c r="AD51" s="50">
        <f t="shared" si="8"/>
        <v>200.00000510000001</v>
      </c>
    </row>
    <row r="52" spans="1:30" x14ac:dyDescent="0.35">
      <c r="A52" s="16">
        <v>46</v>
      </c>
      <c r="B52" s="48">
        <f t="shared" si="10"/>
        <v>46</v>
      </c>
      <c r="C52" s="48">
        <f t="shared" si="11"/>
        <v>23</v>
      </c>
      <c r="D52" s="2">
        <f t="shared" si="12"/>
        <v>17</v>
      </c>
      <c r="E52" s="2">
        <f t="shared" si="13"/>
        <v>17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9">
        <f t="shared" si="9"/>
        <v>200</v>
      </c>
      <c r="AA52" s="9">
        <f t="shared" si="6"/>
        <v>200.0000052</v>
      </c>
      <c r="AB52" s="49">
        <f>vnos!V52</f>
        <v>0</v>
      </c>
      <c r="AC52" s="50">
        <f t="shared" si="7"/>
        <v>200</v>
      </c>
      <c r="AD52" s="50">
        <f t="shared" si="8"/>
        <v>200.0000052</v>
      </c>
    </row>
    <row r="53" spans="1:30" x14ac:dyDescent="0.35">
      <c r="A53" s="16">
        <v>47</v>
      </c>
      <c r="B53" s="48">
        <f t="shared" si="10"/>
        <v>47</v>
      </c>
      <c r="C53" s="48">
        <f t="shared" si="11"/>
        <v>24</v>
      </c>
      <c r="D53" s="2">
        <f t="shared" si="12"/>
        <v>17</v>
      </c>
      <c r="E53" s="2">
        <f t="shared" si="13"/>
        <v>17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9">
        <f t="shared" si="9"/>
        <v>200</v>
      </c>
      <c r="AA53" s="9">
        <f t="shared" si="6"/>
        <v>200.0000053</v>
      </c>
      <c r="AB53" s="49">
        <f>vnos!V53</f>
        <v>0</v>
      </c>
      <c r="AC53" s="50">
        <f t="shared" si="7"/>
        <v>200</v>
      </c>
      <c r="AD53" s="50">
        <f t="shared" si="8"/>
        <v>200.0000053</v>
      </c>
    </row>
    <row r="54" spans="1:30" x14ac:dyDescent="0.35">
      <c r="A54" s="16">
        <v>48</v>
      </c>
      <c r="B54" s="48">
        <f t="shared" si="10"/>
        <v>48</v>
      </c>
      <c r="C54" s="48">
        <f t="shared" si="11"/>
        <v>25</v>
      </c>
      <c r="D54" s="2">
        <f t="shared" si="12"/>
        <v>17</v>
      </c>
      <c r="E54" s="2">
        <f t="shared" si="13"/>
        <v>17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9">
        <f t="shared" si="9"/>
        <v>200</v>
      </c>
      <c r="AA54" s="9">
        <f t="shared" si="6"/>
        <v>200.00000539999999</v>
      </c>
      <c r="AB54" s="49">
        <f>vnos!V54</f>
        <v>0</v>
      </c>
      <c r="AC54" s="50">
        <f t="shared" si="7"/>
        <v>200</v>
      </c>
      <c r="AD54" s="50">
        <f t="shared" si="8"/>
        <v>200.00000539999999</v>
      </c>
    </row>
    <row r="55" spans="1:30" x14ac:dyDescent="0.35">
      <c r="A55" s="16">
        <v>49</v>
      </c>
      <c r="B55" s="48">
        <f t="shared" si="10"/>
        <v>49</v>
      </c>
      <c r="C55" s="48">
        <f t="shared" si="11"/>
        <v>26</v>
      </c>
      <c r="D55" s="2">
        <f t="shared" si="12"/>
        <v>17</v>
      </c>
      <c r="E55" s="2">
        <f t="shared" si="13"/>
        <v>17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9">
        <f t="shared" si="9"/>
        <v>200</v>
      </c>
      <c r="AA55" s="9">
        <f t="shared" si="6"/>
        <v>200.00000549999999</v>
      </c>
      <c r="AB55" s="49">
        <f>vnos!V55</f>
        <v>0</v>
      </c>
      <c r="AC55" s="50">
        <f t="shared" si="7"/>
        <v>200</v>
      </c>
      <c r="AD55" s="50">
        <f t="shared" si="8"/>
        <v>200.00000549999999</v>
      </c>
    </row>
    <row r="56" spans="1:30" x14ac:dyDescent="0.35">
      <c r="A56" s="16">
        <v>50</v>
      </c>
      <c r="B56" s="48">
        <f t="shared" si="10"/>
        <v>50</v>
      </c>
      <c r="C56" s="48">
        <f t="shared" si="11"/>
        <v>27</v>
      </c>
      <c r="D56" s="2">
        <f t="shared" si="12"/>
        <v>17</v>
      </c>
      <c r="E56" s="2">
        <f t="shared" si="13"/>
        <v>17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9">
        <f t="shared" si="9"/>
        <v>200</v>
      </c>
      <c r="AA56" s="9">
        <f t="shared" si="6"/>
        <v>200.00000560000001</v>
      </c>
      <c r="AB56" s="49">
        <f>vnos!V56</f>
        <v>0</v>
      </c>
      <c r="AC56" s="50">
        <f t="shared" si="7"/>
        <v>200</v>
      </c>
      <c r="AD56" s="50">
        <f t="shared" si="8"/>
        <v>200.00000560000001</v>
      </c>
    </row>
    <row r="57" spans="1:30" x14ac:dyDescent="0.35">
      <c r="A57" s="16">
        <v>51</v>
      </c>
      <c r="B57" s="48">
        <f t="shared" si="10"/>
        <v>51</v>
      </c>
      <c r="C57" s="48">
        <f t="shared" si="11"/>
        <v>28</v>
      </c>
      <c r="D57" s="2">
        <f t="shared" si="12"/>
        <v>17</v>
      </c>
      <c r="E57" s="2">
        <f t="shared" si="13"/>
        <v>17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9">
        <f t="shared" si="9"/>
        <v>200</v>
      </c>
      <c r="AA57" s="9">
        <f t="shared" si="6"/>
        <v>200.0000057</v>
      </c>
      <c r="AB57" s="49">
        <f>vnos!V57</f>
        <v>0</v>
      </c>
      <c r="AC57" s="50">
        <f t="shared" si="7"/>
        <v>200</v>
      </c>
      <c r="AD57" s="50">
        <f t="shared" si="8"/>
        <v>200.0000057</v>
      </c>
    </row>
    <row r="58" spans="1:30" x14ac:dyDescent="0.35">
      <c r="A58" s="16">
        <v>52</v>
      </c>
      <c r="B58" s="48">
        <f t="shared" si="10"/>
        <v>52</v>
      </c>
      <c r="C58" s="48">
        <f t="shared" si="11"/>
        <v>29</v>
      </c>
      <c r="D58" s="2">
        <f t="shared" si="12"/>
        <v>17</v>
      </c>
      <c r="E58" s="2">
        <f t="shared" si="13"/>
        <v>17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9">
        <f t="shared" si="9"/>
        <v>200</v>
      </c>
      <c r="AA58" s="9">
        <f t="shared" si="6"/>
        <v>200.0000058</v>
      </c>
      <c r="AB58" s="49">
        <f>vnos!V58</f>
        <v>0</v>
      </c>
      <c r="AC58" s="50">
        <f t="shared" si="7"/>
        <v>200</v>
      </c>
      <c r="AD58" s="50">
        <f t="shared" si="8"/>
        <v>200.0000058</v>
      </c>
    </row>
    <row r="59" spans="1:30" x14ac:dyDescent="0.35">
      <c r="A59" s="16">
        <v>53</v>
      </c>
      <c r="B59" s="48">
        <f t="shared" si="10"/>
        <v>53</v>
      </c>
      <c r="C59" s="48">
        <f t="shared" si="11"/>
        <v>30</v>
      </c>
      <c r="D59" s="2">
        <f t="shared" si="12"/>
        <v>17</v>
      </c>
      <c r="E59" s="2">
        <f t="shared" si="13"/>
        <v>17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9">
        <f t="shared" si="9"/>
        <v>200</v>
      </c>
      <c r="AA59" s="9">
        <f t="shared" si="6"/>
        <v>200.00000589999999</v>
      </c>
      <c r="AB59" s="49">
        <f>vnos!V59</f>
        <v>0</v>
      </c>
      <c r="AC59" s="50">
        <f t="shared" si="7"/>
        <v>200</v>
      </c>
      <c r="AD59" s="50">
        <f t="shared" si="8"/>
        <v>200.00000589999999</v>
      </c>
    </row>
    <row r="60" spans="1:30" x14ac:dyDescent="0.35">
      <c r="A60" s="16">
        <v>54</v>
      </c>
      <c r="B60" s="48">
        <f t="shared" si="10"/>
        <v>54</v>
      </c>
      <c r="C60" s="48">
        <f t="shared" si="11"/>
        <v>31</v>
      </c>
      <c r="D60" s="2">
        <f t="shared" si="12"/>
        <v>17</v>
      </c>
      <c r="E60" s="2">
        <f t="shared" si="13"/>
        <v>17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9">
        <f t="shared" si="9"/>
        <v>200</v>
      </c>
      <c r="AA60" s="9">
        <f t="shared" si="6"/>
        <v>200.00000600000001</v>
      </c>
      <c r="AB60" s="49">
        <f>vnos!V60</f>
        <v>0</v>
      </c>
      <c r="AC60" s="50">
        <f t="shared" si="7"/>
        <v>200</v>
      </c>
      <c r="AD60" s="50">
        <f t="shared" si="8"/>
        <v>200.00000600000001</v>
      </c>
    </row>
    <row r="61" spans="1:30" x14ac:dyDescent="0.35">
      <c r="A61" s="16">
        <v>55</v>
      </c>
      <c r="B61" s="48">
        <f t="shared" si="10"/>
        <v>55</v>
      </c>
      <c r="C61" s="48">
        <f t="shared" si="11"/>
        <v>32</v>
      </c>
      <c r="D61" s="2">
        <f t="shared" si="12"/>
        <v>17</v>
      </c>
      <c r="E61" s="2">
        <f t="shared" si="13"/>
        <v>17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9">
        <f t="shared" si="9"/>
        <v>200</v>
      </c>
      <c r="AA61" s="9">
        <f t="shared" si="6"/>
        <v>200.00000610000001</v>
      </c>
      <c r="AB61" s="49">
        <f>vnos!V61</f>
        <v>0</v>
      </c>
      <c r="AC61" s="50">
        <f t="shared" si="7"/>
        <v>200</v>
      </c>
      <c r="AD61" s="50">
        <f t="shared" si="8"/>
        <v>200.00000610000001</v>
      </c>
    </row>
    <row r="62" spans="1:30" x14ac:dyDescent="0.35">
      <c r="A62" s="16">
        <v>56</v>
      </c>
      <c r="B62" s="48">
        <f t="shared" si="10"/>
        <v>56</v>
      </c>
      <c r="C62" s="48">
        <f t="shared" si="11"/>
        <v>33</v>
      </c>
      <c r="D62" s="2">
        <f t="shared" si="12"/>
        <v>17</v>
      </c>
      <c r="E62" s="2">
        <f t="shared" si="13"/>
        <v>17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9">
        <f t="shared" si="9"/>
        <v>200</v>
      </c>
      <c r="AA62" s="9">
        <f t="shared" si="6"/>
        <v>200.0000062</v>
      </c>
      <c r="AB62" s="49">
        <f>vnos!V62</f>
        <v>0</v>
      </c>
      <c r="AC62" s="50">
        <f t="shared" si="7"/>
        <v>200</v>
      </c>
      <c r="AD62" s="50">
        <f t="shared" si="8"/>
        <v>200.0000062</v>
      </c>
    </row>
    <row r="63" spans="1:30" x14ac:dyDescent="0.35">
      <c r="A63" s="16">
        <v>57</v>
      </c>
      <c r="B63" s="48">
        <f t="shared" si="10"/>
        <v>57</v>
      </c>
      <c r="C63" s="48">
        <f t="shared" si="11"/>
        <v>34</v>
      </c>
      <c r="D63" s="2">
        <f t="shared" si="12"/>
        <v>17</v>
      </c>
      <c r="E63" s="2">
        <f t="shared" si="13"/>
        <v>17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9">
        <f t="shared" si="9"/>
        <v>200</v>
      </c>
      <c r="AA63" s="9">
        <f t="shared" si="6"/>
        <v>200.0000063</v>
      </c>
      <c r="AB63" s="49">
        <f>vnos!V63</f>
        <v>0</v>
      </c>
      <c r="AC63" s="50">
        <f t="shared" si="7"/>
        <v>200</v>
      </c>
      <c r="AD63" s="50">
        <f t="shared" si="8"/>
        <v>200.0000063</v>
      </c>
    </row>
    <row r="64" spans="1:30" x14ac:dyDescent="0.35">
      <c r="A64" s="16">
        <v>58</v>
      </c>
      <c r="B64" s="48">
        <f t="shared" si="10"/>
        <v>58</v>
      </c>
      <c r="C64" s="48">
        <f t="shared" si="11"/>
        <v>35</v>
      </c>
      <c r="D64" s="2">
        <f t="shared" si="12"/>
        <v>17</v>
      </c>
      <c r="E64" s="2">
        <f t="shared" si="13"/>
        <v>17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9">
        <f t="shared" si="9"/>
        <v>200</v>
      </c>
      <c r="AA64" s="9">
        <f t="shared" si="6"/>
        <v>200.00000639999999</v>
      </c>
      <c r="AB64" s="49">
        <f>vnos!V64</f>
        <v>0</v>
      </c>
      <c r="AC64" s="50">
        <f t="shared" si="7"/>
        <v>200</v>
      </c>
      <c r="AD64" s="50">
        <f t="shared" si="8"/>
        <v>200.00000639999999</v>
      </c>
    </row>
    <row r="65" spans="1:30" x14ac:dyDescent="0.35">
      <c r="A65" s="16">
        <v>59</v>
      </c>
      <c r="B65" s="48">
        <f t="shared" si="10"/>
        <v>59</v>
      </c>
      <c r="C65" s="48">
        <f t="shared" si="11"/>
        <v>36</v>
      </c>
      <c r="D65" s="2">
        <f t="shared" si="12"/>
        <v>17</v>
      </c>
      <c r="E65" s="2">
        <f t="shared" si="13"/>
        <v>17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9">
        <f t="shared" si="9"/>
        <v>200</v>
      </c>
      <c r="AA65" s="9">
        <f t="shared" si="6"/>
        <v>200.00000650000001</v>
      </c>
      <c r="AB65" s="49">
        <f>vnos!V65</f>
        <v>0</v>
      </c>
      <c r="AC65" s="50">
        <f t="shared" si="7"/>
        <v>200</v>
      </c>
      <c r="AD65" s="50">
        <f t="shared" si="8"/>
        <v>200.00000650000001</v>
      </c>
    </row>
    <row r="66" spans="1:30" x14ac:dyDescent="0.35">
      <c r="A66" s="16">
        <v>60</v>
      </c>
      <c r="B66" s="48">
        <f t="shared" si="10"/>
        <v>60</v>
      </c>
      <c r="C66" s="48">
        <f t="shared" si="11"/>
        <v>37</v>
      </c>
      <c r="D66" s="2">
        <f t="shared" si="12"/>
        <v>17</v>
      </c>
      <c r="E66" s="2">
        <f t="shared" si="13"/>
        <v>17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9">
        <f t="shared" si="9"/>
        <v>200</v>
      </c>
      <c r="AA66" s="9">
        <f t="shared" si="6"/>
        <v>200.00000660000001</v>
      </c>
      <c r="AB66" s="49">
        <f>vnos!V66</f>
        <v>0</v>
      </c>
      <c r="AC66" s="50">
        <f t="shared" si="7"/>
        <v>200</v>
      </c>
      <c r="AD66" s="50">
        <f t="shared" si="8"/>
        <v>200.00000660000001</v>
      </c>
    </row>
    <row r="67" spans="1:30" x14ac:dyDescent="0.35">
      <c r="A67" s="16">
        <v>61</v>
      </c>
      <c r="B67" s="48">
        <f t="shared" si="10"/>
        <v>61</v>
      </c>
      <c r="C67" s="48">
        <f t="shared" si="11"/>
        <v>38</v>
      </c>
      <c r="D67" s="2">
        <f t="shared" si="12"/>
        <v>17</v>
      </c>
      <c r="E67" s="2">
        <f t="shared" si="13"/>
        <v>17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9">
        <f t="shared" si="9"/>
        <v>200</v>
      </c>
      <c r="AA67" s="9">
        <f t="shared" si="6"/>
        <v>200.0000067</v>
      </c>
      <c r="AB67" s="49">
        <f>vnos!V67</f>
        <v>0</v>
      </c>
      <c r="AC67" s="50">
        <f t="shared" si="7"/>
        <v>200</v>
      </c>
      <c r="AD67" s="50">
        <f t="shared" si="8"/>
        <v>200.0000067</v>
      </c>
    </row>
    <row r="68" spans="1:30" x14ac:dyDescent="0.35">
      <c r="A68" s="16">
        <v>62</v>
      </c>
      <c r="B68" s="48">
        <f t="shared" si="10"/>
        <v>62</v>
      </c>
      <c r="C68" s="48">
        <f t="shared" si="11"/>
        <v>39</v>
      </c>
      <c r="D68" s="2">
        <f t="shared" si="12"/>
        <v>17</v>
      </c>
      <c r="E68" s="2">
        <f t="shared" si="13"/>
        <v>17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9">
        <f t="shared" si="9"/>
        <v>200</v>
      </c>
      <c r="AA68" s="9">
        <f t="shared" si="6"/>
        <v>200.00000679999999</v>
      </c>
      <c r="AB68" s="49">
        <f>vnos!V68</f>
        <v>0</v>
      </c>
      <c r="AC68" s="50">
        <f t="shared" si="7"/>
        <v>200</v>
      </c>
      <c r="AD68" s="50">
        <f t="shared" si="8"/>
        <v>200.00000679999999</v>
      </c>
    </row>
    <row r="69" spans="1:30" ht="15" customHeight="1" x14ac:dyDescent="0.35">
      <c r="A69" s="16">
        <v>63</v>
      </c>
      <c r="B69" s="48">
        <f t="shared" si="10"/>
        <v>63</v>
      </c>
      <c r="C69" s="48">
        <f t="shared" si="11"/>
        <v>40</v>
      </c>
      <c r="D69" s="2">
        <f t="shared" si="12"/>
        <v>17</v>
      </c>
      <c r="E69" s="2">
        <f t="shared" si="13"/>
        <v>17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9">
        <f t="shared" si="9"/>
        <v>200</v>
      </c>
      <c r="AA69" s="9">
        <f t="shared" si="6"/>
        <v>200.00000689999999</v>
      </c>
      <c r="AB69" s="49">
        <f>vnos!V69</f>
        <v>0</v>
      </c>
      <c r="AC69" s="50">
        <f t="shared" si="7"/>
        <v>200</v>
      </c>
      <c r="AD69" s="50">
        <f t="shared" si="8"/>
        <v>200.00000689999999</v>
      </c>
    </row>
    <row r="70" spans="1:30" x14ac:dyDescent="0.35">
      <c r="A70" s="16">
        <v>64</v>
      </c>
      <c r="B70" s="48">
        <f t="shared" si="10"/>
        <v>64</v>
      </c>
      <c r="C70" s="48">
        <f t="shared" si="11"/>
        <v>41</v>
      </c>
      <c r="D70" s="2">
        <f t="shared" si="12"/>
        <v>17</v>
      </c>
      <c r="E70" s="2">
        <f t="shared" si="13"/>
        <v>17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9">
        <f t="shared" si="9"/>
        <v>200</v>
      </c>
      <c r="AA70" s="9">
        <f t="shared" si="6"/>
        <v>200.00000700000001</v>
      </c>
      <c r="AB70" s="49">
        <f>vnos!V70</f>
        <v>0</v>
      </c>
      <c r="AC70" s="50">
        <f t="shared" si="7"/>
        <v>200</v>
      </c>
      <c r="AD70" s="50">
        <f t="shared" si="8"/>
        <v>200.00000700000001</v>
      </c>
    </row>
    <row r="71" spans="1:30" x14ac:dyDescent="0.35">
      <c r="A71" s="16">
        <v>65</v>
      </c>
      <c r="B71" s="48">
        <f t="shared" ref="B71:B102" si="14">RANK($AA71,$AA$7:$AA$146,1)</f>
        <v>65</v>
      </c>
      <c r="C71" s="48">
        <f t="shared" ref="C71:C102" si="15">RANK($AD71,$AD$7:$AD$146,1)</f>
        <v>42</v>
      </c>
      <c r="D71" s="2">
        <f t="shared" ref="D71:D102" si="16">_xlfn.RANK.EQ($Z71,$Z$7:$Z$146,1)</f>
        <v>17</v>
      </c>
      <c r="E71" s="2">
        <f t="shared" ref="E71:E102" si="17">_xlfn.RANK.EQ($AC71,$AC$7:$AC$146,1)</f>
        <v>17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9">
        <f t="shared" si="9"/>
        <v>200</v>
      </c>
      <c r="AA71" s="9">
        <f t="shared" si="6"/>
        <v>200.0000071</v>
      </c>
      <c r="AB71" s="49">
        <f>vnos!V71</f>
        <v>0</v>
      </c>
      <c r="AC71" s="50">
        <f t="shared" si="7"/>
        <v>200</v>
      </c>
      <c r="AD71" s="50">
        <f t="shared" si="8"/>
        <v>200.0000071</v>
      </c>
    </row>
    <row r="72" spans="1:30" x14ac:dyDescent="0.35">
      <c r="A72" s="16">
        <v>66</v>
      </c>
      <c r="B72" s="48">
        <f t="shared" si="14"/>
        <v>66</v>
      </c>
      <c r="C72" s="48">
        <f t="shared" si="15"/>
        <v>43</v>
      </c>
      <c r="D72" s="2">
        <f t="shared" si="16"/>
        <v>17</v>
      </c>
      <c r="E72" s="2">
        <f t="shared" si="17"/>
        <v>17</v>
      </c>
      <c r="F72" s="4">
        <f>vnos!B72</f>
        <v>0</v>
      </c>
      <c r="G72" s="4">
        <f t="shared" ref="G72:G135" si="18">IF(Y72&gt;0,1,0)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9">
        <f t="shared" si="9"/>
        <v>200</v>
      </c>
      <c r="AA72" s="9">
        <f t="shared" ref="AA72:AA126" si="19">Z72+0.0000001*ROW()</f>
        <v>200.0000072</v>
      </c>
      <c r="AB72" s="49">
        <f>vnos!V72</f>
        <v>0</v>
      </c>
      <c r="AC72" s="50">
        <f t="shared" ref="AC72:AC135" si="20">Z72-AB72</f>
        <v>200</v>
      </c>
      <c r="AD72" s="50">
        <f t="shared" ref="AD72:AD126" si="21">AC72+0.0000001*ROW()</f>
        <v>200.0000072</v>
      </c>
    </row>
    <row r="73" spans="1:30" x14ac:dyDescent="0.35">
      <c r="A73" s="16">
        <v>67</v>
      </c>
      <c r="B73" s="48">
        <f t="shared" si="14"/>
        <v>67</v>
      </c>
      <c r="C73" s="48">
        <f t="shared" si="15"/>
        <v>44</v>
      </c>
      <c r="D73" s="2">
        <f t="shared" si="16"/>
        <v>17</v>
      </c>
      <c r="E73" s="2">
        <f t="shared" si="17"/>
        <v>17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9">
        <f t="shared" si="9"/>
        <v>200</v>
      </c>
      <c r="AA73" s="9">
        <f t="shared" si="19"/>
        <v>200.00000729999999</v>
      </c>
      <c r="AB73" s="49">
        <f>vnos!V73</f>
        <v>0</v>
      </c>
      <c r="AC73" s="50">
        <f t="shared" si="20"/>
        <v>200</v>
      </c>
      <c r="AD73" s="50">
        <f t="shared" si="21"/>
        <v>200.00000729999999</v>
      </c>
    </row>
    <row r="74" spans="1:30" x14ac:dyDescent="0.35">
      <c r="A74" s="16">
        <v>68</v>
      </c>
      <c r="B74" s="48">
        <f t="shared" si="14"/>
        <v>68</v>
      </c>
      <c r="C74" s="48">
        <f t="shared" si="15"/>
        <v>45</v>
      </c>
      <c r="D74" s="2">
        <f t="shared" si="16"/>
        <v>17</v>
      </c>
      <c r="E74" s="2">
        <f t="shared" si="17"/>
        <v>17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9">
        <f t="shared" si="9"/>
        <v>200</v>
      </c>
      <c r="AA74" s="9">
        <f t="shared" si="19"/>
        <v>200.00000739999999</v>
      </c>
      <c r="AB74" s="49">
        <f>vnos!V74</f>
        <v>0</v>
      </c>
      <c r="AC74" s="50">
        <f t="shared" si="20"/>
        <v>200</v>
      </c>
      <c r="AD74" s="50">
        <f t="shared" si="21"/>
        <v>200.00000739999999</v>
      </c>
    </row>
    <row r="75" spans="1:30" x14ac:dyDescent="0.35">
      <c r="A75" s="16">
        <v>69</v>
      </c>
      <c r="B75" s="48">
        <f t="shared" si="14"/>
        <v>69</v>
      </c>
      <c r="C75" s="48">
        <f t="shared" si="15"/>
        <v>46</v>
      </c>
      <c r="D75" s="2">
        <f t="shared" si="16"/>
        <v>17</v>
      </c>
      <c r="E75" s="2">
        <f t="shared" si="17"/>
        <v>17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9">
        <f t="shared" si="9"/>
        <v>200</v>
      </c>
      <c r="AA75" s="9">
        <f t="shared" si="19"/>
        <v>200.00000750000001</v>
      </c>
      <c r="AB75" s="49">
        <f>vnos!V75</f>
        <v>0</v>
      </c>
      <c r="AC75" s="50">
        <f t="shared" si="20"/>
        <v>200</v>
      </c>
      <c r="AD75" s="50">
        <f t="shared" si="21"/>
        <v>200.00000750000001</v>
      </c>
    </row>
    <row r="76" spans="1:30" x14ac:dyDescent="0.35">
      <c r="A76" s="16">
        <v>70</v>
      </c>
      <c r="B76" s="48">
        <f t="shared" si="14"/>
        <v>70</v>
      </c>
      <c r="C76" s="48">
        <f t="shared" si="15"/>
        <v>47</v>
      </c>
      <c r="D76" s="2">
        <f t="shared" si="16"/>
        <v>17</v>
      </c>
      <c r="E76" s="2">
        <f t="shared" si="17"/>
        <v>17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9">
        <f t="shared" si="9"/>
        <v>200</v>
      </c>
      <c r="AA76" s="9">
        <f t="shared" si="19"/>
        <v>200.0000076</v>
      </c>
      <c r="AB76" s="49">
        <f>vnos!V76</f>
        <v>0</v>
      </c>
      <c r="AC76" s="50">
        <f t="shared" si="20"/>
        <v>200</v>
      </c>
      <c r="AD76" s="50">
        <f t="shared" si="21"/>
        <v>200.0000076</v>
      </c>
    </row>
    <row r="77" spans="1:30" x14ac:dyDescent="0.35">
      <c r="A77" s="16">
        <v>71</v>
      </c>
      <c r="B77" s="48">
        <f t="shared" si="14"/>
        <v>71</v>
      </c>
      <c r="C77" s="48">
        <f t="shared" si="15"/>
        <v>48</v>
      </c>
      <c r="D77" s="2">
        <f t="shared" si="16"/>
        <v>17</v>
      </c>
      <c r="E77" s="2">
        <f t="shared" si="17"/>
        <v>17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9">
        <f t="shared" ref="Z77:Z125" si="22">IF(G77&gt;0,SUM(H77:Y77),200)</f>
        <v>200</v>
      </c>
      <c r="AA77" s="9">
        <f t="shared" si="19"/>
        <v>200.0000077</v>
      </c>
      <c r="AB77" s="49">
        <f>vnos!V77</f>
        <v>0</v>
      </c>
      <c r="AC77" s="50">
        <f t="shared" si="20"/>
        <v>200</v>
      </c>
      <c r="AD77" s="50">
        <f t="shared" si="21"/>
        <v>200.0000077</v>
      </c>
    </row>
    <row r="78" spans="1:30" x14ac:dyDescent="0.35">
      <c r="A78" s="16">
        <v>72</v>
      </c>
      <c r="B78" s="48">
        <f t="shared" si="14"/>
        <v>72</v>
      </c>
      <c r="C78" s="48">
        <f t="shared" si="15"/>
        <v>49</v>
      </c>
      <c r="D78" s="2">
        <f t="shared" si="16"/>
        <v>17</v>
      </c>
      <c r="E78" s="2">
        <f t="shared" si="17"/>
        <v>17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9">
        <f t="shared" si="22"/>
        <v>200</v>
      </c>
      <c r="AA78" s="9">
        <f t="shared" si="19"/>
        <v>200.00000779999999</v>
      </c>
      <c r="AB78" s="49">
        <f>vnos!V78</f>
        <v>0</v>
      </c>
      <c r="AC78" s="50">
        <f t="shared" si="20"/>
        <v>200</v>
      </c>
      <c r="AD78" s="50">
        <f t="shared" si="21"/>
        <v>200.00000779999999</v>
      </c>
    </row>
    <row r="79" spans="1:30" x14ac:dyDescent="0.35">
      <c r="A79" s="16">
        <v>73</v>
      </c>
      <c r="B79" s="48">
        <f t="shared" si="14"/>
        <v>73</v>
      </c>
      <c r="C79" s="48">
        <f t="shared" si="15"/>
        <v>50</v>
      </c>
      <c r="D79" s="2">
        <f t="shared" si="16"/>
        <v>17</v>
      </c>
      <c r="E79" s="2">
        <f t="shared" si="17"/>
        <v>17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9">
        <f t="shared" si="22"/>
        <v>200</v>
      </c>
      <c r="AA79" s="9">
        <f t="shared" si="19"/>
        <v>200.00000790000001</v>
      </c>
      <c r="AB79" s="49">
        <f>vnos!V79</f>
        <v>0</v>
      </c>
      <c r="AC79" s="50">
        <f t="shared" si="20"/>
        <v>200</v>
      </c>
      <c r="AD79" s="50">
        <f t="shared" si="21"/>
        <v>200.00000790000001</v>
      </c>
    </row>
    <row r="80" spans="1:30" x14ac:dyDescent="0.35">
      <c r="A80" s="16">
        <v>74</v>
      </c>
      <c r="B80" s="48">
        <f t="shared" si="14"/>
        <v>74</v>
      </c>
      <c r="C80" s="48">
        <f t="shared" si="15"/>
        <v>51</v>
      </c>
      <c r="D80" s="2">
        <f t="shared" si="16"/>
        <v>17</v>
      </c>
      <c r="E80" s="2">
        <f t="shared" si="17"/>
        <v>17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9">
        <f t="shared" si="22"/>
        <v>200</v>
      </c>
      <c r="AA80" s="9">
        <f t="shared" si="19"/>
        <v>200.00000800000001</v>
      </c>
      <c r="AB80" s="49">
        <f>vnos!V80</f>
        <v>0</v>
      </c>
      <c r="AC80" s="50">
        <f t="shared" si="20"/>
        <v>200</v>
      </c>
      <c r="AD80" s="50">
        <f t="shared" si="21"/>
        <v>200.00000800000001</v>
      </c>
    </row>
    <row r="81" spans="1:30" x14ac:dyDescent="0.35">
      <c r="A81" s="16">
        <v>75</v>
      </c>
      <c r="B81" s="48">
        <f t="shared" si="14"/>
        <v>75</v>
      </c>
      <c r="C81" s="48">
        <f t="shared" si="15"/>
        <v>52</v>
      </c>
      <c r="D81" s="2">
        <f t="shared" si="16"/>
        <v>17</v>
      </c>
      <c r="E81" s="2">
        <f t="shared" si="17"/>
        <v>17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9">
        <f t="shared" si="22"/>
        <v>200</v>
      </c>
      <c r="AA81" s="9">
        <f t="shared" si="19"/>
        <v>200.0000081</v>
      </c>
      <c r="AB81" s="49">
        <f>vnos!V81</f>
        <v>0</v>
      </c>
      <c r="AC81" s="50">
        <f t="shared" si="20"/>
        <v>200</v>
      </c>
      <c r="AD81" s="50">
        <f t="shared" si="21"/>
        <v>200.0000081</v>
      </c>
    </row>
    <row r="82" spans="1:30" x14ac:dyDescent="0.35">
      <c r="A82" s="16">
        <v>76</v>
      </c>
      <c r="B82" s="48">
        <f t="shared" si="14"/>
        <v>76</v>
      </c>
      <c r="C82" s="48">
        <f t="shared" si="15"/>
        <v>53</v>
      </c>
      <c r="D82" s="2">
        <f t="shared" si="16"/>
        <v>17</v>
      </c>
      <c r="E82" s="2">
        <f t="shared" si="17"/>
        <v>17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9">
        <f t="shared" si="22"/>
        <v>200</v>
      </c>
      <c r="AA82" s="9">
        <f t="shared" si="19"/>
        <v>200.0000082</v>
      </c>
      <c r="AB82" s="49">
        <f>vnos!V82</f>
        <v>0</v>
      </c>
      <c r="AC82" s="50">
        <f t="shared" si="20"/>
        <v>200</v>
      </c>
      <c r="AD82" s="50">
        <f t="shared" si="21"/>
        <v>200.0000082</v>
      </c>
    </row>
    <row r="83" spans="1:30" x14ac:dyDescent="0.35">
      <c r="A83" s="16">
        <v>77</v>
      </c>
      <c r="B83" s="48">
        <f t="shared" si="14"/>
        <v>77</v>
      </c>
      <c r="C83" s="48">
        <f t="shared" si="15"/>
        <v>54</v>
      </c>
      <c r="D83" s="2">
        <f t="shared" si="16"/>
        <v>17</v>
      </c>
      <c r="E83" s="2">
        <f t="shared" si="17"/>
        <v>17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9">
        <f t="shared" si="22"/>
        <v>200</v>
      </c>
      <c r="AA83" s="9">
        <f t="shared" si="19"/>
        <v>200.00000829999999</v>
      </c>
      <c r="AB83" s="49">
        <f>vnos!V83</f>
        <v>0</v>
      </c>
      <c r="AC83" s="50">
        <f t="shared" si="20"/>
        <v>200</v>
      </c>
      <c r="AD83" s="50">
        <f t="shared" si="21"/>
        <v>200.00000829999999</v>
      </c>
    </row>
    <row r="84" spans="1:30" x14ac:dyDescent="0.35">
      <c r="A84" s="16">
        <v>78</v>
      </c>
      <c r="B84" s="48">
        <f t="shared" si="14"/>
        <v>78</v>
      </c>
      <c r="C84" s="48">
        <f t="shared" si="15"/>
        <v>55</v>
      </c>
      <c r="D84" s="2">
        <f t="shared" si="16"/>
        <v>17</v>
      </c>
      <c r="E84" s="2">
        <f t="shared" si="17"/>
        <v>17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9">
        <f t="shared" si="22"/>
        <v>200</v>
      </c>
      <c r="AA84" s="9">
        <f t="shared" si="19"/>
        <v>200.00000840000001</v>
      </c>
      <c r="AB84" s="49">
        <f>vnos!V84</f>
        <v>0</v>
      </c>
      <c r="AC84" s="50">
        <f t="shared" si="20"/>
        <v>200</v>
      </c>
      <c r="AD84" s="50">
        <f t="shared" si="21"/>
        <v>200.00000840000001</v>
      </c>
    </row>
    <row r="85" spans="1:30" x14ac:dyDescent="0.35">
      <c r="A85" s="16">
        <v>79</v>
      </c>
      <c r="B85" s="48">
        <f t="shared" si="14"/>
        <v>79</v>
      </c>
      <c r="C85" s="48">
        <f t="shared" si="15"/>
        <v>56</v>
      </c>
      <c r="D85" s="2">
        <f t="shared" si="16"/>
        <v>17</v>
      </c>
      <c r="E85" s="2">
        <f t="shared" si="17"/>
        <v>17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9">
        <f t="shared" si="22"/>
        <v>200</v>
      </c>
      <c r="AA85" s="9">
        <f t="shared" si="19"/>
        <v>200.00000850000001</v>
      </c>
      <c r="AB85" s="49">
        <f>vnos!V85</f>
        <v>0</v>
      </c>
      <c r="AC85" s="50">
        <f t="shared" si="20"/>
        <v>200</v>
      </c>
      <c r="AD85" s="50">
        <f t="shared" si="21"/>
        <v>200.00000850000001</v>
      </c>
    </row>
    <row r="86" spans="1:30" x14ac:dyDescent="0.35">
      <c r="A86" s="16">
        <v>80</v>
      </c>
      <c r="B86" s="48">
        <f t="shared" si="14"/>
        <v>80</v>
      </c>
      <c r="C86" s="48">
        <f t="shared" si="15"/>
        <v>57</v>
      </c>
      <c r="D86" s="2">
        <f t="shared" si="16"/>
        <v>17</v>
      </c>
      <c r="E86" s="2">
        <f t="shared" si="17"/>
        <v>17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9">
        <f t="shared" si="22"/>
        <v>200</v>
      </c>
      <c r="AA86" s="9">
        <f t="shared" si="19"/>
        <v>200.0000086</v>
      </c>
      <c r="AB86" s="49">
        <f>vnos!V86</f>
        <v>0</v>
      </c>
      <c r="AC86" s="50">
        <f t="shared" si="20"/>
        <v>200</v>
      </c>
      <c r="AD86" s="50">
        <f t="shared" si="21"/>
        <v>200.0000086</v>
      </c>
    </row>
    <row r="87" spans="1:30" x14ac:dyDescent="0.35">
      <c r="A87" s="16">
        <v>81</v>
      </c>
      <c r="B87" s="48">
        <f t="shared" si="14"/>
        <v>81</v>
      </c>
      <c r="C87" s="48">
        <f t="shared" si="15"/>
        <v>58</v>
      </c>
      <c r="D87" s="2">
        <f t="shared" si="16"/>
        <v>17</v>
      </c>
      <c r="E87" s="2">
        <f t="shared" si="17"/>
        <v>17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9">
        <f t="shared" si="22"/>
        <v>200</v>
      </c>
      <c r="AA87" s="9">
        <f t="shared" si="19"/>
        <v>200.0000087</v>
      </c>
      <c r="AB87" s="49">
        <f>vnos!V87</f>
        <v>0</v>
      </c>
      <c r="AC87" s="50">
        <f t="shared" si="20"/>
        <v>200</v>
      </c>
      <c r="AD87" s="50">
        <f t="shared" si="21"/>
        <v>200.0000087</v>
      </c>
    </row>
    <row r="88" spans="1:30" x14ac:dyDescent="0.35">
      <c r="A88" s="16">
        <v>82</v>
      </c>
      <c r="B88" s="48">
        <f t="shared" si="14"/>
        <v>82</v>
      </c>
      <c r="C88" s="48">
        <f t="shared" si="15"/>
        <v>59</v>
      </c>
      <c r="D88" s="2">
        <f t="shared" si="16"/>
        <v>17</v>
      </c>
      <c r="E88" s="2">
        <f t="shared" si="17"/>
        <v>17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9">
        <f t="shared" si="22"/>
        <v>200</v>
      </c>
      <c r="AA88" s="9">
        <f t="shared" si="19"/>
        <v>200.00000879999999</v>
      </c>
      <c r="AB88" s="49">
        <f>vnos!V88</f>
        <v>0</v>
      </c>
      <c r="AC88" s="50">
        <f t="shared" si="20"/>
        <v>200</v>
      </c>
      <c r="AD88" s="50">
        <f t="shared" si="21"/>
        <v>200.00000879999999</v>
      </c>
    </row>
    <row r="89" spans="1:30" x14ac:dyDescent="0.35">
      <c r="A89" s="16">
        <v>83</v>
      </c>
      <c r="B89" s="48">
        <f t="shared" si="14"/>
        <v>83</v>
      </c>
      <c r="C89" s="48">
        <f t="shared" si="15"/>
        <v>60</v>
      </c>
      <c r="D89" s="2">
        <f t="shared" si="16"/>
        <v>17</v>
      </c>
      <c r="E89" s="2">
        <f t="shared" si="17"/>
        <v>17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9">
        <f t="shared" si="22"/>
        <v>200</v>
      </c>
      <c r="AA89" s="9">
        <f t="shared" si="19"/>
        <v>200.00000890000001</v>
      </c>
      <c r="AB89" s="49">
        <f>vnos!V89</f>
        <v>0</v>
      </c>
      <c r="AC89" s="50">
        <f t="shared" si="20"/>
        <v>200</v>
      </c>
      <c r="AD89" s="50">
        <f t="shared" si="21"/>
        <v>200.00000890000001</v>
      </c>
    </row>
    <row r="90" spans="1:30" x14ac:dyDescent="0.35">
      <c r="A90" s="16">
        <v>84</v>
      </c>
      <c r="B90" s="48">
        <f t="shared" si="14"/>
        <v>84</v>
      </c>
      <c r="C90" s="48">
        <f t="shared" si="15"/>
        <v>61</v>
      </c>
      <c r="D90" s="2">
        <f t="shared" si="16"/>
        <v>17</v>
      </c>
      <c r="E90" s="2">
        <f t="shared" si="17"/>
        <v>17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9">
        <f t="shared" si="22"/>
        <v>200</v>
      </c>
      <c r="AA90" s="9">
        <f t="shared" si="19"/>
        <v>200.00000900000001</v>
      </c>
      <c r="AB90" s="49">
        <f>vnos!V90</f>
        <v>0</v>
      </c>
      <c r="AC90" s="50">
        <f t="shared" si="20"/>
        <v>200</v>
      </c>
      <c r="AD90" s="50">
        <f t="shared" si="21"/>
        <v>200.00000900000001</v>
      </c>
    </row>
    <row r="91" spans="1:30" x14ac:dyDescent="0.35">
      <c r="A91" s="16">
        <v>85</v>
      </c>
      <c r="B91" s="48">
        <f t="shared" si="14"/>
        <v>85</v>
      </c>
      <c r="C91" s="48">
        <f t="shared" si="15"/>
        <v>62</v>
      </c>
      <c r="D91" s="2">
        <f t="shared" si="16"/>
        <v>17</v>
      </c>
      <c r="E91" s="2">
        <f t="shared" si="17"/>
        <v>17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9">
        <f t="shared" si="22"/>
        <v>200</v>
      </c>
      <c r="AA91" s="9">
        <f t="shared" si="19"/>
        <v>200.0000091</v>
      </c>
      <c r="AB91" s="49">
        <f>vnos!V91</f>
        <v>0</v>
      </c>
      <c r="AC91" s="50">
        <f t="shared" si="20"/>
        <v>200</v>
      </c>
      <c r="AD91" s="50">
        <f t="shared" si="21"/>
        <v>200.0000091</v>
      </c>
    </row>
    <row r="92" spans="1:30" x14ac:dyDescent="0.35">
      <c r="A92" s="16">
        <v>86</v>
      </c>
      <c r="B92" s="48">
        <f t="shared" si="14"/>
        <v>86</v>
      </c>
      <c r="C92" s="48">
        <f t="shared" si="15"/>
        <v>63</v>
      </c>
      <c r="D92" s="2">
        <f t="shared" si="16"/>
        <v>17</v>
      </c>
      <c r="E92" s="2">
        <f t="shared" si="17"/>
        <v>17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9">
        <f t="shared" si="22"/>
        <v>200</v>
      </c>
      <c r="AA92" s="9">
        <f t="shared" si="19"/>
        <v>200.00000919999999</v>
      </c>
      <c r="AB92" s="49">
        <f>vnos!V92</f>
        <v>0</v>
      </c>
      <c r="AC92" s="50">
        <f t="shared" si="20"/>
        <v>200</v>
      </c>
      <c r="AD92" s="50">
        <f t="shared" si="21"/>
        <v>200.00000919999999</v>
      </c>
    </row>
    <row r="93" spans="1:30" x14ac:dyDescent="0.35">
      <c r="A93" s="16">
        <v>87</v>
      </c>
      <c r="B93" s="48">
        <f t="shared" si="14"/>
        <v>87</v>
      </c>
      <c r="C93" s="48">
        <f t="shared" si="15"/>
        <v>64</v>
      </c>
      <c r="D93" s="2">
        <f t="shared" si="16"/>
        <v>17</v>
      </c>
      <c r="E93" s="2">
        <f t="shared" si="17"/>
        <v>17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9">
        <f t="shared" si="22"/>
        <v>200</v>
      </c>
      <c r="AA93" s="9">
        <f t="shared" si="19"/>
        <v>200.00000929999999</v>
      </c>
      <c r="AB93" s="49">
        <f>vnos!V93</f>
        <v>0</v>
      </c>
      <c r="AC93" s="50">
        <f t="shared" si="20"/>
        <v>200</v>
      </c>
      <c r="AD93" s="50">
        <f t="shared" si="21"/>
        <v>200.00000929999999</v>
      </c>
    </row>
    <row r="94" spans="1:30" x14ac:dyDescent="0.35">
      <c r="A94" s="16">
        <v>88</v>
      </c>
      <c r="B94" s="48">
        <f t="shared" si="14"/>
        <v>88</v>
      </c>
      <c r="C94" s="48">
        <f t="shared" si="15"/>
        <v>65</v>
      </c>
      <c r="D94" s="2">
        <f t="shared" si="16"/>
        <v>17</v>
      </c>
      <c r="E94" s="2">
        <f t="shared" si="17"/>
        <v>17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9">
        <f t="shared" si="22"/>
        <v>200</v>
      </c>
      <c r="AA94" s="9">
        <f t="shared" si="19"/>
        <v>200.00000940000001</v>
      </c>
      <c r="AB94" s="49">
        <f>vnos!V94</f>
        <v>0</v>
      </c>
      <c r="AC94" s="50">
        <f t="shared" si="20"/>
        <v>200</v>
      </c>
      <c r="AD94" s="50">
        <f t="shared" si="21"/>
        <v>200.00000940000001</v>
      </c>
    </row>
    <row r="95" spans="1:30" x14ac:dyDescent="0.35">
      <c r="A95" s="16">
        <v>89</v>
      </c>
      <c r="B95" s="48">
        <f t="shared" si="14"/>
        <v>89</v>
      </c>
      <c r="C95" s="48">
        <f t="shared" si="15"/>
        <v>66</v>
      </c>
      <c r="D95" s="2">
        <f t="shared" si="16"/>
        <v>17</v>
      </c>
      <c r="E95" s="2">
        <f t="shared" si="17"/>
        <v>17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9">
        <f t="shared" si="22"/>
        <v>200</v>
      </c>
      <c r="AA95" s="9">
        <f t="shared" si="19"/>
        <v>200.0000095</v>
      </c>
      <c r="AB95" s="49">
        <f>vnos!V95</f>
        <v>0</v>
      </c>
      <c r="AC95" s="50">
        <f t="shared" si="20"/>
        <v>200</v>
      </c>
      <c r="AD95" s="50">
        <f t="shared" si="21"/>
        <v>200.0000095</v>
      </c>
    </row>
    <row r="96" spans="1:30" x14ac:dyDescent="0.35">
      <c r="A96" s="16">
        <v>90</v>
      </c>
      <c r="B96" s="48">
        <f t="shared" si="14"/>
        <v>90</v>
      </c>
      <c r="C96" s="48">
        <f t="shared" si="15"/>
        <v>67</v>
      </c>
      <c r="D96" s="2">
        <f t="shared" si="16"/>
        <v>17</v>
      </c>
      <c r="E96" s="2">
        <f t="shared" si="17"/>
        <v>17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9">
        <f t="shared" si="22"/>
        <v>200</v>
      </c>
      <c r="AA96" s="9">
        <f t="shared" si="19"/>
        <v>200.0000096</v>
      </c>
      <c r="AB96" s="49">
        <f>vnos!V96</f>
        <v>0</v>
      </c>
      <c r="AC96" s="50">
        <f t="shared" si="20"/>
        <v>200</v>
      </c>
      <c r="AD96" s="50">
        <f t="shared" si="21"/>
        <v>200.0000096</v>
      </c>
    </row>
    <row r="97" spans="1:30" x14ac:dyDescent="0.35">
      <c r="A97" s="16">
        <v>91</v>
      </c>
      <c r="B97" s="48">
        <f t="shared" si="14"/>
        <v>91</v>
      </c>
      <c r="C97" s="48">
        <f t="shared" si="15"/>
        <v>68</v>
      </c>
      <c r="D97" s="2">
        <f t="shared" si="16"/>
        <v>17</v>
      </c>
      <c r="E97" s="2">
        <f t="shared" si="17"/>
        <v>17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9">
        <f t="shared" si="22"/>
        <v>200</v>
      </c>
      <c r="AA97" s="9">
        <f t="shared" si="19"/>
        <v>200.00000969999999</v>
      </c>
      <c r="AB97" s="49">
        <f>vnos!V97</f>
        <v>0</v>
      </c>
      <c r="AC97" s="50">
        <f t="shared" si="20"/>
        <v>200</v>
      </c>
      <c r="AD97" s="50">
        <f t="shared" si="21"/>
        <v>200.00000969999999</v>
      </c>
    </row>
    <row r="98" spans="1:30" x14ac:dyDescent="0.35">
      <c r="A98" s="16">
        <v>92</v>
      </c>
      <c r="B98" s="48">
        <f t="shared" si="14"/>
        <v>92</v>
      </c>
      <c r="C98" s="48">
        <f t="shared" si="15"/>
        <v>69</v>
      </c>
      <c r="D98" s="2">
        <f t="shared" si="16"/>
        <v>17</v>
      </c>
      <c r="E98" s="2">
        <f t="shared" si="17"/>
        <v>17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9">
        <f t="shared" si="22"/>
        <v>200</v>
      </c>
      <c r="AA98" s="9">
        <f t="shared" si="19"/>
        <v>200.00000979999999</v>
      </c>
      <c r="AB98" s="49">
        <f>vnos!V98</f>
        <v>0</v>
      </c>
      <c r="AC98" s="50">
        <f t="shared" si="20"/>
        <v>200</v>
      </c>
      <c r="AD98" s="50">
        <f t="shared" si="21"/>
        <v>200.00000979999999</v>
      </c>
    </row>
    <row r="99" spans="1:30" x14ac:dyDescent="0.35">
      <c r="A99" s="16">
        <v>93</v>
      </c>
      <c r="B99" s="48">
        <f t="shared" si="14"/>
        <v>93</v>
      </c>
      <c r="C99" s="48">
        <f t="shared" si="15"/>
        <v>70</v>
      </c>
      <c r="D99" s="2">
        <f t="shared" si="16"/>
        <v>17</v>
      </c>
      <c r="E99" s="2">
        <f t="shared" si="17"/>
        <v>17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9">
        <f t="shared" si="22"/>
        <v>200</v>
      </c>
      <c r="AA99" s="9">
        <f t="shared" si="19"/>
        <v>200.00000990000001</v>
      </c>
      <c r="AB99" s="49">
        <f>vnos!V99</f>
        <v>0</v>
      </c>
      <c r="AC99" s="50">
        <f t="shared" si="20"/>
        <v>200</v>
      </c>
      <c r="AD99" s="50">
        <f t="shared" si="21"/>
        <v>200.00000990000001</v>
      </c>
    </row>
    <row r="100" spans="1:30" x14ac:dyDescent="0.35">
      <c r="A100" s="16">
        <v>94</v>
      </c>
      <c r="B100" s="48">
        <f t="shared" si="14"/>
        <v>94</v>
      </c>
      <c r="C100" s="48">
        <f t="shared" si="15"/>
        <v>71</v>
      </c>
      <c r="D100" s="2">
        <f t="shared" si="16"/>
        <v>17</v>
      </c>
      <c r="E100" s="2">
        <f t="shared" si="17"/>
        <v>17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9">
        <f t="shared" si="22"/>
        <v>200</v>
      </c>
      <c r="AA100" s="9">
        <f t="shared" si="19"/>
        <v>200.00001</v>
      </c>
      <c r="AB100" s="49">
        <f>vnos!V100</f>
        <v>0</v>
      </c>
      <c r="AC100" s="50">
        <f t="shared" si="20"/>
        <v>200</v>
      </c>
      <c r="AD100" s="50">
        <f t="shared" si="21"/>
        <v>200.00001</v>
      </c>
    </row>
    <row r="101" spans="1:30" x14ac:dyDescent="0.35">
      <c r="A101" s="16">
        <v>95</v>
      </c>
      <c r="B101" s="48">
        <f t="shared" si="14"/>
        <v>95</v>
      </c>
      <c r="C101" s="48">
        <f t="shared" si="15"/>
        <v>72</v>
      </c>
      <c r="D101" s="2">
        <f t="shared" si="16"/>
        <v>17</v>
      </c>
      <c r="E101" s="2">
        <f t="shared" si="17"/>
        <v>17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9">
        <f t="shared" si="22"/>
        <v>200</v>
      </c>
      <c r="AA101" s="9">
        <f t="shared" si="19"/>
        <v>200.0000101</v>
      </c>
      <c r="AB101" s="49">
        <f>vnos!V101</f>
        <v>0</v>
      </c>
      <c r="AC101" s="50">
        <f t="shared" si="20"/>
        <v>200</v>
      </c>
      <c r="AD101" s="50">
        <f t="shared" si="21"/>
        <v>200.0000101</v>
      </c>
    </row>
    <row r="102" spans="1:30" x14ac:dyDescent="0.35">
      <c r="A102" s="16">
        <v>96</v>
      </c>
      <c r="B102" s="48">
        <f t="shared" si="14"/>
        <v>96</v>
      </c>
      <c r="C102" s="48">
        <f t="shared" si="15"/>
        <v>73</v>
      </c>
      <c r="D102" s="2">
        <f t="shared" si="16"/>
        <v>17</v>
      </c>
      <c r="E102" s="2">
        <f t="shared" si="17"/>
        <v>17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9">
        <f t="shared" si="22"/>
        <v>200</v>
      </c>
      <c r="AA102" s="9">
        <f t="shared" si="19"/>
        <v>200.00001019999999</v>
      </c>
      <c r="AB102" s="49">
        <f>vnos!V102</f>
        <v>0</v>
      </c>
      <c r="AC102" s="50">
        <f t="shared" si="20"/>
        <v>200</v>
      </c>
      <c r="AD102" s="50">
        <f t="shared" si="21"/>
        <v>200.00001019999999</v>
      </c>
    </row>
    <row r="103" spans="1:30" x14ac:dyDescent="0.35">
      <c r="A103" s="16">
        <v>97</v>
      </c>
      <c r="B103" s="48">
        <f t="shared" ref="B103:B134" si="23">RANK($AA103,$AA$7:$AA$146,1)</f>
        <v>97</v>
      </c>
      <c r="C103" s="48">
        <f t="shared" ref="C103:C134" si="24">RANK($AD103,$AD$7:$AD$146,1)</f>
        <v>74</v>
      </c>
      <c r="D103" s="2">
        <f t="shared" ref="D103:D134" si="25">_xlfn.RANK.EQ($Z103,$Z$7:$Z$146,1)</f>
        <v>17</v>
      </c>
      <c r="E103" s="2">
        <f t="shared" ref="E103:E134" si="26">_xlfn.RANK.EQ($AC103,$AC$7:$AC$146,1)</f>
        <v>17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9">
        <f t="shared" si="22"/>
        <v>200</v>
      </c>
      <c r="AA103" s="9">
        <f t="shared" si="19"/>
        <v>200.00001030000001</v>
      </c>
      <c r="AB103" s="49">
        <f>vnos!V103</f>
        <v>0</v>
      </c>
      <c r="AC103" s="50">
        <f t="shared" si="20"/>
        <v>200</v>
      </c>
      <c r="AD103" s="50">
        <f t="shared" si="21"/>
        <v>200.00001030000001</v>
      </c>
    </row>
    <row r="104" spans="1:30" x14ac:dyDescent="0.35">
      <c r="A104" s="16">
        <v>98</v>
      </c>
      <c r="B104" s="48">
        <f t="shared" si="23"/>
        <v>98</v>
      </c>
      <c r="C104" s="48">
        <f t="shared" si="24"/>
        <v>75</v>
      </c>
      <c r="D104" s="2">
        <f t="shared" si="25"/>
        <v>17</v>
      </c>
      <c r="E104" s="2">
        <f t="shared" si="26"/>
        <v>17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9">
        <f t="shared" si="22"/>
        <v>200</v>
      </c>
      <c r="AA104" s="9">
        <f t="shared" si="19"/>
        <v>200.00001040000001</v>
      </c>
      <c r="AB104" s="49">
        <f>vnos!V104</f>
        <v>0</v>
      </c>
      <c r="AC104" s="50">
        <f t="shared" si="20"/>
        <v>200</v>
      </c>
      <c r="AD104" s="50">
        <f t="shared" si="21"/>
        <v>200.00001040000001</v>
      </c>
    </row>
    <row r="105" spans="1:30" x14ac:dyDescent="0.35">
      <c r="A105" s="16">
        <v>99</v>
      </c>
      <c r="B105" s="48">
        <f t="shared" si="23"/>
        <v>99</v>
      </c>
      <c r="C105" s="48">
        <f t="shared" si="24"/>
        <v>76</v>
      </c>
      <c r="D105" s="2">
        <f t="shared" si="25"/>
        <v>17</v>
      </c>
      <c r="E105" s="2">
        <f t="shared" si="26"/>
        <v>17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9">
        <f t="shared" si="22"/>
        <v>200</v>
      </c>
      <c r="AA105" s="9">
        <f t="shared" si="19"/>
        <v>200.0000105</v>
      </c>
      <c r="AB105" s="49">
        <f>vnos!V105</f>
        <v>0</v>
      </c>
      <c r="AC105" s="50">
        <f t="shared" si="20"/>
        <v>200</v>
      </c>
      <c r="AD105" s="50">
        <f t="shared" si="21"/>
        <v>200.0000105</v>
      </c>
    </row>
    <row r="106" spans="1:30" x14ac:dyDescent="0.35">
      <c r="A106" s="16">
        <v>100</v>
      </c>
      <c r="B106" s="48">
        <f t="shared" si="23"/>
        <v>100</v>
      </c>
      <c r="C106" s="48">
        <f t="shared" si="24"/>
        <v>77</v>
      </c>
      <c r="D106" s="2">
        <f t="shared" si="25"/>
        <v>17</v>
      </c>
      <c r="E106" s="2">
        <f t="shared" si="26"/>
        <v>17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9">
        <f t="shared" si="22"/>
        <v>200</v>
      </c>
      <c r="AA106" s="9">
        <f t="shared" si="19"/>
        <v>200.0000106</v>
      </c>
      <c r="AB106" s="49">
        <f>vnos!V106</f>
        <v>0</v>
      </c>
      <c r="AC106" s="50">
        <f t="shared" si="20"/>
        <v>200</v>
      </c>
      <c r="AD106" s="50">
        <f t="shared" si="21"/>
        <v>200.0000106</v>
      </c>
    </row>
    <row r="107" spans="1:30" x14ac:dyDescent="0.35">
      <c r="A107" s="16">
        <v>101</v>
      </c>
      <c r="B107" s="48">
        <f t="shared" si="23"/>
        <v>101</v>
      </c>
      <c r="C107" s="48">
        <f t="shared" si="24"/>
        <v>78</v>
      </c>
      <c r="D107" s="2">
        <f t="shared" si="25"/>
        <v>17</v>
      </c>
      <c r="E107" s="2">
        <f t="shared" si="26"/>
        <v>17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9">
        <f t="shared" si="22"/>
        <v>200</v>
      </c>
      <c r="AA107" s="9">
        <f t="shared" si="19"/>
        <v>200.00001069999999</v>
      </c>
      <c r="AB107" s="49">
        <f>vnos!V107</f>
        <v>0</v>
      </c>
      <c r="AC107" s="50">
        <f t="shared" si="20"/>
        <v>200</v>
      </c>
      <c r="AD107" s="50">
        <f t="shared" si="21"/>
        <v>200.00001069999999</v>
      </c>
    </row>
    <row r="108" spans="1:30" x14ac:dyDescent="0.35">
      <c r="A108" s="16">
        <v>102</v>
      </c>
      <c r="B108" s="48">
        <f t="shared" si="23"/>
        <v>102</v>
      </c>
      <c r="C108" s="48">
        <f t="shared" si="24"/>
        <v>79</v>
      </c>
      <c r="D108" s="2">
        <f t="shared" si="25"/>
        <v>17</v>
      </c>
      <c r="E108" s="2">
        <f t="shared" si="26"/>
        <v>17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9">
        <f t="shared" si="22"/>
        <v>200</v>
      </c>
      <c r="AA108" s="9">
        <f t="shared" si="19"/>
        <v>200.00001080000001</v>
      </c>
      <c r="AB108" s="49">
        <f>vnos!V108</f>
        <v>0</v>
      </c>
      <c r="AC108" s="50">
        <f t="shared" si="20"/>
        <v>200</v>
      </c>
      <c r="AD108" s="50">
        <f t="shared" si="21"/>
        <v>200.00001080000001</v>
      </c>
    </row>
    <row r="109" spans="1:30" x14ac:dyDescent="0.35">
      <c r="A109" s="16">
        <v>103</v>
      </c>
      <c r="B109" s="48">
        <f t="shared" si="23"/>
        <v>103</v>
      </c>
      <c r="C109" s="48">
        <f t="shared" si="24"/>
        <v>80</v>
      </c>
      <c r="D109" s="2">
        <f t="shared" si="25"/>
        <v>17</v>
      </c>
      <c r="E109" s="2">
        <f t="shared" si="26"/>
        <v>17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9">
        <f t="shared" si="22"/>
        <v>200</v>
      </c>
      <c r="AA109" s="9">
        <f t="shared" si="19"/>
        <v>200.00001090000001</v>
      </c>
      <c r="AB109" s="49">
        <f>vnos!V109</f>
        <v>0</v>
      </c>
      <c r="AC109" s="50">
        <f t="shared" si="20"/>
        <v>200</v>
      </c>
      <c r="AD109" s="50">
        <f t="shared" si="21"/>
        <v>200.00001090000001</v>
      </c>
    </row>
    <row r="110" spans="1:30" x14ac:dyDescent="0.35">
      <c r="A110" s="16">
        <v>104</v>
      </c>
      <c r="B110" s="48">
        <f t="shared" si="23"/>
        <v>104</v>
      </c>
      <c r="C110" s="48">
        <f t="shared" si="24"/>
        <v>81</v>
      </c>
      <c r="D110" s="2">
        <f t="shared" si="25"/>
        <v>17</v>
      </c>
      <c r="E110" s="2">
        <f t="shared" si="26"/>
        <v>17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9">
        <f t="shared" si="22"/>
        <v>200</v>
      </c>
      <c r="AA110" s="9">
        <f t="shared" si="19"/>
        <v>200.000011</v>
      </c>
      <c r="AB110" s="49">
        <f>vnos!V110</f>
        <v>0</v>
      </c>
      <c r="AC110" s="50">
        <f t="shared" si="20"/>
        <v>200</v>
      </c>
      <c r="AD110" s="50">
        <f t="shared" si="21"/>
        <v>200.000011</v>
      </c>
    </row>
    <row r="111" spans="1:30" x14ac:dyDescent="0.35">
      <c r="A111" s="16">
        <v>105</v>
      </c>
      <c r="B111" s="48">
        <f t="shared" si="23"/>
        <v>105</v>
      </c>
      <c r="C111" s="48">
        <f t="shared" si="24"/>
        <v>82</v>
      </c>
      <c r="D111" s="2">
        <f t="shared" si="25"/>
        <v>17</v>
      </c>
      <c r="E111" s="2">
        <f t="shared" si="26"/>
        <v>17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9">
        <f t="shared" si="22"/>
        <v>200</v>
      </c>
      <c r="AA111" s="9">
        <f t="shared" si="19"/>
        <v>200.00001109999999</v>
      </c>
      <c r="AB111" s="49">
        <f>vnos!V111</f>
        <v>0</v>
      </c>
      <c r="AC111" s="50">
        <f t="shared" si="20"/>
        <v>200</v>
      </c>
      <c r="AD111" s="50">
        <f t="shared" si="21"/>
        <v>200.00001109999999</v>
      </c>
    </row>
    <row r="112" spans="1:30" x14ac:dyDescent="0.35">
      <c r="A112" s="16">
        <v>106</v>
      </c>
      <c r="B112" s="48">
        <f t="shared" si="23"/>
        <v>106</v>
      </c>
      <c r="C112" s="48">
        <f t="shared" si="24"/>
        <v>83</v>
      </c>
      <c r="D112" s="2">
        <f t="shared" si="25"/>
        <v>17</v>
      </c>
      <c r="E112" s="2">
        <f t="shared" si="26"/>
        <v>17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9">
        <f t="shared" si="22"/>
        <v>200</v>
      </c>
      <c r="AA112" s="9">
        <f t="shared" si="19"/>
        <v>200.00001119999999</v>
      </c>
      <c r="AB112" s="49">
        <f>vnos!V112</f>
        <v>0</v>
      </c>
      <c r="AC112" s="50">
        <f t="shared" si="20"/>
        <v>200</v>
      </c>
      <c r="AD112" s="50">
        <f t="shared" si="21"/>
        <v>200.00001119999999</v>
      </c>
    </row>
    <row r="113" spans="1:30" x14ac:dyDescent="0.35">
      <c r="A113" s="16">
        <v>107</v>
      </c>
      <c r="B113" s="48">
        <f t="shared" si="23"/>
        <v>107</v>
      </c>
      <c r="C113" s="48">
        <f t="shared" si="24"/>
        <v>84</v>
      </c>
      <c r="D113" s="2">
        <f t="shared" si="25"/>
        <v>17</v>
      </c>
      <c r="E113" s="2">
        <f t="shared" si="26"/>
        <v>17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9">
        <f t="shared" si="22"/>
        <v>200</v>
      </c>
      <c r="AA113" s="9">
        <f t="shared" si="19"/>
        <v>200.00001130000001</v>
      </c>
      <c r="AB113" s="49">
        <f>vnos!V113</f>
        <v>0</v>
      </c>
      <c r="AC113" s="50">
        <f t="shared" si="20"/>
        <v>200</v>
      </c>
      <c r="AD113" s="50">
        <f t="shared" si="21"/>
        <v>200.00001130000001</v>
      </c>
    </row>
    <row r="114" spans="1:30" x14ac:dyDescent="0.35">
      <c r="A114" s="16">
        <v>108</v>
      </c>
      <c r="B114" s="48">
        <f t="shared" si="23"/>
        <v>108</v>
      </c>
      <c r="C114" s="48">
        <f t="shared" si="24"/>
        <v>85</v>
      </c>
      <c r="D114" s="2">
        <f t="shared" si="25"/>
        <v>17</v>
      </c>
      <c r="E114" s="2">
        <f t="shared" si="26"/>
        <v>17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9">
        <f t="shared" si="22"/>
        <v>200</v>
      </c>
      <c r="AA114" s="9">
        <f t="shared" si="19"/>
        <v>200.00001140000001</v>
      </c>
      <c r="AB114" s="49">
        <f>vnos!V114</f>
        <v>0</v>
      </c>
      <c r="AC114" s="50">
        <f t="shared" si="20"/>
        <v>200</v>
      </c>
      <c r="AD114" s="50">
        <f t="shared" si="21"/>
        <v>200.00001140000001</v>
      </c>
    </row>
    <row r="115" spans="1:30" x14ac:dyDescent="0.35">
      <c r="A115" s="16">
        <v>109</v>
      </c>
      <c r="B115" s="48">
        <f t="shared" si="23"/>
        <v>109</v>
      </c>
      <c r="C115" s="48">
        <f t="shared" si="24"/>
        <v>86</v>
      </c>
      <c r="D115" s="2">
        <f t="shared" si="25"/>
        <v>17</v>
      </c>
      <c r="E115" s="2">
        <f t="shared" si="26"/>
        <v>17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9">
        <f t="shared" si="22"/>
        <v>200</v>
      </c>
      <c r="AA115" s="9">
        <f t="shared" si="19"/>
        <v>200.0000115</v>
      </c>
      <c r="AB115" s="49">
        <f>vnos!V115</f>
        <v>0</v>
      </c>
      <c r="AC115" s="50">
        <f t="shared" si="20"/>
        <v>200</v>
      </c>
      <c r="AD115" s="50">
        <f t="shared" si="21"/>
        <v>200.0000115</v>
      </c>
    </row>
    <row r="116" spans="1:30" x14ac:dyDescent="0.35">
      <c r="A116" s="16">
        <v>110</v>
      </c>
      <c r="B116" s="48">
        <f t="shared" si="23"/>
        <v>110</v>
      </c>
      <c r="C116" s="48">
        <f t="shared" si="24"/>
        <v>87</v>
      </c>
      <c r="D116" s="2">
        <f t="shared" si="25"/>
        <v>17</v>
      </c>
      <c r="E116" s="2">
        <f t="shared" si="26"/>
        <v>17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9">
        <f t="shared" si="22"/>
        <v>200</v>
      </c>
      <c r="AA116" s="9">
        <f t="shared" si="19"/>
        <v>200.00001159999999</v>
      </c>
      <c r="AB116" s="49">
        <f>vnos!V116</f>
        <v>0</v>
      </c>
      <c r="AC116" s="50">
        <f t="shared" si="20"/>
        <v>200</v>
      </c>
      <c r="AD116" s="50">
        <f t="shared" si="21"/>
        <v>200.00001159999999</v>
      </c>
    </row>
    <row r="117" spans="1:30" x14ac:dyDescent="0.35">
      <c r="A117" s="16">
        <v>111</v>
      </c>
      <c r="B117" s="48">
        <f t="shared" si="23"/>
        <v>111</v>
      </c>
      <c r="C117" s="48">
        <f t="shared" si="24"/>
        <v>88</v>
      </c>
      <c r="D117" s="2">
        <f t="shared" si="25"/>
        <v>17</v>
      </c>
      <c r="E117" s="2">
        <f t="shared" si="26"/>
        <v>17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9">
        <f t="shared" si="22"/>
        <v>200</v>
      </c>
      <c r="AA117" s="9">
        <f t="shared" si="19"/>
        <v>200.00001169999999</v>
      </c>
      <c r="AB117" s="49">
        <f>vnos!V117</f>
        <v>0</v>
      </c>
      <c r="AC117" s="50">
        <f t="shared" si="20"/>
        <v>200</v>
      </c>
      <c r="AD117" s="50">
        <f t="shared" si="21"/>
        <v>200.00001169999999</v>
      </c>
    </row>
    <row r="118" spans="1:30" x14ac:dyDescent="0.35">
      <c r="A118" s="16">
        <v>112</v>
      </c>
      <c r="B118" s="48">
        <f t="shared" si="23"/>
        <v>112</v>
      </c>
      <c r="C118" s="48">
        <f t="shared" si="24"/>
        <v>89</v>
      </c>
      <c r="D118" s="2">
        <f t="shared" si="25"/>
        <v>17</v>
      </c>
      <c r="E118" s="2">
        <f t="shared" si="26"/>
        <v>17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9">
        <f t="shared" si="22"/>
        <v>200</v>
      </c>
      <c r="AA118" s="9">
        <f t="shared" si="19"/>
        <v>200.00001180000001</v>
      </c>
      <c r="AB118" s="49">
        <f>vnos!V118</f>
        <v>0</v>
      </c>
      <c r="AC118" s="50">
        <f t="shared" si="20"/>
        <v>200</v>
      </c>
      <c r="AD118" s="50">
        <f t="shared" si="21"/>
        <v>200.00001180000001</v>
      </c>
    </row>
    <row r="119" spans="1:30" x14ac:dyDescent="0.35">
      <c r="A119" s="16">
        <v>113</v>
      </c>
      <c r="B119" s="48">
        <f t="shared" si="23"/>
        <v>113</v>
      </c>
      <c r="C119" s="48">
        <f t="shared" si="24"/>
        <v>90</v>
      </c>
      <c r="D119" s="2">
        <f t="shared" si="25"/>
        <v>17</v>
      </c>
      <c r="E119" s="2">
        <f t="shared" si="26"/>
        <v>17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9">
        <f t="shared" si="22"/>
        <v>200</v>
      </c>
      <c r="AA119" s="9">
        <f t="shared" si="19"/>
        <v>200.0000119</v>
      </c>
      <c r="AB119" s="49">
        <f>vnos!V119</f>
        <v>0</v>
      </c>
      <c r="AC119" s="50">
        <f t="shared" si="20"/>
        <v>200</v>
      </c>
      <c r="AD119" s="50">
        <f t="shared" si="21"/>
        <v>200.0000119</v>
      </c>
    </row>
    <row r="120" spans="1:30" x14ac:dyDescent="0.35">
      <c r="A120" s="16">
        <v>114</v>
      </c>
      <c r="B120" s="48">
        <f t="shared" si="23"/>
        <v>114</v>
      </c>
      <c r="C120" s="48">
        <f t="shared" si="24"/>
        <v>91</v>
      </c>
      <c r="D120" s="2">
        <f t="shared" si="25"/>
        <v>17</v>
      </c>
      <c r="E120" s="2">
        <f t="shared" si="26"/>
        <v>17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9">
        <f t="shared" si="22"/>
        <v>200</v>
      </c>
      <c r="AA120" s="9">
        <f t="shared" si="19"/>
        <v>200.000012</v>
      </c>
      <c r="AB120" s="49">
        <f>vnos!V120</f>
        <v>0</v>
      </c>
      <c r="AC120" s="50">
        <f t="shared" si="20"/>
        <v>200</v>
      </c>
      <c r="AD120" s="50">
        <f t="shared" si="21"/>
        <v>200.000012</v>
      </c>
    </row>
    <row r="121" spans="1:30" x14ac:dyDescent="0.35">
      <c r="A121" s="16">
        <v>115</v>
      </c>
      <c r="B121" s="48">
        <f t="shared" si="23"/>
        <v>115</v>
      </c>
      <c r="C121" s="48">
        <f t="shared" si="24"/>
        <v>92</v>
      </c>
      <c r="D121" s="2">
        <f t="shared" si="25"/>
        <v>17</v>
      </c>
      <c r="E121" s="2">
        <f t="shared" si="26"/>
        <v>17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9">
        <f t="shared" si="22"/>
        <v>200</v>
      </c>
      <c r="AA121" s="9">
        <f t="shared" si="19"/>
        <v>200.00001209999999</v>
      </c>
      <c r="AB121" s="49">
        <f>vnos!V121</f>
        <v>0</v>
      </c>
      <c r="AC121" s="50">
        <f t="shared" si="20"/>
        <v>200</v>
      </c>
      <c r="AD121" s="50">
        <f t="shared" si="21"/>
        <v>200.00001209999999</v>
      </c>
    </row>
    <row r="122" spans="1:30" x14ac:dyDescent="0.35">
      <c r="A122" s="16">
        <v>116</v>
      </c>
      <c r="B122" s="48">
        <f t="shared" si="23"/>
        <v>116</v>
      </c>
      <c r="C122" s="48">
        <f t="shared" si="24"/>
        <v>93</v>
      </c>
      <c r="D122" s="2">
        <f t="shared" si="25"/>
        <v>17</v>
      </c>
      <c r="E122" s="2">
        <f t="shared" si="26"/>
        <v>17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9">
        <f t="shared" si="22"/>
        <v>200</v>
      </c>
      <c r="AA122" s="9">
        <f t="shared" si="19"/>
        <v>200.00001219999999</v>
      </c>
      <c r="AB122" s="49">
        <f>vnos!V122</f>
        <v>0</v>
      </c>
      <c r="AC122" s="50">
        <f t="shared" si="20"/>
        <v>200</v>
      </c>
      <c r="AD122" s="50">
        <f t="shared" si="21"/>
        <v>200.00001219999999</v>
      </c>
    </row>
    <row r="123" spans="1:30" x14ac:dyDescent="0.35">
      <c r="A123" s="16">
        <v>117</v>
      </c>
      <c r="B123" s="48">
        <f t="shared" si="23"/>
        <v>117</v>
      </c>
      <c r="C123" s="48">
        <f t="shared" si="24"/>
        <v>94</v>
      </c>
      <c r="D123" s="2">
        <f t="shared" si="25"/>
        <v>17</v>
      </c>
      <c r="E123" s="2">
        <f t="shared" si="26"/>
        <v>17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9">
        <f t="shared" si="22"/>
        <v>200</v>
      </c>
      <c r="AA123" s="9">
        <f t="shared" si="19"/>
        <v>200.00001230000001</v>
      </c>
      <c r="AB123" s="49">
        <f>vnos!V123</f>
        <v>0</v>
      </c>
      <c r="AC123" s="50">
        <f t="shared" si="20"/>
        <v>200</v>
      </c>
      <c r="AD123" s="50">
        <f t="shared" si="21"/>
        <v>200.00001230000001</v>
      </c>
    </row>
    <row r="124" spans="1:30" x14ac:dyDescent="0.35">
      <c r="A124" s="16">
        <v>118</v>
      </c>
      <c r="B124" s="48">
        <f t="shared" si="23"/>
        <v>118</v>
      </c>
      <c r="C124" s="48">
        <f t="shared" si="24"/>
        <v>95</v>
      </c>
      <c r="D124" s="2">
        <f t="shared" si="25"/>
        <v>17</v>
      </c>
      <c r="E124" s="2">
        <f t="shared" si="26"/>
        <v>17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9">
        <f t="shared" si="22"/>
        <v>200</v>
      </c>
      <c r="AA124" s="9">
        <f t="shared" si="19"/>
        <v>200.0000124</v>
      </c>
      <c r="AB124" s="49">
        <f>vnos!V124</f>
        <v>0</v>
      </c>
      <c r="AC124" s="50">
        <f t="shared" si="20"/>
        <v>200</v>
      </c>
      <c r="AD124" s="50">
        <f t="shared" si="21"/>
        <v>200.0000124</v>
      </c>
    </row>
    <row r="125" spans="1:30" x14ac:dyDescent="0.35">
      <c r="A125" s="16">
        <v>119</v>
      </c>
      <c r="B125" s="48">
        <f t="shared" si="23"/>
        <v>119</v>
      </c>
      <c r="C125" s="48">
        <f t="shared" si="24"/>
        <v>96</v>
      </c>
      <c r="D125" s="2">
        <f t="shared" si="25"/>
        <v>17</v>
      </c>
      <c r="E125" s="2">
        <f t="shared" si="26"/>
        <v>17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9">
        <f t="shared" si="22"/>
        <v>200</v>
      </c>
      <c r="AA125" s="9">
        <f t="shared" si="19"/>
        <v>200.0000125</v>
      </c>
      <c r="AB125" s="49">
        <f>vnos!V125</f>
        <v>0</v>
      </c>
      <c r="AC125" s="50">
        <f t="shared" si="20"/>
        <v>200</v>
      </c>
      <c r="AD125" s="50">
        <f t="shared" si="21"/>
        <v>200.0000125</v>
      </c>
    </row>
    <row r="126" spans="1:30" x14ac:dyDescent="0.35">
      <c r="A126" s="16">
        <v>120</v>
      </c>
      <c r="B126" s="48">
        <f t="shared" si="23"/>
        <v>120</v>
      </c>
      <c r="C126" s="48">
        <f t="shared" si="24"/>
        <v>97</v>
      </c>
      <c r="D126" s="2">
        <f t="shared" si="25"/>
        <v>17</v>
      </c>
      <c r="E126" s="2">
        <f t="shared" si="26"/>
        <v>17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9">
        <f t="shared" si="9"/>
        <v>200</v>
      </c>
      <c r="AA126" s="9">
        <f t="shared" si="19"/>
        <v>200.00001259999999</v>
      </c>
      <c r="AB126" s="49">
        <f>vnos!V126</f>
        <v>0</v>
      </c>
      <c r="AC126" s="50">
        <f t="shared" si="20"/>
        <v>200</v>
      </c>
      <c r="AD126" s="50">
        <f t="shared" si="21"/>
        <v>200.00001259999999</v>
      </c>
    </row>
    <row r="127" spans="1:30" x14ac:dyDescent="0.35">
      <c r="A127" s="16">
        <v>121</v>
      </c>
      <c r="B127" s="48">
        <f t="shared" si="23"/>
        <v>121</v>
      </c>
      <c r="C127" s="48">
        <f t="shared" si="24"/>
        <v>98</v>
      </c>
      <c r="D127" s="2">
        <f t="shared" si="25"/>
        <v>17</v>
      </c>
      <c r="E127" s="2">
        <f t="shared" si="26"/>
        <v>17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9">
        <f t="shared" ref="Z127:Z146" si="27">IF(G127&gt;0,SUM(H127:Y127),200)</f>
        <v>200</v>
      </c>
      <c r="AA127" s="9">
        <f t="shared" ref="AA127:AA146" si="28">Z127+0.0000001*ROW()</f>
        <v>200.00001270000001</v>
      </c>
      <c r="AB127" s="49">
        <f>vnos!V127</f>
        <v>0</v>
      </c>
      <c r="AC127" s="50">
        <f t="shared" si="20"/>
        <v>200</v>
      </c>
      <c r="AD127" s="50">
        <f t="shared" ref="AD127:AD146" si="29">AC127+0.0000001*ROW()</f>
        <v>200.00001270000001</v>
      </c>
    </row>
    <row r="128" spans="1:30" x14ac:dyDescent="0.35">
      <c r="A128" s="16">
        <v>122</v>
      </c>
      <c r="B128" s="48">
        <f t="shared" si="23"/>
        <v>122</v>
      </c>
      <c r="C128" s="48">
        <f t="shared" si="24"/>
        <v>99</v>
      </c>
      <c r="D128" s="2">
        <f t="shared" si="25"/>
        <v>17</v>
      </c>
      <c r="E128" s="2">
        <f t="shared" si="26"/>
        <v>17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9">
        <f t="shared" si="27"/>
        <v>200</v>
      </c>
      <c r="AA128" s="9">
        <f t="shared" si="28"/>
        <v>200.00001280000001</v>
      </c>
      <c r="AB128" s="49">
        <f>vnos!V128</f>
        <v>0</v>
      </c>
      <c r="AC128" s="50">
        <f t="shared" si="20"/>
        <v>200</v>
      </c>
      <c r="AD128" s="50">
        <f t="shared" si="29"/>
        <v>200.00001280000001</v>
      </c>
    </row>
    <row r="129" spans="1:30" x14ac:dyDescent="0.35">
      <c r="A129" s="16">
        <v>123</v>
      </c>
      <c r="B129" s="48">
        <f t="shared" si="23"/>
        <v>123</v>
      </c>
      <c r="C129" s="48">
        <f t="shared" si="24"/>
        <v>100</v>
      </c>
      <c r="D129" s="2">
        <f t="shared" si="25"/>
        <v>17</v>
      </c>
      <c r="E129" s="2">
        <f t="shared" si="26"/>
        <v>17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9">
        <f t="shared" si="27"/>
        <v>200</v>
      </c>
      <c r="AA129" s="9">
        <f t="shared" si="28"/>
        <v>200.0000129</v>
      </c>
      <c r="AB129" s="49">
        <f>vnos!V129</f>
        <v>0</v>
      </c>
      <c r="AC129" s="50">
        <f t="shared" si="20"/>
        <v>200</v>
      </c>
      <c r="AD129" s="50">
        <f t="shared" si="29"/>
        <v>200.0000129</v>
      </c>
    </row>
    <row r="130" spans="1:30" x14ac:dyDescent="0.35">
      <c r="A130" s="16">
        <v>124</v>
      </c>
      <c r="B130" s="48">
        <f t="shared" si="23"/>
        <v>124</v>
      </c>
      <c r="C130" s="48">
        <f t="shared" si="24"/>
        <v>101</v>
      </c>
      <c r="D130" s="2">
        <f t="shared" si="25"/>
        <v>17</v>
      </c>
      <c r="E130" s="2">
        <f t="shared" si="26"/>
        <v>17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9">
        <f t="shared" si="27"/>
        <v>200</v>
      </c>
      <c r="AA130" s="9">
        <f t="shared" si="28"/>
        <v>200.000013</v>
      </c>
      <c r="AB130" s="49">
        <f>vnos!V130</f>
        <v>0</v>
      </c>
      <c r="AC130" s="50">
        <f t="shared" si="20"/>
        <v>200</v>
      </c>
      <c r="AD130" s="50">
        <f t="shared" si="29"/>
        <v>200.000013</v>
      </c>
    </row>
    <row r="131" spans="1:30" x14ac:dyDescent="0.35">
      <c r="A131" s="16">
        <v>125</v>
      </c>
      <c r="B131" s="48">
        <f t="shared" si="23"/>
        <v>125</v>
      </c>
      <c r="C131" s="48">
        <f t="shared" si="24"/>
        <v>102</v>
      </c>
      <c r="D131" s="2">
        <f t="shared" si="25"/>
        <v>17</v>
      </c>
      <c r="E131" s="2">
        <f t="shared" si="26"/>
        <v>17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9">
        <f t="shared" si="27"/>
        <v>200</v>
      </c>
      <c r="AA131" s="9">
        <f t="shared" si="28"/>
        <v>200.00001309999999</v>
      </c>
      <c r="AB131" s="49">
        <f>vnos!V131</f>
        <v>0</v>
      </c>
      <c r="AC131" s="50">
        <f t="shared" si="20"/>
        <v>200</v>
      </c>
      <c r="AD131" s="50">
        <f t="shared" si="29"/>
        <v>200.00001309999999</v>
      </c>
    </row>
    <row r="132" spans="1:30" x14ac:dyDescent="0.35">
      <c r="A132" s="16">
        <v>126</v>
      </c>
      <c r="B132" s="48">
        <f t="shared" si="23"/>
        <v>126</v>
      </c>
      <c r="C132" s="48">
        <f t="shared" si="24"/>
        <v>103</v>
      </c>
      <c r="D132" s="2">
        <f t="shared" si="25"/>
        <v>17</v>
      </c>
      <c r="E132" s="2">
        <f t="shared" si="26"/>
        <v>17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9">
        <f t="shared" si="27"/>
        <v>200</v>
      </c>
      <c r="AA132" s="9">
        <f t="shared" si="28"/>
        <v>200.00001320000001</v>
      </c>
      <c r="AB132" s="49">
        <f>vnos!V132</f>
        <v>0</v>
      </c>
      <c r="AC132" s="50">
        <f t="shared" si="20"/>
        <v>200</v>
      </c>
      <c r="AD132" s="50">
        <f t="shared" si="29"/>
        <v>200.00001320000001</v>
      </c>
    </row>
    <row r="133" spans="1:30" x14ac:dyDescent="0.35">
      <c r="A133" s="16">
        <v>127</v>
      </c>
      <c r="B133" s="48">
        <f t="shared" si="23"/>
        <v>127</v>
      </c>
      <c r="C133" s="48">
        <f t="shared" si="24"/>
        <v>104</v>
      </c>
      <c r="D133" s="2">
        <f t="shared" si="25"/>
        <v>17</v>
      </c>
      <c r="E133" s="2">
        <f t="shared" si="26"/>
        <v>17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9">
        <f t="shared" si="27"/>
        <v>200</v>
      </c>
      <c r="AA133" s="9">
        <f t="shared" si="28"/>
        <v>200.00001330000001</v>
      </c>
      <c r="AB133" s="49">
        <f>vnos!V133</f>
        <v>0</v>
      </c>
      <c r="AC133" s="50">
        <f t="shared" si="20"/>
        <v>200</v>
      </c>
      <c r="AD133" s="50">
        <f t="shared" si="29"/>
        <v>200.00001330000001</v>
      </c>
    </row>
    <row r="134" spans="1:30" x14ac:dyDescent="0.35">
      <c r="A134" s="16">
        <v>128</v>
      </c>
      <c r="B134" s="48">
        <f t="shared" si="23"/>
        <v>128</v>
      </c>
      <c r="C134" s="48">
        <f t="shared" si="24"/>
        <v>105</v>
      </c>
      <c r="D134" s="2">
        <f t="shared" si="25"/>
        <v>17</v>
      </c>
      <c r="E134" s="2">
        <f t="shared" si="26"/>
        <v>17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9">
        <f t="shared" si="27"/>
        <v>200</v>
      </c>
      <c r="AA134" s="9">
        <f t="shared" si="28"/>
        <v>200.0000134</v>
      </c>
      <c r="AB134" s="49">
        <f>vnos!V134</f>
        <v>0</v>
      </c>
      <c r="AC134" s="50">
        <f t="shared" si="20"/>
        <v>200</v>
      </c>
      <c r="AD134" s="50">
        <f t="shared" si="29"/>
        <v>200.0000134</v>
      </c>
    </row>
    <row r="135" spans="1:30" x14ac:dyDescent="0.35">
      <c r="A135" s="16">
        <v>129</v>
      </c>
      <c r="B135" s="48">
        <f t="shared" ref="B135:B146" si="30">RANK($AA135,$AA$7:$AA$146,1)</f>
        <v>129</v>
      </c>
      <c r="C135" s="48">
        <f t="shared" ref="C135:C146" si="31">RANK($AD135,$AD$7:$AD$146,1)</f>
        <v>106</v>
      </c>
      <c r="D135" s="2">
        <f t="shared" ref="D135:D146" si="32">_xlfn.RANK.EQ($Z135,$Z$7:$Z$146,1)</f>
        <v>17</v>
      </c>
      <c r="E135" s="2">
        <f t="shared" ref="E135:E146" si="33">_xlfn.RANK.EQ($AC135,$AC$7:$AC$146,1)</f>
        <v>17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9">
        <f t="shared" si="27"/>
        <v>200</v>
      </c>
      <c r="AA135" s="9">
        <f t="shared" si="28"/>
        <v>200.00001349999999</v>
      </c>
      <c r="AB135" s="49">
        <f>vnos!V135</f>
        <v>0</v>
      </c>
      <c r="AC135" s="50">
        <f t="shared" si="20"/>
        <v>200</v>
      </c>
      <c r="AD135" s="50">
        <f t="shared" si="29"/>
        <v>200.00001349999999</v>
      </c>
    </row>
    <row r="136" spans="1:30" x14ac:dyDescent="0.35">
      <c r="A136" s="16">
        <v>130</v>
      </c>
      <c r="B136" s="48">
        <f t="shared" si="30"/>
        <v>130</v>
      </c>
      <c r="C136" s="48">
        <f t="shared" si="31"/>
        <v>107</v>
      </c>
      <c r="D136" s="2">
        <f t="shared" si="32"/>
        <v>17</v>
      </c>
      <c r="E136" s="2">
        <f t="shared" si="33"/>
        <v>17</v>
      </c>
      <c r="F136" s="4">
        <f>vnos!B136</f>
        <v>0</v>
      </c>
      <c r="G136" s="4">
        <f t="shared" ref="G136:G146" si="34">IF(Y136&gt;0,1,0)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9">
        <f t="shared" si="27"/>
        <v>200</v>
      </c>
      <c r="AA136" s="9">
        <f t="shared" si="28"/>
        <v>200.00001359999999</v>
      </c>
      <c r="AB136" s="49">
        <f>vnos!V136</f>
        <v>0</v>
      </c>
      <c r="AC136" s="50">
        <f t="shared" ref="AC136:AC146" si="35">Z136-AB136</f>
        <v>200</v>
      </c>
      <c r="AD136" s="50">
        <f t="shared" si="29"/>
        <v>200.00001359999999</v>
      </c>
    </row>
    <row r="137" spans="1:30" x14ac:dyDescent="0.35">
      <c r="A137" s="16">
        <v>131</v>
      </c>
      <c r="B137" s="48">
        <f t="shared" si="30"/>
        <v>131</v>
      </c>
      <c r="C137" s="48">
        <f t="shared" si="31"/>
        <v>108</v>
      </c>
      <c r="D137" s="2">
        <f t="shared" si="32"/>
        <v>17</v>
      </c>
      <c r="E137" s="2">
        <f t="shared" si="33"/>
        <v>17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9">
        <f t="shared" si="27"/>
        <v>200</v>
      </c>
      <c r="AA137" s="9">
        <f t="shared" si="28"/>
        <v>200.00001370000001</v>
      </c>
      <c r="AB137" s="49">
        <f>vnos!V137</f>
        <v>0</v>
      </c>
      <c r="AC137" s="50">
        <f t="shared" si="35"/>
        <v>200</v>
      </c>
      <c r="AD137" s="50">
        <f t="shared" si="29"/>
        <v>200.00001370000001</v>
      </c>
    </row>
    <row r="138" spans="1:30" x14ac:dyDescent="0.35">
      <c r="A138" s="16">
        <v>132</v>
      </c>
      <c r="B138" s="48">
        <f t="shared" si="30"/>
        <v>132</v>
      </c>
      <c r="C138" s="48">
        <f t="shared" si="31"/>
        <v>109</v>
      </c>
      <c r="D138" s="2">
        <f t="shared" si="32"/>
        <v>17</v>
      </c>
      <c r="E138" s="2">
        <f t="shared" si="33"/>
        <v>17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9">
        <f t="shared" si="27"/>
        <v>200</v>
      </c>
      <c r="AA138" s="9">
        <f t="shared" si="28"/>
        <v>200.0000138</v>
      </c>
      <c r="AB138" s="49">
        <f>vnos!V138</f>
        <v>0</v>
      </c>
      <c r="AC138" s="50">
        <f t="shared" si="35"/>
        <v>200</v>
      </c>
      <c r="AD138" s="50">
        <f t="shared" si="29"/>
        <v>200.0000138</v>
      </c>
    </row>
    <row r="139" spans="1:30" x14ac:dyDescent="0.35">
      <c r="A139" s="16">
        <v>133</v>
      </c>
      <c r="B139" s="48">
        <f t="shared" si="30"/>
        <v>133</v>
      </c>
      <c r="C139" s="48">
        <f t="shared" si="31"/>
        <v>110</v>
      </c>
      <c r="D139" s="2">
        <f t="shared" si="32"/>
        <v>17</v>
      </c>
      <c r="E139" s="2">
        <f t="shared" si="33"/>
        <v>17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9">
        <f t="shared" si="27"/>
        <v>200</v>
      </c>
      <c r="AA139" s="9">
        <f t="shared" si="28"/>
        <v>200.0000139</v>
      </c>
      <c r="AB139" s="49">
        <f>vnos!V139</f>
        <v>0</v>
      </c>
      <c r="AC139" s="50">
        <f t="shared" si="35"/>
        <v>200</v>
      </c>
      <c r="AD139" s="50">
        <f t="shared" si="29"/>
        <v>200.0000139</v>
      </c>
    </row>
    <row r="140" spans="1:30" x14ac:dyDescent="0.35">
      <c r="A140" s="16">
        <v>134</v>
      </c>
      <c r="B140" s="48">
        <f t="shared" si="30"/>
        <v>134</v>
      </c>
      <c r="C140" s="48">
        <f t="shared" si="31"/>
        <v>111</v>
      </c>
      <c r="D140" s="2">
        <f t="shared" si="32"/>
        <v>17</v>
      </c>
      <c r="E140" s="2">
        <f t="shared" si="33"/>
        <v>17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9">
        <f t="shared" si="27"/>
        <v>200</v>
      </c>
      <c r="AA140" s="9">
        <f t="shared" si="28"/>
        <v>200.00001399999999</v>
      </c>
      <c r="AB140" s="49">
        <f>vnos!V140</f>
        <v>0</v>
      </c>
      <c r="AC140" s="50">
        <f t="shared" si="35"/>
        <v>200</v>
      </c>
      <c r="AD140" s="50">
        <f t="shared" si="29"/>
        <v>200.00001399999999</v>
      </c>
    </row>
    <row r="141" spans="1:30" x14ac:dyDescent="0.35">
      <c r="A141" s="16">
        <v>135</v>
      </c>
      <c r="B141" s="48">
        <f t="shared" si="30"/>
        <v>135</v>
      </c>
      <c r="C141" s="48">
        <f t="shared" si="31"/>
        <v>112</v>
      </c>
      <c r="D141" s="2">
        <f t="shared" si="32"/>
        <v>17</v>
      </c>
      <c r="E141" s="2">
        <f t="shared" si="33"/>
        <v>17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9">
        <f t="shared" si="27"/>
        <v>200</v>
      </c>
      <c r="AA141" s="9">
        <f t="shared" si="28"/>
        <v>200.00001409999999</v>
      </c>
      <c r="AB141" s="49">
        <f>vnos!V141</f>
        <v>0</v>
      </c>
      <c r="AC141" s="50">
        <f t="shared" si="35"/>
        <v>200</v>
      </c>
      <c r="AD141" s="50">
        <f t="shared" si="29"/>
        <v>200.00001409999999</v>
      </c>
    </row>
    <row r="142" spans="1:30" x14ac:dyDescent="0.35">
      <c r="A142" s="16">
        <v>136</v>
      </c>
      <c r="B142" s="48">
        <f t="shared" si="30"/>
        <v>136</v>
      </c>
      <c r="C142" s="48">
        <f t="shared" si="31"/>
        <v>113</v>
      </c>
      <c r="D142" s="2">
        <f t="shared" si="32"/>
        <v>17</v>
      </c>
      <c r="E142" s="2">
        <f t="shared" si="33"/>
        <v>17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9">
        <f t="shared" si="27"/>
        <v>200</v>
      </c>
      <c r="AA142" s="9">
        <f t="shared" si="28"/>
        <v>200.00001420000001</v>
      </c>
      <c r="AB142" s="49">
        <f>vnos!V142</f>
        <v>0</v>
      </c>
      <c r="AC142" s="50">
        <f t="shared" si="35"/>
        <v>200</v>
      </c>
      <c r="AD142" s="50">
        <f t="shared" si="29"/>
        <v>200.00001420000001</v>
      </c>
    </row>
    <row r="143" spans="1:30" x14ac:dyDescent="0.35">
      <c r="A143" s="16">
        <v>137</v>
      </c>
      <c r="B143" s="48">
        <f t="shared" si="30"/>
        <v>137</v>
      </c>
      <c r="C143" s="48">
        <f t="shared" si="31"/>
        <v>114</v>
      </c>
      <c r="D143" s="2">
        <f t="shared" si="32"/>
        <v>17</v>
      </c>
      <c r="E143" s="2">
        <f t="shared" si="33"/>
        <v>17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9">
        <f t="shared" si="27"/>
        <v>200</v>
      </c>
      <c r="AA143" s="9">
        <f t="shared" si="28"/>
        <v>200.0000143</v>
      </c>
      <c r="AB143" s="49">
        <f>vnos!V143</f>
        <v>0</v>
      </c>
      <c r="AC143" s="50">
        <f t="shared" si="35"/>
        <v>200</v>
      </c>
      <c r="AD143" s="50">
        <f t="shared" si="29"/>
        <v>200.0000143</v>
      </c>
    </row>
    <row r="144" spans="1:30" x14ac:dyDescent="0.35">
      <c r="A144" s="16">
        <v>138</v>
      </c>
      <c r="B144" s="48">
        <f t="shared" si="30"/>
        <v>138</v>
      </c>
      <c r="C144" s="48">
        <f t="shared" si="31"/>
        <v>115</v>
      </c>
      <c r="D144" s="2">
        <f t="shared" si="32"/>
        <v>17</v>
      </c>
      <c r="E144" s="2">
        <f t="shared" si="33"/>
        <v>17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9">
        <f t="shared" si="27"/>
        <v>200</v>
      </c>
      <c r="AA144" s="9">
        <f t="shared" si="28"/>
        <v>200.0000144</v>
      </c>
      <c r="AB144" s="49">
        <f>vnos!V144</f>
        <v>0</v>
      </c>
      <c r="AC144" s="50">
        <f t="shared" si="35"/>
        <v>200</v>
      </c>
      <c r="AD144" s="50">
        <f t="shared" si="29"/>
        <v>200.0000144</v>
      </c>
    </row>
    <row r="145" spans="1:30" x14ac:dyDescent="0.35">
      <c r="A145" s="16">
        <v>139</v>
      </c>
      <c r="B145" s="48">
        <f t="shared" si="30"/>
        <v>139</v>
      </c>
      <c r="C145" s="48">
        <f t="shared" si="31"/>
        <v>116</v>
      </c>
      <c r="D145" s="2">
        <f t="shared" si="32"/>
        <v>17</v>
      </c>
      <c r="E145" s="2">
        <f t="shared" si="33"/>
        <v>17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9">
        <f t="shared" si="27"/>
        <v>200</v>
      </c>
      <c r="AA145" s="9">
        <f t="shared" si="28"/>
        <v>200.00001449999999</v>
      </c>
      <c r="AB145" s="49">
        <f>vnos!V145</f>
        <v>0</v>
      </c>
      <c r="AC145" s="50">
        <f t="shared" si="35"/>
        <v>200</v>
      </c>
      <c r="AD145" s="50">
        <f t="shared" si="29"/>
        <v>200.00001449999999</v>
      </c>
    </row>
    <row r="146" spans="1:30" x14ac:dyDescent="0.35">
      <c r="A146" s="16">
        <v>140</v>
      </c>
      <c r="B146" s="48">
        <f t="shared" si="30"/>
        <v>140</v>
      </c>
      <c r="C146" s="48">
        <f t="shared" si="31"/>
        <v>117</v>
      </c>
      <c r="D146" s="2">
        <f t="shared" si="32"/>
        <v>17</v>
      </c>
      <c r="E146" s="2">
        <f t="shared" si="33"/>
        <v>17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9">
        <f t="shared" si="27"/>
        <v>200</v>
      </c>
      <c r="AA146" s="9">
        <f t="shared" si="28"/>
        <v>200.00001459999999</v>
      </c>
      <c r="AB146" s="49">
        <f>vnos!V146</f>
        <v>0</v>
      </c>
      <c r="AC146" s="50">
        <f t="shared" si="35"/>
        <v>200</v>
      </c>
      <c r="AD146" s="50">
        <f t="shared" si="29"/>
        <v>200.00001459999999</v>
      </c>
    </row>
    <row r="147" spans="1:30" ht="15.5" x14ac:dyDescent="0.35">
      <c r="F147" s="60" t="s">
        <v>6</v>
      </c>
      <c r="G147" s="61"/>
      <c r="H147" s="6">
        <v>4</v>
      </c>
      <c r="I147" s="6">
        <v>3</v>
      </c>
      <c r="J147" s="6">
        <v>3</v>
      </c>
      <c r="K147" s="6">
        <v>4</v>
      </c>
      <c r="L147" s="6">
        <v>4</v>
      </c>
      <c r="M147" s="6">
        <v>4</v>
      </c>
      <c r="N147" s="6">
        <v>3</v>
      </c>
      <c r="O147" s="6">
        <v>4</v>
      </c>
      <c r="P147" s="6">
        <v>3</v>
      </c>
      <c r="Q147" s="6">
        <v>4</v>
      </c>
      <c r="R147" s="6">
        <v>3</v>
      </c>
      <c r="S147" s="6">
        <v>3</v>
      </c>
      <c r="T147" s="6">
        <v>4</v>
      </c>
      <c r="U147" s="6">
        <v>4</v>
      </c>
      <c r="V147" s="6">
        <v>4</v>
      </c>
      <c r="W147" s="6">
        <v>3</v>
      </c>
      <c r="X147" s="6">
        <v>4</v>
      </c>
      <c r="Y147" s="6">
        <v>3</v>
      </c>
      <c r="Z147" s="7">
        <f>SUM(H147:Y147)</f>
        <v>64</v>
      </c>
    </row>
  </sheetData>
  <sheetProtection algorithmName="SHA-512" hashValue="XDrGStfo/uSQfmZ6aueb0GO5sZUBTV+RbGmWPw7TMPdaCX7fsQHmOoMv2w6ia3P39oYqVSRYjr5osscZV8hCWw==" saltValue="k0tsA7bQvbefJIbP5c352w==" spinCount="100000" sheet="1" objects="1" scenarios="1" selectLockedCells="1" selectUnlockedCells="1"/>
  <mergeCells count="31">
    <mergeCell ref="H2:Y2"/>
    <mergeCell ref="F5:F6"/>
    <mergeCell ref="H5:H6"/>
    <mergeCell ref="Y5:Y6"/>
    <mergeCell ref="X5:X6"/>
    <mergeCell ref="W5:W6"/>
    <mergeCell ref="V5:V6"/>
    <mergeCell ref="U5:U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AD5:AD6"/>
    <mergeCell ref="Z5:Z6"/>
    <mergeCell ref="AC5:AC6"/>
    <mergeCell ref="AB5:AB6"/>
    <mergeCell ref="N5:N6"/>
    <mergeCell ref="T5:T6"/>
    <mergeCell ref="AA5:AA6"/>
    <mergeCell ref="B5:B6"/>
    <mergeCell ref="C5:C6"/>
    <mergeCell ref="D5:D6"/>
    <mergeCell ref="R5:R6"/>
    <mergeCell ref="G5:G6"/>
    <mergeCell ref="M5:M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80" zoomScaleNormal="80" workbookViewId="0">
      <pane ySplit="6" topLeftCell="A7" activePane="bottomLeft" state="frozen"/>
      <selection pane="bottomLeft" activeCell="U7" sqref="U7:Z23"/>
    </sheetView>
  </sheetViews>
  <sheetFormatPr defaultRowHeight="14.5" x14ac:dyDescent="0.35"/>
  <cols>
    <col min="1" max="1" width="4.54296875" style="14" customWidth="1"/>
    <col min="2" max="2" width="37" bestFit="1" customWidth="1"/>
    <col min="3" max="20" width="6.7265625" customWidth="1"/>
    <col min="21" max="21" width="7.7265625" style="1" customWidth="1"/>
    <col min="22" max="22" width="6.7265625" style="37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20" hidden="1" customWidth="1"/>
    <col min="28" max="28" width="8.453125" style="20" hidden="1" customWidth="1"/>
    <col min="29" max="29" width="7.7265625" style="20" hidden="1" customWidth="1"/>
    <col min="30" max="30" width="9.1796875" style="20" hidden="1" customWidth="1"/>
    <col min="31" max="36" width="9.1796875" style="20"/>
  </cols>
  <sheetData>
    <row r="1" spans="1:35" ht="15" thickBot="1" x14ac:dyDescent="0.4">
      <c r="U1" s="39"/>
      <c r="V1" s="40"/>
      <c r="W1" s="39"/>
      <c r="X1" s="39"/>
      <c r="Y1" s="39"/>
      <c r="Z1" s="39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33.5" thickBot="1" x14ac:dyDescent="0.4">
      <c r="B2" s="22"/>
      <c r="C2" s="95" t="s">
        <v>29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7"/>
      <c r="U2" s="39"/>
      <c r="V2" s="40"/>
      <c r="W2" s="39"/>
      <c r="X2" s="39"/>
      <c r="Y2" s="39"/>
      <c r="Z2" s="39"/>
      <c r="AA2" s="33" t="s">
        <v>19</v>
      </c>
      <c r="AB2" s="33">
        <v>121</v>
      </c>
      <c r="AC2" s="33">
        <v>69</v>
      </c>
      <c r="AD2" s="33">
        <v>70</v>
      </c>
      <c r="AE2" s="33"/>
      <c r="AF2" s="33"/>
      <c r="AG2" s="33"/>
      <c r="AH2" s="33"/>
      <c r="AI2" s="33"/>
    </row>
    <row r="3" spans="1:35" ht="7.5" customHeight="1" x14ac:dyDescent="0.3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39"/>
      <c r="V3" s="40"/>
      <c r="W3" s="39"/>
      <c r="X3" s="39"/>
      <c r="Y3" s="39"/>
      <c r="Z3" s="39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21.75" customHeight="1" x14ac:dyDescent="0.45">
      <c r="B4" s="52" t="s">
        <v>23</v>
      </c>
      <c r="C4" s="98" t="s">
        <v>5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41" t="s">
        <v>22</v>
      </c>
      <c r="V4" s="40"/>
      <c r="W4" s="39"/>
      <c r="X4" s="39"/>
      <c r="Y4" s="39"/>
      <c r="Z4" s="39"/>
      <c r="AA4" s="33" t="s">
        <v>20</v>
      </c>
      <c r="AB4" s="33">
        <v>119</v>
      </c>
      <c r="AC4" s="33">
        <v>68.5</v>
      </c>
      <c r="AD4" s="33">
        <v>70</v>
      </c>
      <c r="AE4" s="33"/>
      <c r="AF4" s="33"/>
      <c r="AG4" s="33"/>
      <c r="AH4" s="33"/>
      <c r="AI4" s="33"/>
    </row>
    <row r="5" spans="1:35" ht="15" customHeight="1" x14ac:dyDescent="0.35">
      <c r="B5" s="99" t="s">
        <v>25</v>
      </c>
      <c r="C5" s="100">
        <v>1</v>
      </c>
      <c r="D5" s="100">
        <v>2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  <c r="J5" s="100">
        <v>8</v>
      </c>
      <c r="K5" s="100">
        <v>9</v>
      </c>
      <c r="L5" s="100">
        <v>10</v>
      </c>
      <c r="M5" s="101">
        <v>11</v>
      </c>
      <c r="N5" s="101">
        <v>12</v>
      </c>
      <c r="O5" s="101">
        <v>13</v>
      </c>
      <c r="P5" s="101">
        <v>14</v>
      </c>
      <c r="Q5" s="101">
        <v>15</v>
      </c>
      <c r="R5" s="101">
        <v>16</v>
      </c>
      <c r="S5" s="101">
        <v>17</v>
      </c>
      <c r="T5" s="101">
        <v>18</v>
      </c>
      <c r="U5" s="91" t="s">
        <v>24</v>
      </c>
      <c r="V5" s="93" t="s">
        <v>28</v>
      </c>
      <c r="W5" s="53"/>
      <c r="X5" s="91" t="s">
        <v>16</v>
      </c>
      <c r="Y5" s="53"/>
      <c r="Z5" s="91" t="s">
        <v>17</v>
      </c>
      <c r="AA5" s="42" t="s">
        <v>8</v>
      </c>
      <c r="AB5" s="33" t="s">
        <v>18</v>
      </c>
      <c r="AC5" s="33" t="s">
        <v>18</v>
      </c>
      <c r="AD5" s="33"/>
      <c r="AE5" s="33"/>
      <c r="AF5" s="33"/>
      <c r="AG5" s="33"/>
      <c r="AH5" s="33"/>
      <c r="AI5" s="33"/>
    </row>
    <row r="6" spans="1:35" ht="15" customHeight="1" x14ac:dyDescent="0.35">
      <c r="A6" s="14" t="s">
        <v>7</v>
      </c>
      <c r="B6" s="99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0"/>
      <c r="N6" s="100"/>
      <c r="O6" s="100"/>
      <c r="P6" s="100"/>
      <c r="Q6" s="100"/>
      <c r="R6" s="100"/>
      <c r="S6" s="100"/>
      <c r="T6" s="100"/>
      <c r="U6" s="92"/>
      <c r="V6" s="94"/>
      <c r="W6" s="54"/>
      <c r="X6" s="92"/>
      <c r="Y6" s="54"/>
      <c r="Z6" s="92"/>
      <c r="AA6" s="42"/>
      <c r="AB6" s="33" t="s">
        <v>16</v>
      </c>
      <c r="AC6" s="33" t="s">
        <v>17</v>
      </c>
      <c r="AD6" s="33"/>
      <c r="AE6" s="33"/>
      <c r="AF6" s="33"/>
      <c r="AG6" s="33"/>
      <c r="AH6" s="33"/>
      <c r="AI6" s="33"/>
    </row>
    <row r="7" spans="1:35" x14ac:dyDescent="0.35">
      <c r="A7" s="14">
        <v>1</v>
      </c>
      <c r="B7" s="4" t="s">
        <v>30</v>
      </c>
      <c r="C7" s="3">
        <v>5</v>
      </c>
      <c r="D7" s="3">
        <v>3</v>
      </c>
      <c r="E7" s="3">
        <v>4</v>
      </c>
      <c r="F7" s="3">
        <v>5</v>
      </c>
      <c r="G7" s="3">
        <v>4</v>
      </c>
      <c r="H7" s="3">
        <v>4</v>
      </c>
      <c r="I7" s="3">
        <v>6</v>
      </c>
      <c r="J7" s="3">
        <v>5</v>
      </c>
      <c r="K7" s="3">
        <v>4</v>
      </c>
      <c r="L7" s="3">
        <v>5</v>
      </c>
      <c r="M7" s="3">
        <v>2</v>
      </c>
      <c r="N7" s="3">
        <v>4</v>
      </c>
      <c r="O7" s="3">
        <v>4</v>
      </c>
      <c r="P7" s="3">
        <v>4</v>
      </c>
      <c r="Q7" s="3">
        <v>4</v>
      </c>
      <c r="R7" s="3">
        <v>3</v>
      </c>
      <c r="S7" s="3">
        <v>5</v>
      </c>
      <c r="T7" s="3">
        <v>4</v>
      </c>
      <c r="U7" s="8">
        <f t="shared" ref="U7:U30" si="0">SUM(C7:T7)</f>
        <v>75</v>
      </c>
      <c r="V7" s="25">
        <f t="shared" ref="V7:V30" si="1">ROUND(0.35*MIN(AB7,AC7)+0.15*MAX(AB7,AC7),1)</f>
        <v>16</v>
      </c>
      <c r="W7" s="8" t="s">
        <v>46</v>
      </c>
      <c r="X7" s="8">
        <v>32.799999999999997</v>
      </c>
      <c r="Y7" s="8" t="s">
        <v>47</v>
      </c>
      <c r="Z7" s="8">
        <v>31.1</v>
      </c>
      <c r="AA7" s="33" t="e">
        <f>IF(#REF!&lt;&gt;"",1,0)</f>
        <v>#REF!</v>
      </c>
      <c r="AB7" s="38">
        <f>ROUND(IF(W7="m",(X7*$AB$4/113+$AC$4-$AD$4),(X7*$AB$2/113+$AC$2-$AD$2)),0)</f>
        <v>34</v>
      </c>
      <c r="AC7" s="38">
        <f t="shared" ref="AC7:AC30" si="2">ROUND(IF(Y7="m",(Z7*$AB$4/113+$AC$4-$AD$4),(Z7*$AB$2/113+$AC$2-$AD$2)),0)</f>
        <v>31</v>
      </c>
      <c r="AD7" s="33"/>
      <c r="AE7" s="33"/>
      <c r="AF7" s="33"/>
      <c r="AG7" s="33"/>
      <c r="AH7" s="33"/>
      <c r="AI7" s="33"/>
    </row>
    <row r="8" spans="1:35" x14ac:dyDescent="0.35">
      <c r="A8" s="14">
        <v>2</v>
      </c>
      <c r="B8" s="4" t="s">
        <v>31</v>
      </c>
      <c r="C8" s="3">
        <v>5</v>
      </c>
      <c r="D8" s="3">
        <v>3</v>
      </c>
      <c r="E8" s="3">
        <v>3</v>
      </c>
      <c r="F8" s="3">
        <v>4</v>
      </c>
      <c r="G8" s="3">
        <v>3</v>
      </c>
      <c r="H8" s="3">
        <v>3</v>
      </c>
      <c r="I8" s="3">
        <v>3</v>
      </c>
      <c r="J8" s="3">
        <v>5</v>
      </c>
      <c r="K8" s="3">
        <v>3</v>
      </c>
      <c r="L8" s="3">
        <v>4</v>
      </c>
      <c r="M8" s="3">
        <v>3</v>
      </c>
      <c r="N8" s="3">
        <v>5</v>
      </c>
      <c r="O8" s="3">
        <v>5</v>
      </c>
      <c r="P8" s="3">
        <v>4</v>
      </c>
      <c r="Q8" s="3">
        <v>3</v>
      </c>
      <c r="R8" s="3">
        <v>3</v>
      </c>
      <c r="S8" s="3">
        <v>5</v>
      </c>
      <c r="T8" s="3">
        <v>3</v>
      </c>
      <c r="U8" s="8">
        <f t="shared" si="0"/>
        <v>67</v>
      </c>
      <c r="V8" s="25">
        <f t="shared" si="1"/>
        <v>11.3</v>
      </c>
      <c r="W8" s="8" t="s">
        <v>46</v>
      </c>
      <c r="X8" s="8">
        <v>31.7</v>
      </c>
      <c r="Y8" s="8" t="s">
        <v>47</v>
      </c>
      <c r="Z8" s="8">
        <v>18.7</v>
      </c>
      <c r="AA8" s="33">
        <f t="shared" ref="AA8:AA30" si="3">IF(B8&lt;&gt;"",1,0)</f>
        <v>1</v>
      </c>
      <c r="AB8" s="38">
        <f t="shared" ref="AB8:AB30" si="4">ROUND(IF(W8="m",(X8*$AB$4/113+$AC$4-$AD$4),(X8*$AB$2/113+$AC$2-$AD$2)),0)</f>
        <v>33</v>
      </c>
      <c r="AC8" s="38">
        <f t="shared" si="2"/>
        <v>18</v>
      </c>
      <c r="AD8" s="33"/>
      <c r="AE8" s="33"/>
      <c r="AF8" s="33"/>
      <c r="AG8" s="33"/>
      <c r="AH8" s="33"/>
      <c r="AI8" s="33"/>
    </row>
    <row r="9" spans="1:35" x14ac:dyDescent="0.35">
      <c r="A9" s="14">
        <v>3</v>
      </c>
      <c r="B9" s="4" t="s">
        <v>32</v>
      </c>
      <c r="C9" s="3">
        <v>4</v>
      </c>
      <c r="D9" s="3">
        <v>5</v>
      </c>
      <c r="E9" s="3">
        <v>3</v>
      </c>
      <c r="F9" s="3">
        <v>5</v>
      </c>
      <c r="G9" s="3">
        <v>4</v>
      </c>
      <c r="H9" s="3">
        <v>4</v>
      </c>
      <c r="I9" s="3">
        <v>3</v>
      </c>
      <c r="J9" s="3">
        <v>5</v>
      </c>
      <c r="K9" s="3">
        <v>3</v>
      </c>
      <c r="L9" s="3">
        <v>5</v>
      </c>
      <c r="M9" s="3">
        <v>4</v>
      </c>
      <c r="N9" s="3">
        <v>4</v>
      </c>
      <c r="O9" s="3">
        <v>4</v>
      </c>
      <c r="P9" s="3">
        <v>3</v>
      </c>
      <c r="Q9" s="3">
        <v>3</v>
      </c>
      <c r="R9" s="3">
        <v>4</v>
      </c>
      <c r="S9" s="3">
        <v>4</v>
      </c>
      <c r="T9" s="3">
        <v>4</v>
      </c>
      <c r="U9" s="8">
        <f t="shared" si="0"/>
        <v>71</v>
      </c>
      <c r="V9" s="25">
        <f t="shared" si="1"/>
        <v>12.4</v>
      </c>
      <c r="W9" s="8" t="s">
        <v>46</v>
      </c>
      <c r="X9" s="8">
        <v>28.1</v>
      </c>
      <c r="Y9" s="8" t="s">
        <v>46</v>
      </c>
      <c r="Z9" s="8">
        <v>22.6</v>
      </c>
      <c r="AA9" s="33" t="e">
        <f>IF(#REF!&lt;&gt;"",1,0)</f>
        <v>#REF!</v>
      </c>
      <c r="AB9" s="33">
        <f t="shared" si="4"/>
        <v>29</v>
      </c>
      <c r="AC9" s="33">
        <f t="shared" si="2"/>
        <v>23</v>
      </c>
      <c r="AD9" s="33"/>
      <c r="AE9" s="33"/>
      <c r="AF9" s="33"/>
      <c r="AG9" s="33"/>
      <c r="AH9" s="33"/>
      <c r="AI9" s="33"/>
    </row>
    <row r="10" spans="1:35" x14ac:dyDescent="0.35">
      <c r="A10" s="14">
        <v>4</v>
      </c>
      <c r="B10" s="4" t="s">
        <v>33</v>
      </c>
      <c r="C10" s="3">
        <v>5</v>
      </c>
      <c r="D10" s="3">
        <v>4</v>
      </c>
      <c r="E10" s="3">
        <v>5</v>
      </c>
      <c r="F10" s="3">
        <v>5</v>
      </c>
      <c r="G10" s="3">
        <v>3</v>
      </c>
      <c r="H10" s="3">
        <v>4</v>
      </c>
      <c r="I10" s="3">
        <v>4</v>
      </c>
      <c r="J10" s="3">
        <v>7</v>
      </c>
      <c r="K10" s="3">
        <v>4</v>
      </c>
      <c r="L10" s="3">
        <v>6</v>
      </c>
      <c r="M10" s="3">
        <v>2</v>
      </c>
      <c r="N10" s="3">
        <v>4</v>
      </c>
      <c r="O10" s="3">
        <v>4</v>
      </c>
      <c r="P10" s="3">
        <v>3</v>
      </c>
      <c r="Q10" s="3">
        <v>5</v>
      </c>
      <c r="R10" s="3">
        <v>3</v>
      </c>
      <c r="S10" s="3">
        <v>3</v>
      </c>
      <c r="T10" s="3">
        <v>4</v>
      </c>
      <c r="U10" s="8">
        <f t="shared" si="0"/>
        <v>75</v>
      </c>
      <c r="V10" s="25">
        <f t="shared" si="1"/>
        <v>13.3</v>
      </c>
      <c r="W10" s="8" t="s">
        <v>46</v>
      </c>
      <c r="X10" s="8">
        <v>20</v>
      </c>
      <c r="Y10" s="8" t="s">
        <v>46</v>
      </c>
      <c r="Z10" s="8">
        <v>39.9</v>
      </c>
      <c r="AA10" s="33">
        <f t="shared" si="3"/>
        <v>1</v>
      </c>
      <c r="AB10" s="38">
        <f t="shared" si="4"/>
        <v>20</v>
      </c>
      <c r="AC10" s="38">
        <f t="shared" si="2"/>
        <v>42</v>
      </c>
      <c r="AD10" s="33"/>
      <c r="AE10" s="33"/>
      <c r="AF10" s="33"/>
      <c r="AG10" s="33"/>
      <c r="AH10" s="33"/>
      <c r="AI10" s="33"/>
    </row>
    <row r="11" spans="1:35" x14ac:dyDescent="0.35">
      <c r="A11" s="14">
        <v>5</v>
      </c>
      <c r="B11" s="4" t="s">
        <v>34</v>
      </c>
      <c r="C11" s="3">
        <v>5</v>
      </c>
      <c r="D11" s="3">
        <v>5</v>
      </c>
      <c r="E11" s="3">
        <v>3</v>
      </c>
      <c r="F11" s="3">
        <v>6</v>
      </c>
      <c r="G11" s="3">
        <v>4</v>
      </c>
      <c r="H11" s="3">
        <v>5</v>
      </c>
      <c r="I11" s="3">
        <v>4</v>
      </c>
      <c r="J11" s="3">
        <v>6</v>
      </c>
      <c r="K11" s="3">
        <v>4</v>
      </c>
      <c r="L11" s="3">
        <v>7</v>
      </c>
      <c r="M11" s="3">
        <v>5</v>
      </c>
      <c r="N11" s="3">
        <v>4</v>
      </c>
      <c r="O11" s="3">
        <v>4</v>
      </c>
      <c r="P11" s="3">
        <v>5</v>
      </c>
      <c r="Q11" s="3">
        <v>4</v>
      </c>
      <c r="R11" s="3">
        <v>5</v>
      </c>
      <c r="S11" s="3">
        <v>4</v>
      </c>
      <c r="T11" s="3">
        <v>4</v>
      </c>
      <c r="U11" s="8">
        <f t="shared" si="0"/>
        <v>84</v>
      </c>
      <c r="V11" s="25">
        <f t="shared" si="1"/>
        <v>27.8</v>
      </c>
      <c r="W11" s="8" t="s">
        <v>47</v>
      </c>
      <c r="X11" s="8">
        <v>54</v>
      </c>
      <c r="Y11" s="8" t="s">
        <v>46</v>
      </c>
      <c r="Z11" s="8">
        <v>54</v>
      </c>
      <c r="AA11" s="33">
        <f t="shared" si="3"/>
        <v>1</v>
      </c>
      <c r="AB11" s="33">
        <f t="shared" si="4"/>
        <v>55</v>
      </c>
      <c r="AC11" s="33">
        <f t="shared" si="2"/>
        <v>57</v>
      </c>
      <c r="AD11" s="33"/>
      <c r="AE11" s="33"/>
      <c r="AF11" s="33"/>
      <c r="AG11" s="33"/>
      <c r="AH11" s="33"/>
      <c r="AI11" s="33"/>
    </row>
    <row r="12" spans="1:35" x14ac:dyDescent="0.35">
      <c r="A12" s="14">
        <v>6</v>
      </c>
      <c r="B12" s="4" t="s">
        <v>35</v>
      </c>
      <c r="C12" s="3">
        <v>6</v>
      </c>
      <c r="D12" s="3">
        <v>5</v>
      </c>
      <c r="E12" s="3">
        <v>3</v>
      </c>
      <c r="F12" s="3">
        <v>5</v>
      </c>
      <c r="G12" s="3">
        <v>6</v>
      </c>
      <c r="H12" s="3">
        <v>5</v>
      </c>
      <c r="I12" s="3">
        <v>4</v>
      </c>
      <c r="J12" s="3">
        <v>9</v>
      </c>
      <c r="K12" s="3">
        <v>4</v>
      </c>
      <c r="L12" s="3">
        <v>4</v>
      </c>
      <c r="M12" s="3">
        <v>5</v>
      </c>
      <c r="N12" s="3">
        <v>4</v>
      </c>
      <c r="O12" s="3">
        <v>4</v>
      </c>
      <c r="P12" s="3">
        <v>5</v>
      </c>
      <c r="Q12" s="3">
        <v>4</v>
      </c>
      <c r="R12" s="3">
        <v>5</v>
      </c>
      <c r="S12" s="3">
        <v>4</v>
      </c>
      <c r="T12" s="3">
        <v>4</v>
      </c>
      <c r="U12" s="8">
        <f t="shared" si="0"/>
        <v>86</v>
      </c>
      <c r="V12" s="25">
        <f t="shared" si="1"/>
        <v>28.5</v>
      </c>
      <c r="W12" s="8" t="s">
        <v>46</v>
      </c>
      <c r="X12" s="8">
        <v>54</v>
      </c>
      <c r="Y12" s="8" t="s">
        <v>46</v>
      </c>
      <c r="Z12" s="8">
        <v>54</v>
      </c>
      <c r="AA12" s="33">
        <f t="shared" si="3"/>
        <v>1</v>
      </c>
      <c r="AB12" s="38">
        <f t="shared" si="4"/>
        <v>57</v>
      </c>
      <c r="AC12" s="38">
        <f t="shared" si="2"/>
        <v>57</v>
      </c>
      <c r="AD12" s="33"/>
      <c r="AE12" s="33"/>
      <c r="AF12" s="33"/>
      <c r="AG12" s="33"/>
      <c r="AH12" s="33"/>
      <c r="AI12" s="33"/>
    </row>
    <row r="13" spans="1:35" x14ac:dyDescent="0.35">
      <c r="A13" s="14">
        <v>7</v>
      </c>
      <c r="B13" s="4" t="s">
        <v>36</v>
      </c>
      <c r="C13" s="3">
        <v>5</v>
      </c>
      <c r="D13" s="3">
        <v>5</v>
      </c>
      <c r="E13" s="3">
        <v>3</v>
      </c>
      <c r="F13" s="3">
        <v>5</v>
      </c>
      <c r="G13" s="3">
        <v>5</v>
      </c>
      <c r="H13" s="3">
        <v>4</v>
      </c>
      <c r="I13" s="3">
        <v>4</v>
      </c>
      <c r="J13" s="3">
        <v>5</v>
      </c>
      <c r="K13" s="3">
        <v>3</v>
      </c>
      <c r="L13" s="3">
        <v>4</v>
      </c>
      <c r="M13" s="3">
        <v>3</v>
      </c>
      <c r="N13" s="3">
        <v>4</v>
      </c>
      <c r="O13" s="3">
        <v>4</v>
      </c>
      <c r="P13" s="3">
        <v>4</v>
      </c>
      <c r="Q13" s="3">
        <v>4</v>
      </c>
      <c r="R13" s="3">
        <v>3</v>
      </c>
      <c r="S13" s="3">
        <v>8</v>
      </c>
      <c r="T13" s="3">
        <v>3</v>
      </c>
      <c r="U13" s="8">
        <f t="shared" si="0"/>
        <v>76</v>
      </c>
      <c r="V13" s="25">
        <f t="shared" si="1"/>
        <v>27.8</v>
      </c>
      <c r="W13" s="8" t="s">
        <v>46</v>
      </c>
      <c r="X13" s="8">
        <v>54</v>
      </c>
      <c r="Y13" s="8" t="s">
        <v>47</v>
      </c>
      <c r="Z13" s="8">
        <v>54</v>
      </c>
      <c r="AA13" s="33">
        <f t="shared" si="3"/>
        <v>1</v>
      </c>
      <c r="AB13" s="33">
        <f t="shared" si="4"/>
        <v>57</v>
      </c>
      <c r="AC13" s="33">
        <f t="shared" si="2"/>
        <v>55</v>
      </c>
      <c r="AD13" s="33"/>
      <c r="AE13" s="33"/>
      <c r="AF13" s="33"/>
      <c r="AG13" s="33"/>
      <c r="AH13" s="33"/>
      <c r="AI13" s="33"/>
    </row>
    <row r="14" spans="1:35" x14ac:dyDescent="0.35">
      <c r="A14" s="14">
        <v>8</v>
      </c>
      <c r="B14" s="4" t="s">
        <v>37</v>
      </c>
      <c r="C14" s="3">
        <v>5</v>
      </c>
      <c r="D14" s="3">
        <v>4</v>
      </c>
      <c r="E14" s="3">
        <v>3</v>
      </c>
      <c r="F14" s="3">
        <v>4</v>
      </c>
      <c r="G14" s="3">
        <v>3</v>
      </c>
      <c r="H14" s="3">
        <v>3</v>
      </c>
      <c r="I14" s="3">
        <v>4</v>
      </c>
      <c r="J14" s="3">
        <v>6</v>
      </c>
      <c r="K14" s="3">
        <v>4</v>
      </c>
      <c r="L14" s="3">
        <v>6</v>
      </c>
      <c r="M14" s="3">
        <v>3</v>
      </c>
      <c r="N14" s="3">
        <v>4</v>
      </c>
      <c r="O14" s="3">
        <v>5</v>
      </c>
      <c r="P14" s="3">
        <v>3</v>
      </c>
      <c r="Q14" s="3">
        <v>4</v>
      </c>
      <c r="R14" s="3">
        <v>4</v>
      </c>
      <c r="S14" s="3">
        <v>4</v>
      </c>
      <c r="T14" s="3">
        <v>4</v>
      </c>
      <c r="U14" s="8">
        <f t="shared" si="0"/>
        <v>73</v>
      </c>
      <c r="V14" s="25">
        <f t="shared" si="1"/>
        <v>13</v>
      </c>
      <c r="W14" s="8" t="s">
        <v>47</v>
      </c>
      <c r="X14" s="8">
        <v>26.2</v>
      </c>
      <c r="Y14" s="8" t="s">
        <v>47</v>
      </c>
      <c r="Z14" s="8">
        <v>26.2</v>
      </c>
      <c r="AA14" s="33" t="e">
        <f>IF(#REF!&lt;&gt;"",1,0)</f>
        <v>#REF!</v>
      </c>
      <c r="AB14" s="33">
        <f t="shared" si="4"/>
        <v>26</v>
      </c>
      <c r="AC14" s="33">
        <f t="shared" si="2"/>
        <v>26</v>
      </c>
      <c r="AD14" s="33"/>
      <c r="AE14" s="33"/>
      <c r="AF14" s="33"/>
      <c r="AG14" s="33"/>
      <c r="AH14" s="33"/>
      <c r="AI14" s="33"/>
    </row>
    <row r="15" spans="1:35" x14ac:dyDescent="0.35">
      <c r="A15" s="14">
        <v>9</v>
      </c>
      <c r="B15" s="4" t="s">
        <v>38</v>
      </c>
      <c r="C15" s="3">
        <v>5</v>
      </c>
      <c r="D15" s="3">
        <v>3</v>
      </c>
      <c r="E15" s="3">
        <v>4</v>
      </c>
      <c r="F15" s="3">
        <v>4</v>
      </c>
      <c r="G15" s="3">
        <v>3</v>
      </c>
      <c r="H15" s="3">
        <v>3</v>
      </c>
      <c r="I15" s="3">
        <v>3</v>
      </c>
      <c r="J15" s="3">
        <v>7</v>
      </c>
      <c r="K15" s="3">
        <v>4</v>
      </c>
      <c r="L15" s="3">
        <v>4</v>
      </c>
      <c r="M15" s="3">
        <v>4</v>
      </c>
      <c r="N15" s="3">
        <v>3</v>
      </c>
      <c r="O15" s="3">
        <v>4</v>
      </c>
      <c r="P15" s="3">
        <v>3</v>
      </c>
      <c r="Q15" s="3">
        <v>3</v>
      </c>
      <c r="R15" s="3">
        <v>3</v>
      </c>
      <c r="S15" s="3">
        <v>5</v>
      </c>
      <c r="T15" s="3">
        <v>4</v>
      </c>
      <c r="U15" s="47">
        <f t="shared" si="0"/>
        <v>69</v>
      </c>
      <c r="V15" s="25">
        <f t="shared" si="1"/>
        <v>12.1</v>
      </c>
      <c r="W15" s="8" t="s">
        <v>47</v>
      </c>
      <c r="X15" s="8">
        <v>33.9</v>
      </c>
      <c r="Y15" s="8" t="s">
        <v>47</v>
      </c>
      <c r="Z15" s="8">
        <v>20.399999999999999</v>
      </c>
      <c r="AA15" s="33">
        <f t="shared" si="3"/>
        <v>1</v>
      </c>
      <c r="AB15" s="33">
        <f t="shared" si="4"/>
        <v>34</v>
      </c>
      <c r="AC15" s="33">
        <f t="shared" si="2"/>
        <v>20</v>
      </c>
      <c r="AD15" s="33"/>
      <c r="AE15" s="33"/>
      <c r="AF15" s="33"/>
      <c r="AG15" s="33"/>
      <c r="AH15" s="33"/>
      <c r="AI15" s="33"/>
    </row>
    <row r="16" spans="1:35" x14ac:dyDescent="0.35">
      <c r="A16" s="14">
        <v>10</v>
      </c>
      <c r="B16" s="4" t="s">
        <v>39</v>
      </c>
      <c r="C16" s="3">
        <v>5</v>
      </c>
      <c r="D16" s="3">
        <v>2</v>
      </c>
      <c r="E16" s="3">
        <v>4</v>
      </c>
      <c r="F16" s="3">
        <v>4</v>
      </c>
      <c r="G16" s="3">
        <v>3</v>
      </c>
      <c r="H16" s="3">
        <v>3</v>
      </c>
      <c r="I16" s="3">
        <v>2</v>
      </c>
      <c r="J16" s="3">
        <v>5</v>
      </c>
      <c r="K16" s="3">
        <v>3</v>
      </c>
      <c r="L16" s="3">
        <v>5</v>
      </c>
      <c r="M16" s="3">
        <v>2</v>
      </c>
      <c r="N16" s="3">
        <v>3</v>
      </c>
      <c r="O16" s="3">
        <v>4</v>
      </c>
      <c r="P16" s="3">
        <v>3</v>
      </c>
      <c r="Q16" s="3">
        <v>4</v>
      </c>
      <c r="R16" s="3">
        <v>3</v>
      </c>
      <c r="S16" s="3">
        <v>7</v>
      </c>
      <c r="T16" s="3">
        <v>3</v>
      </c>
      <c r="U16" s="8">
        <f t="shared" si="0"/>
        <v>65</v>
      </c>
      <c r="V16" s="25">
        <f t="shared" si="1"/>
        <v>11.7</v>
      </c>
      <c r="W16" s="8" t="s">
        <v>46</v>
      </c>
      <c r="X16" s="8">
        <v>28.4</v>
      </c>
      <c r="Y16" s="8" t="s">
        <v>47</v>
      </c>
      <c r="Z16" s="8">
        <v>21.8</v>
      </c>
      <c r="AA16" s="33">
        <f t="shared" si="3"/>
        <v>1</v>
      </c>
      <c r="AB16" s="33">
        <f t="shared" si="4"/>
        <v>29</v>
      </c>
      <c r="AC16" s="33">
        <f t="shared" si="2"/>
        <v>21</v>
      </c>
      <c r="AD16" s="33"/>
      <c r="AE16" s="33"/>
      <c r="AF16" s="33"/>
      <c r="AG16" s="33"/>
      <c r="AH16" s="33"/>
      <c r="AI16" s="33"/>
    </row>
    <row r="17" spans="1:35" x14ac:dyDescent="0.35">
      <c r="A17" s="14">
        <v>11</v>
      </c>
      <c r="B17" s="4" t="s">
        <v>40</v>
      </c>
      <c r="C17" s="3">
        <v>5</v>
      </c>
      <c r="D17" s="3">
        <v>2</v>
      </c>
      <c r="E17" s="3">
        <v>4</v>
      </c>
      <c r="F17" s="3">
        <v>4</v>
      </c>
      <c r="G17" s="3">
        <v>4</v>
      </c>
      <c r="H17" s="3">
        <v>5</v>
      </c>
      <c r="I17" s="3">
        <v>3</v>
      </c>
      <c r="J17" s="3">
        <v>4</v>
      </c>
      <c r="K17" s="3">
        <v>3</v>
      </c>
      <c r="L17" s="3">
        <v>5</v>
      </c>
      <c r="M17" s="3">
        <v>5</v>
      </c>
      <c r="N17" s="3">
        <v>4</v>
      </c>
      <c r="O17" s="3">
        <v>4</v>
      </c>
      <c r="P17" s="3">
        <v>3</v>
      </c>
      <c r="Q17" s="3">
        <v>3</v>
      </c>
      <c r="R17" s="3">
        <v>3</v>
      </c>
      <c r="S17" s="3">
        <v>5</v>
      </c>
      <c r="T17" s="3">
        <v>3</v>
      </c>
      <c r="U17" s="8">
        <f t="shared" si="0"/>
        <v>69</v>
      </c>
      <c r="V17" s="25">
        <f t="shared" si="1"/>
        <v>8.8000000000000007</v>
      </c>
      <c r="W17" s="8" t="s">
        <v>46</v>
      </c>
      <c r="X17" s="8">
        <v>16</v>
      </c>
      <c r="Y17" s="8" t="s">
        <v>47</v>
      </c>
      <c r="Z17" s="8">
        <v>21.6</v>
      </c>
      <c r="AA17" s="33">
        <f t="shared" si="3"/>
        <v>1</v>
      </c>
      <c r="AB17" s="33">
        <f t="shared" si="4"/>
        <v>16</v>
      </c>
      <c r="AC17" s="33">
        <f t="shared" si="2"/>
        <v>21</v>
      </c>
      <c r="AD17" s="33"/>
      <c r="AE17" s="33"/>
      <c r="AF17" s="33"/>
      <c r="AG17" s="33"/>
      <c r="AH17" s="33"/>
      <c r="AI17" s="33"/>
    </row>
    <row r="18" spans="1:35" x14ac:dyDescent="0.35">
      <c r="A18" s="14">
        <v>12</v>
      </c>
      <c r="B18" s="4" t="s">
        <v>41</v>
      </c>
      <c r="C18" s="3">
        <v>3</v>
      </c>
      <c r="D18" s="3">
        <v>4</v>
      </c>
      <c r="E18" s="3">
        <v>4</v>
      </c>
      <c r="F18" s="3">
        <v>4</v>
      </c>
      <c r="G18" s="3">
        <v>3</v>
      </c>
      <c r="H18" s="3">
        <v>4</v>
      </c>
      <c r="I18" s="3">
        <v>4</v>
      </c>
      <c r="J18" s="3">
        <v>3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3</v>
      </c>
      <c r="Q18" s="3">
        <v>5</v>
      </c>
      <c r="R18" s="3">
        <v>3</v>
      </c>
      <c r="S18" s="3">
        <v>6</v>
      </c>
      <c r="T18" s="3">
        <v>3</v>
      </c>
      <c r="U18" s="8">
        <f t="shared" si="0"/>
        <v>69</v>
      </c>
      <c r="V18" s="25">
        <f t="shared" si="1"/>
        <v>11.4</v>
      </c>
      <c r="W18" s="8" t="s">
        <v>46</v>
      </c>
      <c r="X18" s="8">
        <v>20.399999999999999</v>
      </c>
      <c r="Y18" s="8" t="s">
        <v>47</v>
      </c>
      <c r="Z18" s="8">
        <v>27.3</v>
      </c>
      <c r="AA18" s="33">
        <f t="shared" si="3"/>
        <v>1</v>
      </c>
      <c r="AB18" s="38">
        <f t="shared" si="4"/>
        <v>21</v>
      </c>
      <c r="AC18" s="38">
        <f t="shared" si="2"/>
        <v>27</v>
      </c>
      <c r="AD18" s="33"/>
      <c r="AE18" s="33"/>
      <c r="AF18" s="33"/>
      <c r="AG18" s="33"/>
      <c r="AH18" s="33"/>
      <c r="AI18" s="33"/>
    </row>
    <row r="19" spans="1:35" x14ac:dyDescent="0.35">
      <c r="A19" s="14">
        <v>13</v>
      </c>
      <c r="B19" s="4" t="s">
        <v>42</v>
      </c>
      <c r="C19" s="3">
        <v>5</v>
      </c>
      <c r="D19" s="3">
        <v>3</v>
      </c>
      <c r="E19" s="3">
        <v>3</v>
      </c>
      <c r="F19" s="3">
        <v>4</v>
      </c>
      <c r="G19" s="3">
        <v>4</v>
      </c>
      <c r="H19" s="3">
        <v>4</v>
      </c>
      <c r="I19" s="3">
        <v>2</v>
      </c>
      <c r="J19" s="3">
        <v>3</v>
      </c>
      <c r="K19" s="3">
        <v>4</v>
      </c>
      <c r="L19" s="3">
        <v>4</v>
      </c>
      <c r="M19" s="3">
        <v>3</v>
      </c>
      <c r="N19" s="3">
        <v>3</v>
      </c>
      <c r="O19" s="3">
        <v>4</v>
      </c>
      <c r="P19" s="3">
        <v>3</v>
      </c>
      <c r="Q19" s="3">
        <v>4</v>
      </c>
      <c r="R19" s="3">
        <v>3</v>
      </c>
      <c r="S19" s="3">
        <v>7</v>
      </c>
      <c r="T19" s="3">
        <v>3</v>
      </c>
      <c r="U19" s="8">
        <f t="shared" si="0"/>
        <v>66</v>
      </c>
      <c r="V19" s="25">
        <f t="shared" si="1"/>
        <v>10.7</v>
      </c>
      <c r="W19" s="8" t="s">
        <v>47</v>
      </c>
      <c r="X19" s="8">
        <v>13.5</v>
      </c>
      <c r="Y19" s="8" t="s">
        <v>47</v>
      </c>
      <c r="Z19" s="8">
        <v>40.1</v>
      </c>
      <c r="AA19" s="33">
        <f t="shared" si="3"/>
        <v>1</v>
      </c>
      <c r="AB19" s="33">
        <f t="shared" si="4"/>
        <v>13</v>
      </c>
      <c r="AC19" s="33">
        <f t="shared" si="2"/>
        <v>41</v>
      </c>
      <c r="AD19" s="33"/>
      <c r="AE19" s="33"/>
      <c r="AF19" s="33"/>
      <c r="AG19" s="33"/>
      <c r="AH19" s="33"/>
      <c r="AI19" s="33"/>
    </row>
    <row r="20" spans="1:35" x14ac:dyDescent="0.35">
      <c r="A20" s="14">
        <v>14</v>
      </c>
      <c r="B20" s="4" t="s">
        <v>43</v>
      </c>
      <c r="C20" s="3">
        <v>4</v>
      </c>
      <c r="D20" s="3">
        <v>4</v>
      </c>
      <c r="E20" s="3">
        <v>3</v>
      </c>
      <c r="F20" s="3">
        <v>4</v>
      </c>
      <c r="G20" s="3">
        <v>3</v>
      </c>
      <c r="H20" s="3">
        <v>3</v>
      </c>
      <c r="I20" s="3">
        <v>3</v>
      </c>
      <c r="J20" s="3">
        <v>4</v>
      </c>
      <c r="K20" s="3">
        <v>3</v>
      </c>
      <c r="L20" s="3">
        <v>3</v>
      </c>
      <c r="M20" s="3">
        <v>5</v>
      </c>
      <c r="N20" s="3">
        <v>3</v>
      </c>
      <c r="O20" s="3">
        <v>4</v>
      </c>
      <c r="P20" s="3">
        <v>4</v>
      </c>
      <c r="Q20" s="3">
        <v>5</v>
      </c>
      <c r="R20" s="3">
        <v>3</v>
      </c>
      <c r="S20" s="3">
        <v>4</v>
      </c>
      <c r="T20" s="3">
        <v>4</v>
      </c>
      <c r="U20" s="8">
        <f t="shared" si="0"/>
        <v>66</v>
      </c>
      <c r="V20" s="25">
        <f t="shared" si="1"/>
        <v>8.3000000000000007</v>
      </c>
      <c r="W20" s="8" t="s">
        <v>46</v>
      </c>
      <c r="X20" s="8">
        <v>24.3</v>
      </c>
      <c r="Y20" s="8" t="s">
        <v>47</v>
      </c>
      <c r="Z20" s="8">
        <v>13.3</v>
      </c>
      <c r="AA20" s="33">
        <f t="shared" si="3"/>
        <v>1</v>
      </c>
      <c r="AB20" s="38">
        <f t="shared" si="4"/>
        <v>25</v>
      </c>
      <c r="AC20" s="38">
        <f t="shared" si="2"/>
        <v>13</v>
      </c>
      <c r="AD20" s="33"/>
      <c r="AE20" s="33"/>
      <c r="AF20" s="33"/>
      <c r="AG20" s="33"/>
      <c r="AH20" s="33"/>
      <c r="AI20" s="33"/>
    </row>
    <row r="21" spans="1:35" x14ac:dyDescent="0.35">
      <c r="A21" s="14">
        <v>15</v>
      </c>
      <c r="B21" s="4" t="s">
        <v>44</v>
      </c>
      <c r="C21" s="3">
        <v>4</v>
      </c>
      <c r="D21" s="3">
        <v>3</v>
      </c>
      <c r="E21" s="3">
        <v>3</v>
      </c>
      <c r="F21" s="3">
        <v>4</v>
      </c>
      <c r="G21" s="3">
        <v>3</v>
      </c>
      <c r="H21" s="3">
        <v>3</v>
      </c>
      <c r="I21" s="3">
        <v>4</v>
      </c>
      <c r="J21" s="3">
        <v>4</v>
      </c>
      <c r="K21" s="3">
        <v>3</v>
      </c>
      <c r="L21" s="3">
        <v>4</v>
      </c>
      <c r="M21" s="3">
        <v>3</v>
      </c>
      <c r="N21" s="3">
        <v>3</v>
      </c>
      <c r="O21" s="3">
        <v>4</v>
      </c>
      <c r="P21" s="3">
        <v>3</v>
      </c>
      <c r="Q21" s="3">
        <v>4</v>
      </c>
      <c r="R21" s="3">
        <v>2</v>
      </c>
      <c r="S21" s="3">
        <v>4</v>
      </c>
      <c r="T21" s="3">
        <v>2</v>
      </c>
      <c r="U21" s="8">
        <f t="shared" si="0"/>
        <v>60</v>
      </c>
      <c r="V21" s="25">
        <f t="shared" si="1"/>
        <v>10</v>
      </c>
      <c r="W21" s="8" t="s">
        <v>46</v>
      </c>
      <c r="X21" s="8">
        <v>33.1</v>
      </c>
      <c r="Y21" s="8" t="s">
        <v>47</v>
      </c>
      <c r="Z21" s="8">
        <v>14.6</v>
      </c>
      <c r="AA21" s="33">
        <f t="shared" si="3"/>
        <v>1</v>
      </c>
      <c r="AB21" s="38">
        <f t="shared" si="4"/>
        <v>34</v>
      </c>
      <c r="AC21" s="38">
        <f t="shared" si="2"/>
        <v>14</v>
      </c>
      <c r="AD21" s="33"/>
      <c r="AE21" s="33"/>
      <c r="AF21" s="33"/>
      <c r="AG21" s="33"/>
      <c r="AH21" s="33"/>
      <c r="AI21" s="33"/>
    </row>
    <row r="22" spans="1:35" x14ac:dyDescent="0.35">
      <c r="A22" s="14">
        <v>16</v>
      </c>
      <c r="B22" s="4" t="s">
        <v>45</v>
      </c>
      <c r="C22" s="3">
        <v>3</v>
      </c>
      <c r="D22" s="3">
        <v>3</v>
      </c>
      <c r="E22" s="3">
        <v>3</v>
      </c>
      <c r="F22" s="3">
        <v>4</v>
      </c>
      <c r="G22" s="3">
        <v>3</v>
      </c>
      <c r="H22" s="3">
        <v>5</v>
      </c>
      <c r="I22" s="3">
        <v>3</v>
      </c>
      <c r="J22" s="3">
        <v>4</v>
      </c>
      <c r="K22" s="3">
        <v>3</v>
      </c>
      <c r="L22" s="3">
        <v>5</v>
      </c>
      <c r="M22" s="3">
        <v>3</v>
      </c>
      <c r="N22" s="3">
        <v>4</v>
      </c>
      <c r="O22" s="3">
        <v>5</v>
      </c>
      <c r="P22" s="3">
        <v>3</v>
      </c>
      <c r="Q22" s="3">
        <v>4</v>
      </c>
      <c r="R22" s="3">
        <v>3</v>
      </c>
      <c r="S22" s="3">
        <v>4</v>
      </c>
      <c r="T22" s="3">
        <v>3</v>
      </c>
      <c r="U22" s="8">
        <f t="shared" si="0"/>
        <v>65</v>
      </c>
      <c r="V22" s="25">
        <f t="shared" si="1"/>
        <v>7.2</v>
      </c>
      <c r="W22" s="8" t="s">
        <v>47</v>
      </c>
      <c r="X22" s="8">
        <v>15</v>
      </c>
      <c r="Y22" s="8" t="s">
        <v>47</v>
      </c>
      <c r="Z22" s="8">
        <v>16</v>
      </c>
      <c r="AA22" s="33" t="e">
        <f>IF(#REF!&lt;&gt;"",1,0)</f>
        <v>#REF!</v>
      </c>
      <c r="AB22" s="38">
        <f t="shared" si="4"/>
        <v>14</v>
      </c>
      <c r="AC22" s="38">
        <f t="shared" si="2"/>
        <v>15</v>
      </c>
      <c r="AD22" s="33"/>
      <c r="AE22" s="33"/>
      <c r="AF22" s="33"/>
      <c r="AG22" s="33"/>
      <c r="AH22" s="33"/>
      <c r="AI22" s="33"/>
    </row>
    <row r="23" spans="1:35" x14ac:dyDescent="0.35">
      <c r="A23" s="14">
        <v>17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8">
        <f t="shared" si="0"/>
        <v>0</v>
      </c>
      <c r="V23" s="25">
        <f t="shared" si="1"/>
        <v>-0.5</v>
      </c>
      <c r="W23" s="8"/>
      <c r="X23" s="8"/>
      <c r="Y23" s="8"/>
      <c r="Z23" s="8"/>
      <c r="AA23" s="33">
        <f t="shared" si="3"/>
        <v>0</v>
      </c>
      <c r="AB23" s="33">
        <f t="shared" si="4"/>
        <v>-1</v>
      </c>
      <c r="AC23" s="33">
        <f t="shared" si="2"/>
        <v>-1</v>
      </c>
      <c r="AD23" s="33"/>
      <c r="AE23" s="33"/>
      <c r="AF23" s="33"/>
      <c r="AG23" s="33"/>
      <c r="AH23" s="33"/>
      <c r="AI23" s="33"/>
    </row>
    <row r="24" spans="1:35" hidden="1" x14ac:dyDescent="0.35">
      <c r="A24" s="14">
        <v>18</v>
      </c>
      <c r="B24" s="5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8">
        <f t="shared" si="0"/>
        <v>0</v>
      </c>
      <c r="V24" s="25">
        <f t="shared" si="1"/>
        <v>-0.5</v>
      </c>
      <c r="W24" s="11"/>
      <c r="X24" s="11"/>
      <c r="Y24" s="11"/>
      <c r="Z24" s="11"/>
      <c r="AA24" s="33">
        <f t="shared" si="3"/>
        <v>0</v>
      </c>
      <c r="AB24" s="33">
        <f t="shared" si="4"/>
        <v>-1</v>
      </c>
      <c r="AC24" s="38">
        <f t="shared" si="2"/>
        <v>-1</v>
      </c>
      <c r="AD24" s="33"/>
      <c r="AE24" s="33"/>
      <c r="AF24" s="33"/>
      <c r="AG24" s="33"/>
      <c r="AH24" s="33"/>
      <c r="AI24" s="33"/>
    </row>
    <row r="25" spans="1:35" hidden="1" x14ac:dyDescent="0.35">
      <c r="A25" s="14">
        <v>19</v>
      </c>
      <c r="B25" s="5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8">
        <f t="shared" si="0"/>
        <v>0</v>
      </c>
      <c r="V25" s="25">
        <f t="shared" si="1"/>
        <v>-0.5</v>
      </c>
      <c r="W25" s="11"/>
      <c r="X25" s="11"/>
      <c r="Y25" s="11"/>
      <c r="Z25" s="11"/>
      <c r="AA25" s="33">
        <f t="shared" si="3"/>
        <v>0</v>
      </c>
      <c r="AB25" s="33">
        <f t="shared" si="4"/>
        <v>-1</v>
      </c>
      <c r="AC25" s="38">
        <f t="shared" si="2"/>
        <v>-1</v>
      </c>
      <c r="AD25" s="33"/>
      <c r="AE25" s="33"/>
      <c r="AF25" s="33"/>
      <c r="AG25" s="33"/>
      <c r="AH25" s="33"/>
      <c r="AI25" s="33"/>
    </row>
    <row r="26" spans="1:35" hidden="1" x14ac:dyDescent="0.35">
      <c r="A26" s="14">
        <v>20</v>
      </c>
      <c r="B26" s="5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8">
        <f t="shared" si="0"/>
        <v>0</v>
      </c>
      <c r="V26" s="25">
        <f t="shared" si="1"/>
        <v>-0.5</v>
      </c>
      <c r="W26" s="11"/>
      <c r="X26" s="11"/>
      <c r="Y26" s="11"/>
      <c r="Z26" s="11"/>
      <c r="AA26" s="33">
        <f t="shared" si="3"/>
        <v>0</v>
      </c>
      <c r="AB26" s="33">
        <f t="shared" si="4"/>
        <v>-1</v>
      </c>
      <c r="AC26" s="38">
        <f t="shared" si="2"/>
        <v>-1</v>
      </c>
      <c r="AD26" s="33"/>
      <c r="AE26" s="33"/>
      <c r="AF26" s="33"/>
      <c r="AG26" s="33"/>
      <c r="AH26" s="33"/>
      <c r="AI26" s="33"/>
    </row>
    <row r="27" spans="1:35" hidden="1" x14ac:dyDescent="0.35">
      <c r="A27" s="14">
        <v>21</v>
      </c>
      <c r="B27" s="5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8">
        <f t="shared" si="0"/>
        <v>0</v>
      </c>
      <c r="V27" s="25">
        <f t="shared" si="1"/>
        <v>-0.5</v>
      </c>
      <c r="W27" s="11"/>
      <c r="X27" s="11"/>
      <c r="Y27" s="11"/>
      <c r="Z27" s="11"/>
      <c r="AA27" s="33">
        <f t="shared" si="3"/>
        <v>0</v>
      </c>
      <c r="AB27" s="33">
        <f t="shared" si="4"/>
        <v>-1</v>
      </c>
      <c r="AC27" s="33">
        <f t="shared" si="2"/>
        <v>-1</v>
      </c>
      <c r="AD27" s="33"/>
      <c r="AE27" s="33"/>
      <c r="AF27" s="33"/>
      <c r="AG27" s="33"/>
      <c r="AH27" s="33"/>
      <c r="AI27" s="33"/>
    </row>
    <row r="28" spans="1:35" hidden="1" x14ac:dyDescent="0.35">
      <c r="A28" s="14">
        <v>22</v>
      </c>
      <c r="B28" s="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8">
        <f t="shared" si="0"/>
        <v>0</v>
      </c>
      <c r="V28" s="25">
        <f t="shared" si="1"/>
        <v>-0.5</v>
      </c>
      <c r="W28" s="11"/>
      <c r="X28" s="11"/>
      <c r="Y28" s="11"/>
      <c r="Z28" s="11"/>
      <c r="AA28" s="33">
        <f t="shared" si="3"/>
        <v>0</v>
      </c>
      <c r="AB28" s="33">
        <f t="shared" si="4"/>
        <v>-1</v>
      </c>
      <c r="AC28" s="38">
        <f t="shared" si="2"/>
        <v>-1</v>
      </c>
      <c r="AD28" s="33"/>
      <c r="AE28" s="33"/>
      <c r="AF28" s="33"/>
      <c r="AG28" s="33"/>
      <c r="AH28" s="33"/>
      <c r="AI28" s="33"/>
    </row>
    <row r="29" spans="1:35" hidden="1" x14ac:dyDescent="0.35">
      <c r="A29" s="14">
        <v>23</v>
      </c>
      <c r="B29" s="5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8">
        <f t="shared" si="0"/>
        <v>0</v>
      </c>
      <c r="V29" s="25">
        <f t="shared" si="1"/>
        <v>-0.5</v>
      </c>
      <c r="W29" s="11"/>
      <c r="X29" s="11"/>
      <c r="Y29" s="11"/>
      <c r="Z29" s="11"/>
      <c r="AA29" s="33" t="e">
        <f>IF(#REF!&lt;&gt;"",1,0)</f>
        <v>#REF!</v>
      </c>
      <c r="AB29" s="38">
        <f t="shared" si="4"/>
        <v>-1</v>
      </c>
      <c r="AC29" s="38">
        <f t="shared" si="2"/>
        <v>-1</v>
      </c>
      <c r="AD29" s="33"/>
      <c r="AE29" s="33"/>
      <c r="AF29" s="33"/>
      <c r="AG29" s="33"/>
      <c r="AH29" s="33"/>
      <c r="AI29" s="33"/>
    </row>
    <row r="30" spans="1:35" hidden="1" x14ac:dyDescent="0.35">
      <c r="A30" s="14">
        <v>24</v>
      </c>
      <c r="B30" s="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8">
        <f t="shared" si="0"/>
        <v>0</v>
      </c>
      <c r="V30" s="25">
        <f t="shared" si="1"/>
        <v>-0.5</v>
      </c>
      <c r="W30" s="11"/>
      <c r="X30" s="11"/>
      <c r="Y30" s="11"/>
      <c r="Z30" s="11"/>
      <c r="AA30" s="33">
        <f t="shared" si="3"/>
        <v>0</v>
      </c>
      <c r="AB30" s="38">
        <f t="shared" si="4"/>
        <v>-1</v>
      </c>
      <c r="AC30" s="38">
        <f t="shared" si="2"/>
        <v>-1</v>
      </c>
      <c r="AD30" s="33"/>
      <c r="AE30" s="33"/>
      <c r="AF30" s="33"/>
      <c r="AG30" s="33"/>
      <c r="AH30" s="33"/>
      <c r="AI30" s="33"/>
    </row>
    <row r="31" spans="1:35" hidden="1" x14ac:dyDescent="0.35">
      <c r="A31" s="14">
        <v>25</v>
      </c>
      <c r="B31" s="5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8">
        <f t="shared" ref="U31:U60" si="5">SUM(C31:T31)</f>
        <v>0</v>
      </c>
      <c r="V31" s="25">
        <f t="shared" ref="V31:V45" si="6">ROUND(0.35*MIN(AB31,AC31)+0.15*MAX(AB31,AC31),1)</f>
        <v>-0.5</v>
      </c>
      <c r="W31" s="11"/>
      <c r="X31" s="11"/>
      <c r="Y31" s="11"/>
      <c r="Z31" s="11"/>
      <c r="AA31" s="33">
        <f t="shared" ref="AA31:AA71" si="7">IF(B31&lt;&gt;"",1,0)</f>
        <v>0</v>
      </c>
      <c r="AB31" s="33">
        <f t="shared" ref="AB31:AB94" si="8">ROUND(IF(W31="m",(X31*$AB$4/113+$AC$4-$AD$4),(X31*$AB$2/113+$AC$2-$AD$2)),0)</f>
        <v>-1</v>
      </c>
      <c r="AC31" s="33">
        <f t="shared" ref="AC31:AC94" si="9">ROUND(IF(Y31="m",(Z31*$AB$4/113+$AC$4-$AD$4),(Z31*$AB$2/113+$AC$2-$AD$2)),0)</f>
        <v>-1</v>
      </c>
      <c r="AD31" s="33"/>
      <c r="AE31" s="33"/>
      <c r="AF31" s="33"/>
      <c r="AG31" s="33"/>
      <c r="AH31" s="33"/>
      <c r="AI31" s="33"/>
    </row>
    <row r="32" spans="1:35" hidden="1" x14ac:dyDescent="0.35">
      <c r="A32" s="14">
        <v>26</v>
      </c>
      <c r="B32" s="5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8">
        <f t="shared" si="5"/>
        <v>0</v>
      </c>
      <c r="V32" s="25">
        <f t="shared" si="6"/>
        <v>-0.5</v>
      </c>
      <c r="W32" s="11"/>
      <c r="X32" s="11"/>
      <c r="Y32" s="11"/>
      <c r="Z32" s="11"/>
      <c r="AA32" s="33">
        <f t="shared" si="7"/>
        <v>0</v>
      </c>
      <c r="AB32" s="33">
        <f t="shared" si="8"/>
        <v>-1</v>
      </c>
      <c r="AC32" s="33">
        <f t="shared" si="9"/>
        <v>-1</v>
      </c>
      <c r="AD32" s="33"/>
      <c r="AE32" s="33"/>
      <c r="AF32" s="33"/>
      <c r="AG32" s="33"/>
      <c r="AH32" s="33"/>
      <c r="AI32" s="33"/>
    </row>
    <row r="33" spans="1:35" hidden="1" x14ac:dyDescent="0.35">
      <c r="A33" s="14">
        <v>27</v>
      </c>
      <c r="B33" s="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8">
        <f t="shared" si="5"/>
        <v>0</v>
      </c>
      <c r="V33" s="25">
        <f t="shared" si="6"/>
        <v>-0.5</v>
      </c>
      <c r="W33" s="11"/>
      <c r="X33" s="11"/>
      <c r="Y33" s="11"/>
      <c r="Z33" s="11"/>
      <c r="AA33" s="33">
        <f t="shared" si="7"/>
        <v>0</v>
      </c>
      <c r="AB33" s="33">
        <f t="shared" si="8"/>
        <v>-1</v>
      </c>
      <c r="AC33" s="33">
        <f t="shared" si="9"/>
        <v>-1</v>
      </c>
      <c r="AD33" s="33"/>
      <c r="AE33" s="33"/>
      <c r="AF33" s="33"/>
      <c r="AG33" s="33"/>
      <c r="AH33" s="33"/>
      <c r="AI33" s="33"/>
    </row>
    <row r="34" spans="1:35" hidden="1" x14ac:dyDescent="0.35">
      <c r="A34" s="14">
        <v>28</v>
      </c>
      <c r="B34" s="5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8">
        <f t="shared" si="5"/>
        <v>0</v>
      </c>
      <c r="V34" s="25">
        <f t="shared" si="6"/>
        <v>-0.5</v>
      </c>
      <c r="W34" s="11"/>
      <c r="X34" s="11"/>
      <c r="Y34" s="11"/>
      <c r="Z34" s="11"/>
      <c r="AA34" s="33">
        <f t="shared" si="7"/>
        <v>0</v>
      </c>
      <c r="AB34" s="33">
        <f t="shared" si="8"/>
        <v>-1</v>
      </c>
      <c r="AC34" s="33">
        <f t="shared" si="9"/>
        <v>-1</v>
      </c>
      <c r="AD34" s="33"/>
      <c r="AE34" s="33"/>
      <c r="AF34" s="33"/>
      <c r="AG34" s="33"/>
      <c r="AH34" s="33"/>
      <c r="AI34" s="33"/>
    </row>
    <row r="35" spans="1:35" hidden="1" x14ac:dyDescent="0.35">
      <c r="A35" s="14">
        <v>29</v>
      </c>
      <c r="B35" s="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8">
        <f t="shared" si="5"/>
        <v>0</v>
      </c>
      <c r="V35" s="25">
        <f t="shared" si="6"/>
        <v>-0.5</v>
      </c>
      <c r="W35" s="11"/>
      <c r="X35" s="11"/>
      <c r="Y35" s="11"/>
      <c r="Z35" s="11"/>
      <c r="AA35" s="33">
        <f t="shared" si="7"/>
        <v>0</v>
      </c>
      <c r="AB35" s="33">
        <f t="shared" si="8"/>
        <v>-1</v>
      </c>
      <c r="AC35" s="33">
        <f t="shared" si="9"/>
        <v>-1</v>
      </c>
      <c r="AD35" s="33"/>
      <c r="AE35" s="33"/>
      <c r="AF35" s="33"/>
      <c r="AG35" s="33"/>
      <c r="AH35" s="33"/>
      <c r="AI35" s="33"/>
    </row>
    <row r="36" spans="1:35" hidden="1" x14ac:dyDescent="0.35">
      <c r="A36" s="14">
        <v>30</v>
      </c>
      <c r="B36" s="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8">
        <f t="shared" si="5"/>
        <v>0</v>
      </c>
      <c r="V36" s="25">
        <f t="shared" si="6"/>
        <v>-0.5</v>
      </c>
      <c r="W36" s="11"/>
      <c r="X36" s="11"/>
      <c r="Y36" s="11"/>
      <c r="Z36" s="11"/>
      <c r="AA36" s="33">
        <f t="shared" si="7"/>
        <v>0</v>
      </c>
      <c r="AB36" s="33">
        <f t="shared" si="8"/>
        <v>-1</v>
      </c>
      <c r="AC36" s="33">
        <f t="shared" si="9"/>
        <v>-1</v>
      </c>
      <c r="AD36" s="33"/>
      <c r="AE36" s="33"/>
      <c r="AF36" s="33"/>
      <c r="AG36" s="33"/>
      <c r="AH36" s="33"/>
      <c r="AI36" s="33"/>
    </row>
    <row r="37" spans="1:35" hidden="1" x14ac:dyDescent="0.35">
      <c r="A37" s="14">
        <v>31</v>
      </c>
      <c r="B37" s="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8">
        <f t="shared" si="5"/>
        <v>0</v>
      </c>
      <c r="V37" s="25">
        <f t="shared" si="6"/>
        <v>-0.5</v>
      </c>
      <c r="W37" s="11"/>
      <c r="X37" s="11"/>
      <c r="Y37" s="11"/>
      <c r="Z37" s="11"/>
      <c r="AA37" s="33">
        <f t="shared" si="7"/>
        <v>0</v>
      </c>
      <c r="AB37" s="33">
        <f t="shared" si="8"/>
        <v>-1</v>
      </c>
      <c r="AC37" s="33">
        <f t="shared" si="9"/>
        <v>-1</v>
      </c>
      <c r="AD37" s="33"/>
      <c r="AE37" s="33"/>
      <c r="AF37" s="33"/>
      <c r="AG37" s="33"/>
      <c r="AH37" s="33"/>
      <c r="AI37" s="33"/>
    </row>
    <row r="38" spans="1:35" hidden="1" x14ac:dyDescent="0.35">
      <c r="A38" s="14">
        <v>32</v>
      </c>
      <c r="B38" s="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8">
        <f t="shared" si="5"/>
        <v>0</v>
      </c>
      <c r="V38" s="25">
        <f t="shared" si="6"/>
        <v>-0.5</v>
      </c>
      <c r="W38" s="11"/>
      <c r="X38" s="11"/>
      <c r="Y38" s="11"/>
      <c r="Z38" s="11"/>
      <c r="AA38" s="33">
        <f>IF(B7&lt;&gt;"",1,0)</f>
        <v>1</v>
      </c>
      <c r="AB38" s="33">
        <f t="shared" si="8"/>
        <v>-1</v>
      </c>
      <c r="AC38" s="33">
        <f t="shared" si="9"/>
        <v>-1</v>
      </c>
      <c r="AD38" s="33"/>
      <c r="AE38" s="33"/>
      <c r="AF38" s="33"/>
      <c r="AG38" s="33"/>
      <c r="AH38" s="33"/>
      <c r="AI38" s="33"/>
    </row>
    <row r="39" spans="1:35" hidden="1" x14ac:dyDescent="0.35">
      <c r="A39" s="14">
        <v>33</v>
      </c>
      <c r="B39" s="5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8">
        <f t="shared" si="5"/>
        <v>0</v>
      </c>
      <c r="V39" s="25">
        <f t="shared" si="6"/>
        <v>-0.5</v>
      </c>
      <c r="W39" s="11"/>
      <c r="X39" s="11"/>
      <c r="Y39" s="11"/>
      <c r="Z39" s="11"/>
      <c r="AA39" s="33">
        <f>IF(B14&lt;&gt;"",1,0)</f>
        <v>1</v>
      </c>
      <c r="AB39" s="33">
        <f t="shared" si="8"/>
        <v>-1</v>
      </c>
      <c r="AC39" s="33">
        <f t="shared" si="9"/>
        <v>-1</v>
      </c>
      <c r="AD39" s="33"/>
      <c r="AE39" s="33"/>
      <c r="AF39" s="33"/>
      <c r="AG39" s="33"/>
      <c r="AH39" s="33"/>
      <c r="AI39" s="33"/>
    </row>
    <row r="40" spans="1:35" hidden="1" x14ac:dyDescent="0.35">
      <c r="A40" s="14">
        <v>34</v>
      </c>
      <c r="B40" s="5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8">
        <f t="shared" si="5"/>
        <v>0</v>
      </c>
      <c r="V40" s="25">
        <f t="shared" si="6"/>
        <v>-0.5</v>
      </c>
      <c r="W40" s="11"/>
      <c r="X40" s="11"/>
      <c r="Y40" s="11"/>
      <c r="Z40" s="11"/>
      <c r="AA40" s="33">
        <f>IF(B29&lt;&gt;"",1,0)</f>
        <v>0</v>
      </c>
      <c r="AB40" s="33">
        <f t="shared" si="8"/>
        <v>-1</v>
      </c>
      <c r="AC40" s="33">
        <f t="shared" si="9"/>
        <v>-1</v>
      </c>
      <c r="AD40" s="33"/>
      <c r="AE40" s="33"/>
      <c r="AF40" s="33"/>
      <c r="AG40" s="33"/>
      <c r="AH40" s="33"/>
      <c r="AI40" s="33"/>
    </row>
    <row r="41" spans="1:35" hidden="1" x14ac:dyDescent="0.35">
      <c r="A41" s="14">
        <v>35</v>
      </c>
      <c r="B41" s="5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8">
        <f t="shared" si="5"/>
        <v>0</v>
      </c>
      <c r="V41" s="25">
        <f t="shared" si="6"/>
        <v>-0.5</v>
      </c>
      <c r="W41" s="11"/>
      <c r="X41" s="11"/>
      <c r="Y41" s="11"/>
      <c r="Z41" s="11"/>
      <c r="AA41" s="33">
        <f>IF(B9&lt;&gt;"",1,0)</f>
        <v>1</v>
      </c>
      <c r="AB41" s="33">
        <f t="shared" si="8"/>
        <v>-1</v>
      </c>
      <c r="AC41" s="33">
        <f t="shared" si="9"/>
        <v>-1</v>
      </c>
      <c r="AD41" s="33"/>
      <c r="AE41" s="33"/>
      <c r="AF41" s="33"/>
      <c r="AG41" s="33"/>
      <c r="AH41" s="33"/>
      <c r="AI41" s="33"/>
    </row>
    <row r="42" spans="1:35" hidden="1" x14ac:dyDescent="0.35">
      <c r="A42" s="14">
        <v>36</v>
      </c>
      <c r="B42" s="5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8">
        <f t="shared" si="5"/>
        <v>0</v>
      </c>
      <c r="V42" s="25">
        <f t="shared" si="6"/>
        <v>-0.5</v>
      </c>
      <c r="W42" s="11"/>
      <c r="X42" s="11"/>
      <c r="Y42" s="11"/>
      <c r="Z42" s="11"/>
      <c r="AA42" s="33">
        <f>IF(B22&lt;&gt;"",1,0)</f>
        <v>1</v>
      </c>
      <c r="AB42" s="33">
        <f t="shared" si="8"/>
        <v>-1</v>
      </c>
      <c r="AC42" s="33">
        <f t="shared" si="9"/>
        <v>-1</v>
      </c>
      <c r="AD42" s="33"/>
      <c r="AE42" s="33"/>
      <c r="AF42" s="33"/>
      <c r="AG42" s="33"/>
      <c r="AH42" s="33"/>
      <c r="AI42" s="33"/>
    </row>
    <row r="43" spans="1:35" hidden="1" x14ac:dyDescent="0.35">
      <c r="A43" s="14">
        <v>37</v>
      </c>
      <c r="B43" s="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8">
        <f t="shared" si="5"/>
        <v>0</v>
      </c>
      <c r="V43" s="25">
        <f t="shared" si="6"/>
        <v>-0.5</v>
      </c>
      <c r="W43" s="11"/>
      <c r="X43" s="11"/>
      <c r="Y43" s="11"/>
      <c r="Z43" s="11"/>
      <c r="AA43" s="33">
        <f>IF(B39&lt;&gt;"",1,0)</f>
        <v>0</v>
      </c>
      <c r="AB43" s="33">
        <f t="shared" si="8"/>
        <v>-1</v>
      </c>
      <c r="AC43" s="33">
        <f t="shared" si="9"/>
        <v>-1</v>
      </c>
      <c r="AD43" s="33"/>
      <c r="AE43" s="33"/>
      <c r="AF43" s="33"/>
      <c r="AG43" s="33"/>
      <c r="AH43" s="33"/>
      <c r="AI43" s="33"/>
    </row>
    <row r="44" spans="1:35" hidden="1" x14ac:dyDescent="0.35">
      <c r="A44" s="14">
        <v>38</v>
      </c>
      <c r="B44" s="5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8">
        <f t="shared" si="5"/>
        <v>0</v>
      </c>
      <c r="V44" s="25">
        <f t="shared" si="6"/>
        <v>-0.5</v>
      </c>
      <c r="W44" s="11"/>
      <c r="X44" s="11"/>
      <c r="Y44" s="11"/>
      <c r="Z44" s="11"/>
      <c r="AA44" s="33">
        <f t="shared" si="7"/>
        <v>0</v>
      </c>
      <c r="AB44" s="33">
        <f t="shared" si="8"/>
        <v>-1</v>
      </c>
      <c r="AC44" s="33">
        <f t="shared" si="9"/>
        <v>-1</v>
      </c>
      <c r="AD44" s="33"/>
      <c r="AE44" s="33"/>
      <c r="AF44" s="33"/>
      <c r="AG44" s="33"/>
      <c r="AH44" s="33"/>
      <c r="AI44" s="33"/>
    </row>
    <row r="45" spans="1:35" hidden="1" x14ac:dyDescent="0.35">
      <c r="A45" s="14">
        <v>39</v>
      </c>
      <c r="B45" s="5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8">
        <f t="shared" si="5"/>
        <v>0</v>
      </c>
      <c r="V45" s="25">
        <f t="shared" si="6"/>
        <v>-0.5</v>
      </c>
      <c r="W45" s="11"/>
      <c r="X45" s="11"/>
      <c r="Y45" s="11"/>
      <c r="Z45" s="11"/>
      <c r="AA45" s="33">
        <f t="shared" si="7"/>
        <v>0</v>
      </c>
      <c r="AB45" s="33">
        <f t="shared" si="8"/>
        <v>-1</v>
      </c>
      <c r="AC45" s="33">
        <f t="shared" si="9"/>
        <v>-1</v>
      </c>
      <c r="AD45" s="33"/>
      <c r="AE45" s="33"/>
      <c r="AF45" s="33"/>
      <c r="AG45" s="33"/>
      <c r="AH45" s="33"/>
      <c r="AI45" s="33"/>
    </row>
    <row r="46" spans="1:35" hidden="1" x14ac:dyDescent="0.35">
      <c r="A46" s="14">
        <v>40</v>
      </c>
      <c r="B46" s="5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8">
        <f t="shared" si="5"/>
        <v>0</v>
      </c>
      <c r="V46" s="25"/>
      <c r="W46" s="11"/>
      <c r="X46" s="11"/>
      <c r="Y46" s="11"/>
      <c r="Z46" s="11"/>
      <c r="AA46" s="33">
        <f t="shared" si="7"/>
        <v>0</v>
      </c>
      <c r="AB46" s="33">
        <f t="shared" si="8"/>
        <v>-1</v>
      </c>
      <c r="AC46" s="33">
        <f t="shared" si="9"/>
        <v>-1</v>
      </c>
      <c r="AD46" s="33"/>
      <c r="AE46" s="33"/>
      <c r="AF46" s="33"/>
      <c r="AG46" s="33"/>
      <c r="AH46" s="33"/>
      <c r="AI46" s="33"/>
    </row>
    <row r="47" spans="1:35" hidden="1" x14ac:dyDescent="0.35">
      <c r="A47" s="14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8">
        <f t="shared" si="5"/>
        <v>0</v>
      </c>
      <c r="V47" s="25"/>
      <c r="W47" s="8"/>
      <c r="X47" s="8"/>
      <c r="Y47" s="8"/>
      <c r="Z47" s="8"/>
      <c r="AA47" s="33">
        <f t="shared" si="7"/>
        <v>0</v>
      </c>
      <c r="AB47" s="33">
        <f t="shared" si="8"/>
        <v>-1</v>
      </c>
      <c r="AC47" s="33">
        <f t="shared" si="9"/>
        <v>-1</v>
      </c>
      <c r="AD47" s="33"/>
      <c r="AE47" s="33"/>
      <c r="AF47" s="33"/>
      <c r="AG47" s="33"/>
      <c r="AH47" s="33"/>
      <c r="AI47" s="33"/>
    </row>
    <row r="48" spans="1:35" hidden="1" x14ac:dyDescent="0.35">
      <c r="A48" s="14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8">
        <f t="shared" si="5"/>
        <v>0</v>
      </c>
      <c r="V48" s="25"/>
      <c r="W48" s="8"/>
      <c r="X48" s="8"/>
      <c r="Y48" s="8"/>
      <c r="Z48" s="8"/>
      <c r="AA48" s="33">
        <f t="shared" si="7"/>
        <v>0</v>
      </c>
      <c r="AB48" s="33">
        <f t="shared" si="8"/>
        <v>-1</v>
      </c>
      <c r="AC48" s="33">
        <f t="shared" si="9"/>
        <v>-1</v>
      </c>
      <c r="AD48" s="33"/>
      <c r="AE48" s="33"/>
      <c r="AF48" s="33"/>
      <c r="AG48" s="33"/>
      <c r="AH48" s="33"/>
      <c r="AI48" s="33"/>
    </row>
    <row r="49" spans="1:35" hidden="1" x14ac:dyDescent="0.35">
      <c r="A49" s="14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8">
        <f t="shared" si="5"/>
        <v>0</v>
      </c>
      <c r="V49" s="25"/>
      <c r="W49" s="8"/>
      <c r="X49" s="8"/>
      <c r="Y49" s="8"/>
      <c r="Z49" s="8"/>
      <c r="AA49" s="33">
        <f t="shared" si="7"/>
        <v>0</v>
      </c>
      <c r="AB49" s="33">
        <f t="shared" si="8"/>
        <v>-1</v>
      </c>
      <c r="AC49" s="33">
        <f t="shared" si="9"/>
        <v>-1</v>
      </c>
      <c r="AD49" s="33"/>
      <c r="AE49" s="33"/>
      <c r="AF49" s="33"/>
      <c r="AG49" s="33"/>
      <c r="AH49" s="33"/>
      <c r="AI49" s="33"/>
    </row>
    <row r="50" spans="1:35" hidden="1" x14ac:dyDescent="0.35">
      <c r="A50" s="14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8">
        <f t="shared" si="5"/>
        <v>0</v>
      </c>
      <c r="V50" s="25"/>
      <c r="W50" s="8"/>
      <c r="X50" s="8"/>
      <c r="Y50" s="8"/>
      <c r="Z50" s="8"/>
      <c r="AA50" s="33">
        <f t="shared" si="7"/>
        <v>0</v>
      </c>
      <c r="AB50" s="33">
        <f t="shared" si="8"/>
        <v>-1</v>
      </c>
      <c r="AC50" s="33">
        <f t="shared" si="9"/>
        <v>-1</v>
      </c>
      <c r="AD50" s="33"/>
      <c r="AE50" s="33"/>
      <c r="AF50" s="33"/>
      <c r="AG50" s="33"/>
      <c r="AH50" s="33"/>
      <c r="AI50" s="33"/>
    </row>
    <row r="51" spans="1:35" hidden="1" x14ac:dyDescent="0.35">
      <c r="A51" s="14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8">
        <f t="shared" si="5"/>
        <v>0</v>
      </c>
      <c r="V51" s="25"/>
      <c r="W51" s="8"/>
      <c r="X51" s="8"/>
      <c r="Y51" s="8"/>
      <c r="Z51" s="8"/>
      <c r="AA51" s="33">
        <f t="shared" si="7"/>
        <v>0</v>
      </c>
      <c r="AB51" s="33">
        <f t="shared" si="8"/>
        <v>-1</v>
      </c>
      <c r="AC51" s="33">
        <f t="shared" si="9"/>
        <v>-1</v>
      </c>
      <c r="AD51" s="33"/>
      <c r="AE51" s="33"/>
      <c r="AF51" s="33"/>
      <c r="AG51" s="33"/>
      <c r="AH51" s="33"/>
      <c r="AI51" s="33"/>
    </row>
    <row r="52" spans="1:35" hidden="1" x14ac:dyDescent="0.35">
      <c r="A52" s="14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8">
        <f t="shared" si="5"/>
        <v>0</v>
      </c>
      <c r="V52" s="25"/>
      <c r="W52" s="8"/>
      <c r="X52" s="8"/>
      <c r="Y52" s="8"/>
      <c r="Z52" s="8"/>
      <c r="AA52" s="33">
        <f t="shared" si="7"/>
        <v>0</v>
      </c>
      <c r="AB52" s="33">
        <f t="shared" si="8"/>
        <v>-1</v>
      </c>
      <c r="AC52" s="33">
        <f t="shared" si="9"/>
        <v>-1</v>
      </c>
      <c r="AD52" s="33"/>
      <c r="AE52" s="33"/>
      <c r="AF52" s="33"/>
      <c r="AG52" s="33"/>
      <c r="AH52" s="33"/>
      <c r="AI52" s="33"/>
    </row>
    <row r="53" spans="1:35" hidden="1" x14ac:dyDescent="0.35">
      <c r="A53" s="14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8">
        <f t="shared" si="5"/>
        <v>0</v>
      </c>
      <c r="V53" s="25"/>
      <c r="W53" s="8"/>
      <c r="X53" s="8"/>
      <c r="Y53" s="8"/>
      <c r="Z53" s="8"/>
      <c r="AA53" s="33">
        <f t="shared" si="7"/>
        <v>0</v>
      </c>
      <c r="AB53" s="33">
        <f t="shared" si="8"/>
        <v>-1</v>
      </c>
      <c r="AC53" s="33">
        <f t="shared" si="9"/>
        <v>-1</v>
      </c>
      <c r="AD53" s="33"/>
      <c r="AE53" s="33"/>
      <c r="AF53" s="33"/>
      <c r="AG53" s="33"/>
      <c r="AH53" s="33"/>
      <c r="AI53" s="33"/>
    </row>
    <row r="54" spans="1:35" hidden="1" x14ac:dyDescent="0.35">
      <c r="A54" s="14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8">
        <f t="shared" si="5"/>
        <v>0</v>
      </c>
      <c r="V54" s="25"/>
      <c r="W54" s="8"/>
      <c r="X54" s="8"/>
      <c r="Y54" s="8"/>
      <c r="Z54" s="8"/>
      <c r="AA54" s="33">
        <f t="shared" si="7"/>
        <v>0</v>
      </c>
      <c r="AB54" s="33">
        <f t="shared" si="8"/>
        <v>-1</v>
      </c>
      <c r="AC54" s="33">
        <f t="shared" si="9"/>
        <v>-1</v>
      </c>
      <c r="AD54" s="33"/>
      <c r="AE54" s="33"/>
      <c r="AF54" s="33"/>
      <c r="AG54" s="33"/>
      <c r="AH54" s="33"/>
      <c r="AI54" s="33"/>
    </row>
    <row r="55" spans="1:35" hidden="1" x14ac:dyDescent="0.35">
      <c r="A55" s="14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8">
        <f t="shared" si="5"/>
        <v>0</v>
      </c>
      <c r="V55" s="25"/>
      <c r="W55" s="8"/>
      <c r="X55" s="8"/>
      <c r="Y55" s="8"/>
      <c r="Z55" s="8"/>
      <c r="AA55" s="33">
        <f t="shared" si="7"/>
        <v>0</v>
      </c>
      <c r="AB55" s="33">
        <f t="shared" si="8"/>
        <v>-1</v>
      </c>
      <c r="AC55" s="33">
        <f t="shared" si="9"/>
        <v>-1</v>
      </c>
      <c r="AD55" s="33"/>
      <c r="AE55" s="33"/>
      <c r="AF55" s="33"/>
      <c r="AG55" s="33"/>
      <c r="AH55" s="33"/>
      <c r="AI55" s="33"/>
    </row>
    <row r="56" spans="1:35" hidden="1" x14ac:dyDescent="0.35">
      <c r="A56" s="14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8">
        <f t="shared" si="5"/>
        <v>0</v>
      </c>
      <c r="V56" s="25"/>
      <c r="W56" s="8"/>
      <c r="X56" s="8"/>
      <c r="Y56" s="8"/>
      <c r="Z56" s="8"/>
      <c r="AA56" s="33">
        <f t="shared" si="7"/>
        <v>0</v>
      </c>
      <c r="AB56" s="33">
        <f t="shared" si="8"/>
        <v>-1</v>
      </c>
      <c r="AC56" s="33">
        <f t="shared" si="9"/>
        <v>-1</v>
      </c>
      <c r="AD56" s="33"/>
      <c r="AE56" s="33"/>
      <c r="AF56" s="33"/>
      <c r="AG56" s="33"/>
      <c r="AH56" s="33"/>
      <c r="AI56" s="33"/>
    </row>
    <row r="57" spans="1:35" hidden="1" x14ac:dyDescent="0.35">
      <c r="A57" s="14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8">
        <f t="shared" si="5"/>
        <v>0</v>
      </c>
      <c r="V57" s="25"/>
      <c r="W57" s="8"/>
      <c r="X57" s="8"/>
      <c r="Y57" s="8"/>
      <c r="Z57" s="8"/>
      <c r="AA57" s="33">
        <f>IF(B57&lt;&gt;"",1,0)</f>
        <v>0</v>
      </c>
      <c r="AB57" s="33">
        <f t="shared" si="8"/>
        <v>-1</v>
      </c>
      <c r="AC57" s="33">
        <f t="shared" si="9"/>
        <v>-1</v>
      </c>
      <c r="AD57" s="33"/>
      <c r="AE57" s="33"/>
      <c r="AF57" s="33"/>
      <c r="AG57" s="33"/>
      <c r="AH57" s="33"/>
      <c r="AI57" s="33"/>
    </row>
    <row r="58" spans="1:35" hidden="1" x14ac:dyDescent="0.35">
      <c r="A58" s="14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">
        <f t="shared" si="5"/>
        <v>0</v>
      </c>
      <c r="V58" s="25"/>
      <c r="W58" s="8"/>
      <c r="X58" s="8"/>
      <c r="Y58" s="8"/>
      <c r="Z58" s="8"/>
      <c r="AA58" s="33">
        <f t="shared" si="7"/>
        <v>0</v>
      </c>
      <c r="AB58" s="33">
        <f t="shared" si="8"/>
        <v>-1</v>
      </c>
      <c r="AC58" s="33">
        <f t="shared" si="9"/>
        <v>-1</v>
      </c>
      <c r="AD58" s="33"/>
      <c r="AE58" s="33"/>
      <c r="AF58" s="33"/>
      <c r="AG58" s="33"/>
      <c r="AH58" s="33"/>
      <c r="AI58" s="33"/>
    </row>
    <row r="59" spans="1:35" hidden="1" x14ac:dyDescent="0.35">
      <c r="A59" s="14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8">
        <f t="shared" si="5"/>
        <v>0</v>
      </c>
      <c r="V59" s="25"/>
      <c r="W59" s="8"/>
      <c r="X59" s="8"/>
      <c r="Y59" s="8"/>
      <c r="Z59" s="8"/>
      <c r="AA59" s="33">
        <f t="shared" si="7"/>
        <v>0</v>
      </c>
      <c r="AB59" s="33">
        <f t="shared" si="8"/>
        <v>-1</v>
      </c>
      <c r="AC59" s="33">
        <f t="shared" si="9"/>
        <v>-1</v>
      </c>
      <c r="AD59" s="33"/>
      <c r="AE59" s="33"/>
      <c r="AF59" s="33"/>
      <c r="AG59" s="33"/>
      <c r="AH59" s="33"/>
      <c r="AI59" s="33"/>
    </row>
    <row r="60" spans="1:35" hidden="1" x14ac:dyDescent="0.35">
      <c r="A60" s="14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8">
        <f t="shared" si="5"/>
        <v>0</v>
      </c>
      <c r="V60" s="25"/>
      <c r="W60" s="8"/>
      <c r="X60" s="8"/>
      <c r="Y60" s="8"/>
      <c r="Z60" s="8"/>
      <c r="AA60" s="33">
        <f t="shared" si="7"/>
        <v>0</v>
      </c>
      <c r="AB60" s="33">
        <f t="shared" si="8"/>
        <v>-1</v>
      </c>
      <c r="AC60" s="33">
        <f t="shared" si="9"/>
        <v>-1</v>
      </c>
      <c r="AD60" s="33"/>
      <c r="AE60" s="33"/>
      <c r="AF60" s="33"/>
      <c r="AG60" s="33"/>
      <c r="AH60" s="33"/>
      <c r="AI60" s="33"/>
    </row>
    <row r="61" spans="1:35" hidden="1" x14ac:dyDescent="0.35">
      <c r="A61" s="14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8">
        <f t="shared" ref="U61:U76" si="10">SUM(C61:T61)</f>
        <v>0</v>
      </c>
      <c r="V61" s="25"/>
      <c r="W61" s="8"/>
      <c r="X61" s="8"/>
      <c r="Y61" s="8"/>
      <c r="Z61" s="8"/>
      <c r="AA61" s="33">
        <f t="shared" si="7"/>
        <v>0</v>
      </c>
      <c r="AB61" s="33">
        <f t="shared" si="8"/>
        <v>-1</v>
      </c>
      <c r="AC61" s="33">
        <f t="shared" si="9"/>
        <v>-1</v>
      </c>
      <c r="AD61" s="33"/>
      <c r="AE61" s="33"/>
      <c r="AF61" s="33"/>
      <c r="AG61" s="33"/>
      <c r="AH61" s="33"/>
      <c r="AI61" s="33"/>
    </row>
    <row r="62" spans="1:35" hidden="1" x14ac:dyDescent="0.35">
      <c r="A62" s="14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8">
        <f t="shared" si="10"/>
        <v>0</v>
      </c>
      <c r="V62" s="25"/>
      <c r="W62" s="8"/>
      <c r="X62" s="8"/>
      <c r="Y62" s="8"/>
      <c r="Z62" s="8"/>
      <c r="AA62" s="33">
        <f t="shared" si="7"/>
        <v>0</v>
      </c>
      <c r="AB62" s="33">
        <f t="shared" si="8"/>
        <v>-1</v>
      </c>
      <c r="AC62" s="33">
        <f t="shared" si="9"/>
        <v>-1</v>
      </c>
      <c r="AD62" s="33"/>
      <c r="AE62" s="33"/>
      <c r="AF62" s="33"/>
      <c r="AG62" s="33"/>
      <c r="AH62" s="33"/>
      <c r="AI62" s="33"/>
    </row>
    <row r="63" spans="1:35" hidden="1" x14ac:dyDescent="0.35">
      <c r="A63" s="14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8">
        <f t="shared" si="10"/>
        <v>0</v>
      </c>
      <c r="V63" s="25"/>
      <c r="W63" s="8"/>
      <c r="X63" s="8"/>
      <c r="Y63" s="8"/>
      <c r="Z63" s="8"/>
      <c r="AA63" s="33">
        <f t="shared" si="7"/>
        <v>0</v>
      </c>
      <c r="AB63" s="33">
        <f t="shared" si="8"/>
        <v>-1</v>
      </c>
      <c r="AC63" s="33">
        <f t="shared" si="9"/>
        <v>-1</v>
      </c>
      <c r="AD63" s="33"/>
      <c r="AE63" s="33"/>
      <c r="AF63" s="33"/>
      <c r="AG63" s="33"/>
      <c r="AH63" s="33"/>
      <c r="AI63" s="33"/>
    </row>
    <row r="64" spans="1:35" hidden="1" x14ac:dyDescent="0.35">
      <c r="A64" s="14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8">
        <f t="shared" si="10"/>
        <v>0</v>
      </c>
      <c r="V64" s="25"/>
      <c r="W64" s="8"/>
      <c r="X64" s="8"/>
      <c r="Y64" s="8"/>
      <c r="Z64" s="8"/>
      <c r="AA64" s="33">
        <f t="shared" si="7"/>
        <v>0</v>
      </c>
      <c r="AB64" s="33">
        <f t="shared" si="8"/>
        <v>-1</v>
      </c>
      <c r="AC64" s="33">
        <f t="shared" si="9"/>
        <v>-1</v>
      </c>
      <c r="AD64" s="33"/>
      <c r="AE64" s="33"/>
      <c r="AF64" s="33"/>
      <c r="AG64" s="33"/>
      <c r="AH64" s="33"/>
      <c r="AI64" s="33"/>
    </row>
    <row r="65" spans="1:35" hidden="1" x14ac:dyDescent="0.35">
      <c r="A65" s="14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8">
        <f t="shared" si="10"/>
        <v>0</v>
      </c>
      <c r="V65" s="25"/>
      <c r="W65" s="8"/>
      <c r="X65" s="8"/>
      <c r="Y65" s="8"/>
      <c r="Z65" s="8"/>
      <c r="AA65" s="33">
        <f t="shared" si="7"/>
        <v>0</v>
      </c>
      <c r="AB65" s="33">
        <f t="shared" si="8"/>
        <v>-1</v>
      </c>
      <c r="AC65" s="33">
        <f t="shared" si="9"/>
        <v>-1</v>
      </c>
      <c r="AD65" s="33"/>
      <c r="AE65" s="33"/>
      <c r="AF65" s="33"/>
      <c r="AG65" s="33"/>
      <c r="AH65" s="33"/>
      <c r="AI65" s="33"/>
    </row>
    <row r="66" spans="1:35" hidden="1" x14ac:dyDescent="0.35">
      <c r="A66" s="14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>
        <f t="shared" si="10"/>
        <v>0</v>
      </c>
      <c r="V66" s="25"/>
      <c r="W66" s="8"/>
      <c r="X66" s="8"/>
      <c r="Y66" s="8"/>
      <c r="Z66" s="8"/>
      <c r="AA66" s="33">
        <f t="shared" si="7"/>
        <v>0</v>
      </c>
      <c r="AB66" s="33">
        <f t="shared" si="8"/>
        <v>-1</v>
      </c>
      <c r="AC66" s="33">
        <f t="shared" si="9"/>
        <v>-1</v>
      </c>
      <c r="AD66" s="33"/>
      <c r="AE66" s="33"/>
      <c r="AF66" s="33"/>
      <c r="AG66" s="33"/>
      <c r="AH66" s="33"/>
      <c r="AI66" s="33"/>
    </row>
    <row r="67" spans="1:35" hidden="1" x14ac:dyDescent="0.35">
      <c r="A67" s="14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8">
        <f t="shared" si="10"/>
        <v>0</v>
      </c>
      <c r="V67" s="25"/>
      <c r="W67" s="8"/>
      <c r="X67" s="8"/>
      <c r="Y67" s="8"/>
      <c r="Z67" s="8"/>
      <c r="AA67" s="33">
        <f t="shared" si="7"/>
        <v>0</v>
      </c>
      <c r="AB67" s="33">
        <f t="shared" si="8"/>
        <v>-1</v>
      </c>
      <c r="AC67" s="33">
        <f t="shared" si="9"/>
        <v>-1</v>
      </c>
      <c r="AD67" s="33"/>
      <c r="AE67" s="33"/>
      <c r="AF67" s="33"/>
      <c r="AG67" s="33"/>
      <c r="AH67" s="33"/>
      <c r="AI67" s="33"/>
    </row>
    <row r="68" spans="1:35" hidden="1" x14ac:dyDescent="0.35">
      <c r="A68" s="14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8">
        <f t="shared" si="10"/>
        <v>0</v>
      </c>
      <c r="V68" s="25"/>
      <c r="W68" s="8"/>
      <c r="X68" s="8"/>
      <c r="Y68" s="8"/>
      <c r="Z68" s="8"/>
      <c r="AA68" s="33">
        <f t="shared" si="7"/>
        <v>0</v>
      </c>
      <c r="AB68" s="33">
        <f t="shared" si="8"/>
        <v>-1</v>
      </c>
      <c r="AC68" s="33">
        <f t="shared" si="9"/>
        <v>-1</v>
      </c>
      <c r="AD68" s="33"/>
      <c r="AE68" s="33"/>
      <c r="AF68" s="33"/>
      <c r="AG68" s="33"/>
      <c r="AH68" s="33"/>
      <c r="AI68" s="33"/>
    </row>
    <row r="69" spans="1:35" hidden="1" x14ac:dyDescent="0.35">
      <c r="A69" s="14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8">
        <f t="shared" si="10"/>
        <v>0</v>
      </c>
      <c r="V69" s="25"/>
      <c r="W69" s="8"/>
      <c r="X69" s="8"/>
      <c r="Y69" s="8"/>
      <c r="Z69" s="8"/>
      <c r="AA69" s="33">
        <f t="shared" si="7"/>
        <v>0</v>
      </c>
      <c r="AB69" s="33">
        <f t="shared" si="8"/>
        <v>-1</v>
      </c>
      <c r="AC69" s="33">
        <f t="shared" si="9"/>
        <v>-1</v>
      </c>
      <c r="AD69" s="33"/>
      <c r="AE69" s="33"/>
      <c r="AF69" s="33"/>
      <c r="AG69" s="33"/>
      <c r="AH69" s="33"/>
      <c r="AI69" s="33"/>
    </row>
    <row r="70" spans="1:35" hidden="1" x14ac:dyDescent="0.35">
      <c r="A70" s="14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8">
        <f t="shared" si="10"/>
        <v>0</v>
      </c>
      <c r="V70" s="25"/>
      <c r="W70" s="8"/>
      <c r="X70" s="8"/>
      <c r="Y70" s="8"/>
      <c r="Z70" s="8"/>
      <c r="AA70" s="33">
        <f t="shared" si="7"/>
        <v>0</v>
      </c>
      <c r="AB70" s="33">
        <f t="shared" si="8"/>
        <v>-1</v>
      </c>
      <c r="AC70" s="33">
        <f t="shared" si="9"/>
        <v>-1</v>
      </c>
      <c r="AD70" s="33"/>
      <c r="AE70" s="33"/>
      <c r="AF70" s="33"/>
      <c r="AG70" s="33"/>
      <c r="AH70" s="33"/>
      <c r="AI70" s="33"/>
    </row>
    <row r="71" spans="1:35" hidden="1" x14ac:dyDescent="0.35">
      <c r="A71" s="14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8">
        <f t="shared" si="10"/>
        <v>0</v>
      </c>
      <c r="V71" s="25"/>
      <c r="W71" s="8"/>
      <c r="X71" s="8"/>
      <c r="Y71" s="8"/>
      <c r="Z71" s="8"/>
      <c r="AA71" s="33">
        <f t="shared" si="7"/>
        <v>0</v>
      </c>
      <c r="AB71" s="33">
        <f t="shared" si="8"/>
        <v>-1</v>
      </c>
      <c r="AC71" s="33">
        <f t="shared" si="9"/>
        <v>-1</v>
      </c>
      <c r="AD71" s="33"/>
      <c r="AE71" s="33"/>
      <c r="AF71" s="33"/>
      <c r="AG71" s="33"/>
      <c r="AH71" s="33"/>
      <c r="AI71" s="33"/>
    </row>
    <row r="72" spans="1:35" hidden="1" x14ac:dyDescent="0.35">
      <c r="A72" s="14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8">
        <f t="shared" si="10"/>
        <v>0</v>
      </c>
      <c r="V72" s="25"/>
      <c r="W72" s="8"/>
      <c r="X72" s="8"/>
      <c r="Y72" s="8"/>
      <c r="Z72" s="8"/>
      <c r="AA72" s="33">
        <f t="shared" ref="AA72:AA135" si="11">IF(B72&lt;&gt;"",1,0)</f>
        <v>0</v>
      </c>
      <c r="AB72" s="33">
        <f t="shared" si="8"/>
        <v>-1</v>
      </c>
      <c r="AC72" s="33">
        <f t="shared" si="9"/>
        <v>-1</v>
      </c>
      <c r="AD72" s="33"/>
      <c r="AE72" s="33"/>
      <c r="AF72" s="33"/>
      <c r="AG72" s="33"/>
      <c r="AH72" s="33"/>
      <c r="AI72" s="33"/>
    </row>
    <row r="73" spans="1:35" hidden="1" x14ac:dyDescent="0.35">
      <c r="A73" s="14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8">
        <f t="shared" si="10"/>
        <v>0</v>
      </c>
      <c r="V73" s="25"/>
      <c r="W73" s="8"/>
      <c r="X73" s="8"/>
      <c r="Y73" s="8"/>
      <c r="Z73" s="8"/>
      <c r="AA73" s="33">
        <f t="shared" si="11"/>
        <v>0</v>
      </c>
      <c r="AB73" s="33">
        <f t="shared" si="8"/>
        <v>-1</v>
      </c>
      <c r="AC73" s="33">
        <f t="shared" si="9"/>
        <v>-1</v>
      </c>
      <c r="AD73" s="33"/>
      <c r="AE73" s="33"/>
      <c r="AF73" s="33"/>
      <c r="AG73" s="33"/>
      <c r="AH73" s="33"/>
      <c r="AI73" s="33"/>
    </row>
    <row r="74" spans="1:35" hidden="1" x14ac:dyDescent="0.35">
      <c r="A74" s="14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8">
        <f t="shared" si="10"/>
        <v>0</v>
      </c>
      <c r="V74" s="25"/>
      <c r="W74" s="8"/>
      <c r="X74" s="8"/>
      <c r="Y74" s="8"/>
      <c r="Z74" s="8"/>
      <c r="AA74" s="33">
        <f t="shared" si="11"/>
        <v>0</v>
      </c>
      <c r="AB74" s="33">
        <f t="shared" si="8"/>
        <v>-1</v>
      </c>
      <c r="AC74" s="33">
        <f t="shared" si="9"/>
        <v>-1</v>
      </c>
      <c r="AD74" s="33"/>
      <c r="AE74" s="33"/>
      <c r="AF74" s="33"/>
      <c r="AG74" s="33"/>
      <c r="AH74" s="33"/>
      <c r="AI74" s="33"/>
    </row>
    <row r="75" spans="1:35" hidden="1" x14ac:dyDescent="0.35">
      <c r="A75" s="14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8">
        <f t="shared" si="10"/>
        <v>0</v>
      </c>
      <c r="V75" s="25"/>
      <c r="W75" s="8"/>
      <c r="X75" s="8"/>
      <c r="Y75" s="8"/>
      <c r="Z75" s="8"/>
      <c r="AA75" s="33">
        <f t="shared" si="11"/>
        <v>0</v>
      </c>
      <c r="AB75" s="33">
        <f t="shared" si="8"/>
        <v>-1</v>
      </c>
      <c r="AC75" s="33">
        <f t="shared" si="9"/>
        <v>-1</v>
      </c>
      <c r="AD75" s="33"/>
      <c r="AE75" s="33"/>
      <c r="AF75" s="33"/>
      <c r="AG75" s="33"/>
      <c r="AH75" s="33"/>
      <c r="AI75" s="33"/>
    </row>
    <row r="76" spans="1:35" hidden="1" x14ac:dyDescent="0.35">
      <c r="A76" s="14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8">
        <f t="shared" si="10"/>
        <v>0</v>
      </c>
      <c r="V76" s="25"/>
      <c r="W76" s="8"/>
      <c r="X76" s="8"/>
      <c r="Y76" s="8"/>
      <c r="Z76" s="8"/>
      <c r="AA76" s="33">
        <f t="shared" si="11"/>
        <v>0</v>
      </c>
      <c r="AB76" s="33">
        <f t="shared" si="8"/>
        <v>-1</v>
      </c>
      <c r="AC76" s="33">
        <f t="shared" si="9"/>
        <v>-1</v>
      </c>
      <c r="AD76" s="33"/>
      <c r="AE76" s="33"/>
      <c r="AF76" s="33"/>
      <c r="AG76" s="33"/>
      <c r="AH76" s="33"/>
      <c r="AI76" s="33"/>
    </row>
    <row r="77" spans="1:35" hidden="1" x14ac:dyDescent="0.35">
      <c r="A77" s="14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8">
        <f t="shared" ref="U77:U125" si="12">SUM(C77:T77)</f>
        <v>0</v>
      </c>
      <c r="V77" s="25"/>
      <c r="W77" s="8"/>
      <c r="X77" s="8"/>
      <c r="Y77" s="8"/>
      <c r="Z77" s="8"/>
      <c r="AA77" s="33">
        <f t="shared" si="11"/>
        <v>0</v>
      </c>
      <c r="AB77" s="33">
        <f t="shared" si="8"/>
        <v>-1</v>
      </c>
      <c r="AC77" s="33">
        <f t="shared" si="9"/>
        <v>-1</v>
      </c>
      <c r="AD77" s="33"/>
      <c r="AE77" s="33"/>
      <c r="AF77" s="33"/>
      <c r="AG77" s="33"/>
      <c r="AH77" s="33"/>
      <c r="AI77" s="33"/>
    </row>
    <row r="78" spans="1:35" hidden="1" x14ac:dyDescent="0.35">
      <c r="A78" s="14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8">
        <f t="shared" si="12"/>
        <v>0</v>
      </c>
      <c r="V78" s="25"/>
      <c r="W78" s="8"/>
      <c r="X78" s="8"/>
      <c r="Y78" s="8"/>
      <c r="Z78" s="8"/>
      <c r="AA78" s="33">
        <f t="shared" si="11"/>
        <v>0</v>
      </c>
      <c r="AB78" s="33">
        <f t="shared" si="8"/>
        <v>-1</v>
      </c>
      <c r="AC78" s="33">
        <f t="shared" si="9"/>
        <v>-1</v>
      </c>
      <c r="AD78" s="33"/>
      <c r="AE78" s="33"/>
      <c r="AF78" s="33"/>
      <c r="AG78" s="33"/>
      <c r="AH78" s="33"/>
      <c r="AI78" s="33"/>
    </row>
    <row r="79" spans="1:35" hidden="1" x14ac:dyDescent="0.35">
      <c r="A79" s="14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8">
        <f t="shared" si="12"/>
        <v>0</v>
      </c>
      <c r="V79" s="25"/>
      <c r="W79" s="8"/>
      <c r="X79" s="8"/>
      <c r="Y79" s="8"/>
      <c r="Z79" s="8"/>
      <c r="AA79" s="33">
        <f t="shared" si="11"/>
        <v>0</v>
      </c>
      <c r="AB79" s="33">
        <f t="shared" si="8"/>
        <v>-1</v>
      </c>
      <c r="AC79" s="33">
        <f t="shared" si="9"/>
        <v>-1</v>
      </c>
      <c r="AD79" s="33"/>
      <c r="AE79" s="33"/>
      <c r="AF79" s="33"/>
      <c r="AG79" s="33"/>
      <c r="AH79" s="33"/>
      <c r="AI79" s="33"/>
    </row>
    <row r="80" spans="1:35" hidden="1" x14ac:dyDescent="0.35">
      <c r="A80" s="14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8">
        <f t="shared" si="12"/>
        <v>0</v>
      </c>
      <c r="V80" s="25"/>
      <c r="W80" s="8"/>
      <c r="X80" s="8"/>
      <c r="Y80" s="8"/>
      <c r="Z80" s="8"/>
      <c r="AA80" s="33">
        <f t="shared" si="11"/>
        <v>0</v>
      </c>
      <c r="AB80" s="33">
        <f t="shared" si="8"/>
        <v>-1</v>
      </c>
      <c r="AC80" s="33">
        <f t="shared" si="9"/>
        <v>-1</v>
      </c>
      <c r="AD80" s="33"/>
      <c r="AE80" s="33"/>
      <c r="AF80" s="33"/>
      <c r="AG80" s="33"/>
      <c r="AH80" s="33"/>
      <c r="AI80" s="33"/>
    </row>
    <row r="81" spans="1:35" hidden="1" x14ac:dyDescent="0.35">
      <c r="A81" s="14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8">
        <f t="shared" si="12"/>
        <v>0</v>
      </c>
      <c r="V81" s="25"/>
      <c r="W81" s="8"/>
      <c r="X81" s="8"/>
      <c r="Y81" s="8"/>
      <c r="Z81" s="8"/>
      <c r="AA81" s="33">
        <f t="shared" si="11"/>
        <v>0</v>
      </c>
      <c r="AB81" s="33">
        <f t="shared" si="8"/>
        <v>-1</v>
      </c>
      <c r="AC81" s="33">
        <f t="shared" si="9"/>
        <v>-1</v>
      </c>
      <c r="AD81" s="33"/>
      <c r="AE81" s="33"/>
      <c r="AF81" s="33"/>
      <c r="AG81" s="33"/>
      <c r="AH81" s="33"/>
      <c r="AI81" s="33"/>
    </row>
    <row r="82" spans="1:35" hidden="1" x14ac:dyDescent="0.35">
      <c r="A82" s="14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8">
        <f t="shared" si="12"/>
        <v>0</v>
      </c>
      <c r="V82" s="25"/>
      <c r="W82" s="8"/>
      <c r="X82" s="8"/>
      <c r="Y82" s="8"/>
      <c r="Z82" s="8"/>
      <c r="AA82" s="33">
        <f t="shared" si="11"/>
        <v>0</v>
      </c>
      <c r="AB82" s="33">
        <f t="shared" si="8"/>
        <v>-1</v>
      </c>
      <c r="AC82" s="33">
        <f t="shared" si="9"/>
        <v>-1</v>
      </c>
      <c r="AD82" s="33"/>
      <c r="AE82" s="33"/>
      <c r="AF82" s="33"/>
      <c r="AG82" s="33"/>
      <c r="AH82" s="33"/>
      <c r="AI82" s="33"/>
    </row>
    <row r="83" spans="1:35" hidden="1" x14ac:dyDescent="0.35">
      <c r="A83" s="14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8">
        <f t="shared" si="12"/>
        <v>0</v>
      </c>
      <c r="V83" s="25"/>
      <c r="W83" s="8"/>
      <c r="X83" s="8"/>
      <c r="Y83" s="8"/>
      <c r="Z83" s="8"/>
      <c r="AA83" s="33">
        <f t="shared" si="11"/>
        <v>0</v>
      </c>
      <c r="AB83" s="33">
        <f t="shared" si="8"/>
        <v>-1</v>
      </c>
      <c r="AC83" s="33">
        <f t="shared" si="9"/>
        <v>-1</v>
      </c>
      <c r="AD83" s="33"/>
      <c r="AE83" s="33"/>
      <c r="AF83" s="33"/>
      <c r="AG83" s="33"/>
      <c r="AH83" s="33"/>
      <c r="AI83" s="33"/>
    </row>
    <row r="84" spans="1:35" hidden="1" x14ac:dyDescent="0.35">
      <c r="A84" s="14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8">
        <f t="shared" si="12"/>
        <v>0</v>
      </c>
      <c r="V84" s="25"/>
      <c r="W84" s="8"/>
      <c r="X84" s="8"/>
      <c r="Y84" s="8"/>
      <c r="Z84" s="8"/>
      <c r="AA84" s="33">
        <f t="shared" si="11"/>
        <v>0</v>
      </c>
      <c r="AB84" s="33">
        <f t="shared" si="8"/>
        <v>-1</v>
      </c>
      <c r="AC84" s="33">
        <f t="shared" si="9"/>
        <v>-1</v>
      </c>
      <c r="AD84" s="33"/>
      <c r="AE84" s="33"/>
      <c r="AF84" s="33"/>
      <c r="AG84" s="33"/>
      <c r="AH84" s="33"/>
      <c r="AI84" s="33"/>
    </row>
    <row r="85" spans="1:35" hidden="1" x14ac:dyDescent="0.35">
      <c r="A85" s="14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8">
        <f t="shared" si="12"/>
        <v>0</v>
      </c>
      <c r="V85" s="25"/>
      <c r="W85" s="8"/>
      <c r="X85" s="8"/>
      <c r="Y85" s="8"/>
      <c r="Z85" s="8"/>
      <c r="AA85" s="33">
        <f t="shared" si="11"/>
        <v>0</v>
      </c>
      <c r="AB85" s="33">
        <f t="shared" si="8"/>
        <v>-1</v>
      </c>
      <c r="AC85" s="33">
        <f t="shared" si="9"/>
        <v>-1</v>
      </c>
      <c r="AD85" s="33"/>
      <c r="AE85" s="33"/>
      <c r="AF85" s="33"/>
      <c r="AG85" s="33"/>
      <c r="AH85" s="33"/>
      <c r="AI85" s="33"/>
    </row>
    <row r="86" spans="1:35" hidden="1" x14ac:dyDescent="0.35">
      <c r="A86" s="14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8">
        <f t="shared" si="12"/>
        <v>0</v>
      </c>
      <c r="V86" s="25"/>
      <c r="W86" s="8"/>
      <c r="X86" s="8"/>
      <c r="Y86" s="8"/>
      <c r="Z86" s="8"/>
      <c r="AA86" s="33">
        <f t="shared" si="11"/>
        <v>0</v>
      </c>
      <c r="AB86" s="33">
        <f t="shared" si="8"/>
        <v>-1</v>
      </c>
      <c r="AC86" s="33">
        <f t="shared" si="9"/>
        <v>-1</v>
      </c>
      <c r="AD86" s="33"/>
      <c r="AE86" s="33"/>
      <c r="AF86" s="33"/>
      <c r="AG86" s="33"/>
      <c r="AH86" s="33"/>
      <c r="AI86" s="33"/>
    </row>
    <row r="87" spans="1:35" hidden="1" x14ac:dyDescent="0.35">
      <c r="A87" s="14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8">
        <f t="shared" si="12"/>
        <v>0</v>
      </c>
      <c r="V87" s="25"/>
      <c r="W87" s="8"/>
      <c r="X87" s="8"/>
      <c r="Y87" s="8"/>
      <c r="Z87" s="8"/>
      <c r="AA87" s="33">
        <f t="shared" si="11"/>
        <v>0</v>
      </c>
      <c r="AB87" s="33">
        <f t="shared" si="8"/>
        <v>-1</v>
      </c>
      <c r="AC87" s="33">
        <f t="shared" si="9"/>
        <v>-1</v>
      </c>
      <c r="AD87" s="33"/>
      <c r="AE87" s="33"/>
      <c r="AF87" s="33"/>
      <c r="AG87" s="33"/>
      <c r="AH87" s="33"/>
      <c r="AI87" s="33"/>
    </row>
    <row r="88" spans="1:35" hidden="1" x14ac:dyDescent="0.35">
      <c r="A88" s="14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8">
        <f t="shared" si="12"/>
        <v>0</v>
      </c>
      <c r="V88" s="25"/>
      <c r="W88" s="8"/>
      <c r="X88" s="8"/>
      <c r="Y88" s="8"/>
      <c r="Z88" s="8"/>
      <c r="AA88" s="33">
        <f t="shared" si="11"/>
        <v>0</v>
      </c>
      <c r="AB88" s="33">
        <f t="shared" si="8"/>
        <v>-1</v>
      </c>
      <c r="AC88" s="33">
        <f t="shared" si="9"/>
        <v>-1</v>
      </c>
      <c r="AD88" s="33"/>
      <c r="AE88" s="33"/>
      <c r="AF88" s="33"/>
      <c r="AG88" s="33"/>
      <c r="AH88" s="33"/>
      <c r="AI88" s="33"/>
    </row>
    <row r="89" spans="1:35" hidden="1" x14ac:dyDescent="0.35">
      <c r="A89" s="14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8">
        <f t="shared" si="12"/>
        <v>0</v>
      </c>
      <c r="V89" s="25"/>
      <c r="W89" s="8"/>
      <c r="X89" s="8"/>
      <c r="Y89" s="8"/>
      <c r="Z89" s="8"/>
      <c r="AA89" s="33">
        <f t="shared" si="11"/>
        <v>0</v>
      </c>
      <c r="AB89" s="33">
        <f t="shared" si="8"/>
        <v>-1</v>
      </c>
      <c r="AC89" s="33">
        <f t="shared" si="9"/>
        <v>-1</v>
      </c>
      <c r="AD89" s="33"/>
      <c r="AE89" s="33"/>
      <c r="AF89" s="33"/>
      <c r="AG89" s="33"/>
      <c r="AH89" s="33"/>
      <c r="AI89" s="33"/>
    </row>
    <row r="90" spans="1:35" hidden="1" x14ac:dyDescent="0.35">
      <c r="A90" s="14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8">
        <f t="shared" si="12"/>
        <v>0</v>
      </c>
      <c r="V90" s="25"/>
      <c r="W90" s="8"/>
      <c r="X90" s="8"/>
      <c r="Y90" s="8"/>
      <c r="Z90" s="8"/>
      <c r="AA90" s="33">
        <f t="shared" si="11"/>
        <v>0</v>
      </c>
      <c r="AB90" s="33">
        <f t="shared" si="8"/>
        <v>-1</v>
      </c>
      <c r="AC90" s="33">
        <f t="shared" si="9"/>
        <v>-1</v>
      </c>
      <c r="AD90" s="33"/>
      <c r="AE90" s="33"/>
      <c r="AF90" s="33"/>
      <c r="AG90" s="33"/>
      <c r="AH90" s="33"/>
      <c r="AI90" s="33"/>
    </row>
    <row r="91" spans="1:35" hidden="1" x14ac:dyDescent="0.35">
      <c r="A91" s="14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8">
        <f t="shared" si="12"/>
        <v>0</v>
      </c>
      <c r="V91" s="25"/>
      <c r="W91" s="8"/>
      <c r="X91" s="8"/>
      <c r="Y91" s="8"/>
      <c r="Z91" s="8"/>
      <c r="AA91" s="33">
        <f t="shared" si="11"/>
        <v>0</v>
      </c>
      <c r="AB91" s="33">
        <f t="shared" si="8"/>
        <v>-1</v>
      </c>
      <c r="AC91" s="33">
        <f t="shared" si="9"/>
        <v>-1</v>
      </c>
      <c r="AD91" s="33"/>
      <c r="AE91" s="33"/>
      <c r="AF91" s="33"/>
      <c r="AG91" s="33"/>
      <c r="AH91" s="33"/>
      <c r="AI91" s="33"/>
    </row>
    <row r="92" spans="1:35" hidden="1" x14ac:dyDescent="0.35">
      <c r="A92" s="14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8">
        <f t="shared" si="12"/>
        <v>0</v>
      </c>
      <c r="V92" s="25"/>
      <c r="W92" s="8"/>
      <c r="X92" s="8"/>
      <c r="Y92" s="8"/>
      <c r="Z92" s="8"/>
      <c r="AA92" s="33">
        <f t="shared" si="11"/>
        <v>0</v>
      </c>
      <c r="AB92" s="33">
        <f t="shared" si="8"/>
        <v>-1</v>
      </c>
      <c r="AC92" s="33">
        <f t="shared" si="9"/>
        <v>-1</v>
      </c>
      <c r="AD92" s="33"/>
      <c r="AE92" s="33"/>
      <c r="AF92" s="33"/>
      <c r="AG92" s="33"/>
      <c r="AH92" s="33"/>
      <c r="AI92" s="33"/>
    </row>
    <row r="93" spans="1:35" hidden="1" x14ac:dyDescent="0.35">
      <c r="A93" s="14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8">
        <f t="shared" si="12"/>
        <v>0</v>
      </c>
      <c r="V93" s="25"/>
      <c r="W93" s="8"/>
      <c r="X93" s="8"/>
      <c r="Y93" s="8"/>
      <c r="Z93" s="8"/>
      <c r="AA93" s="33">
        <f t="shared" si="11"/>
        <v>0</v>
      </c>
      <c r="AB93" s="33">
        <f t="shared" si="8"/>
        <v>-1</v>
      </c>
      <c r="AC93" s="33">
        <f t="shared" si="9"/>
        <v>-1</v>
      </c>
      <c r="AD93" s="33"/>
      <c r="AE93" s="33"/>
      <c r="AF93" s="33"/>
      <c r="AG93" s="33"/>
      <c r="AH93" s="33"/>
      <c r="AI93" s="33"/>
    </row>
    <row r="94" spans="1:35" hidden="1" x14ac:dyDescent="0.35">
      <c r="A94" s="14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8">
        <f t="shared" si="12"/>
        <v>0</v>
      </c>
      <c r="V94" s="25"/>
      <c r="W94" s="8"/>
      <c r="X94" s="8"/>
      <c r="Y94" s="8"/>
      <c r="Z94" s="8"/>
      <c r="AA94" s="33">
        <f t="shared" si="11"/>
        <v>0</v>
      </c>
      <c r="AB94" s="33">
        <f t="shared" si="8"/>
        <v>-1</v>
      </c>
      <c r="AC94" s="33">
        <f t="shared" si="9"/>
        <v>-1</v>
      </c>
      <c r="AD94" s="33"/>
      <c r="AE94" s="33"/>
      <c r="AF94" s="33"/>
      <c r="AG94" s="33"/>
      <c r="AH94" s="33"/>
      <c r="AI94" s="33"/>
    </row>
    <row r="95" spans="1:35" hidden="1" x14ac:dyDescent="0.35">
      <c r="A95" s="14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8">
        <f t="shared" si="12"/>
        <v>0</v>
      </c>
      <c r="V95" s="25"/>
      <c r="W95" s="8"/>
      <c r="X95" s="8"/>
      <c r="Y95" s="8"/>
      <c r="Z95" s="8"/>
      <c r="AA95" s="33">
        <f t="shared" si="11"/>
        <v>0</v>
      </c>
      <c r="AB95" s="33">
        <f t="shared" ref="AB95:AB146" si="13">ROUND(IF(W95="m",(X95*$AB$4/113+$AC$4-$AD$4),(X95*$AB$2/113+$AC$2-$AD$2)),0)</f>
        <v>-1</v>
      </c>
      <c r="AC95" s="33">
        <f t="shared" ref="AC95:AC146" si="14">ROUND(IF(Y95="m",(Z95*$AB$4/113+$AC$4-$AD$4),(Z95*$AB$2/113+$AC$2-$AD$2)),0)</f>
        <v>-1</v>
      </c>
      <c r="AD95" s="33"/>
      <c r="AE95" s="33"/>
      <c r="AF95" s="33"/>
      <c r="AG95" s="33"/>
      <c r="AH95" s="33"/>
      <c r="AI95" s="33"/>
    </row>
    <row r="96" spans="1:35" hidden="1" x14ac:dyDescent="0.35">
      <c r="A96" s="14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8">
        <f t="shared" si="12"/>
        <v>0</v>
      </c>
      <c r="V96" s="25"/>
      <c r="W96" s="8"/>
      <c r="X96" s="8"/>
      <c r="Y96" s="8"/>
      <c r="Z96" s="8"/>
      <c r="AA96" s="33">
        <f t="shared" si="11"/>
        <v>0</v>
      </c>
      <c r="AB96" s="33">
        <f t="shared" si="13"/>
        <v>-1</v>
      </c>
      <c r="AC96" s="33">
        <f t="shared" si="14"/>
        <v>-1</v>
      </c>
      <c r="AD96" s="33"/>
      <c r="AE96" s="33"/>
      <c r="AF96" s="33"/>
      <c r="AG96" s="33"/>
      <c r="AH96" s="33"/>
      <c r="AI96" s="33"/>
    </row>
    <row r="97" spans="1:35" hidden="1" x14ac:dyDescent="0.35">
      <c r="A97" s="14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8">
        <f t="shared" si="12"/>
        <v>0</v>
      </c>
      <c r="V97" s="25"/>
      <c r="W97" s="8"/>
      <c r="X97" s="8"/>
      <c r="Y97" s="8"/>
      <c r="Z97" s="8"/>
      <c r="AA97" s="33">
        <f t="shared" si="11"/>
        <v>0</v>
      </c>
      <c r="AB97" s="33">
        <f t="shared" si="13"/>
        <v>-1</v>
      </c>
      <c r="AC97" s="33">
        <f t="shared" si="14"/>
        <v>-1</v>
      </c>
      <c r="AD97" s="33"/>
      <c r="AE97" s="33"/>
      <c r="AF97" s="33"/>
      <c r="AG97" s="33"/>
      <c r="AH97" s="33"/>
      <c r="AI97" s="33"/>
    </row>
    <row r="98" spans="1:35" hidden="1" x14ac:dyDescent="0.35">
      <c r="A98" s="14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8">
        <f t="shared" si="12"/>
        <v>0</v>
      </c>
      <c r="V98" s="25"/>
      <c r="W98" s="8"/>
      <c r="X98" s="8"/>
      <c r="Y98" s="8"/>
      <c r="Z98" s="8"/>
      <c r="AA98" s="33">
        <f t="shared" si="11"/>
        <v>0</v>
      </c>
      <c r="AB98" s="33">
        <f t="shared" si="13"/>
        <v>-1</v>
      </c>
      <c r="AC98" s="33">
        <f t="shared" si="14"/>
        <v>-1</v>
      </c>
      <c r="AD98" s="33"/>
      <c r="AE98" s="33"/>
      <c r="AF98" s="33"/>
      <c r="AG98" s="33"/>
      <c r="AH98" s="33"/>
      <c r="AI98" s="33"/>
    </row>
    <row r="99" spans="1:35" hidden="1" x14ac:dyDescent="0.35">
      <c r="A99" s="14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8">
        <f t="shared" si="12"/>
        <v>0</v>
      </c>
      <c r="V99" s="25"/>
      <c r="W99" s="8"/>
      <c r="X99" s="8"/>
      <c r="Y99" s="8"/>
      <c r="Z99" s="8"/>
      <c r="AA99" s="33">
        <f t="shared" si="11"/>
        <v>0</v>
      </c>
      <c r="AB99" s="33">
        <f t="shared" si="13"/>
        <v>-1</v>
      </c>
      <c r="AC99" s="33">
        <f t="shared" si="14"/>
        <v>-1</v>
      </c>
      <c r="AD99" s="33"/>
      <c r="AE99" s="33"/>
      <c r="AF99" s="33"/>
      <c r="AG99" s="33"/>
      <c r="AH99" s="33"/>
      <c r="AI99" s="33"/>
    </row>
    <row r="100" spans="1:35" hidden="1" x14ac:dyDescent="0.35">
      <c r="A100" s="14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8">
        <f t="shared" si="12"/>
        <v>0</v>
      </c>
      <c r="V100" s="25"/>
      <c r="W100" s="8"/>
      <c r="X100" s="8"/>
      <c r="Y100" s="8"/>
      <c r="Z100" s="8"/>
      <c r="AA100" s="33">
        <f t="shared" si="11"/>
        <v>0</v>
      </c>
      <c r="AB100" s="33">
        <f t="shared" si="13"/>
        <v>-1</v>
      </c>
      <c r="AC100" s="33">
        <f t="shared" si="14"/>
        <v>-1</v>
      </c>
      <c r="AD100" s="33"/>
      <c r="AE100" s="33"/>
      <c r="AF100" s="33"/>
      <c r="AG100" s="33"/>
      <c r="AH100" s="33"/>
      <c r="AI100" s="33"/>
    </row>
    <row r="101" spans="1:35" hidden="1" x14ac:dyDescent="0.35">
      <c r="A101" s="14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8">
        <f t="shared" si="12"/>
        <v>0</v>
      </c>
      <c r="V101" s="25"/>
      <c r="W101" s="8"/>
      <c r="X101" s="8"/>
      <c r="Y101" s="8"/>
      <c r="Z101" s="8"/>
      <c r="AA101" s="33">
        <f t="shared" si="11"/>
        <v>0</v>
      </c>
      <c r="AB101" s="33">
        <f t="shared" si="13"/>
        <v>-1</v>
      </c>
      <c r="AC101" s="33">
        <f t="shared" si="14"/>
        <v>-1</v>
      </c>
      <c r="AD101" s="33"/>
      <c r="AE101" s="33"/>
      <c r="AF101" s="33"/>
      <c r="AG101" s="33"/>
      <c r="AH101" s="33"/>
      <c r="AI101" s="33"/>
    </row>
    <row r="102" spans="1:35" hidden="1" x14ac:dyDescent="0.35">
      <c r="A102" s="14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8">
        <f t="shared" si="12"/>
        <v>0</v>
      </c>
      <c r="V102" s="25"/>
      <c r="W102" s="8"/>
      <c r="X102" s="8"/>
      <c r="Y102" s="8"/>
      <c r="Z102" s="8"/>
      <c r="AA102" s="33">
        <f t="shared" si="11"/>
        <v>0</v>
      </c>
      <c r="AB102" s="33">
        <f t="shared" si="13"/>
        <v>-1</v>
      </c>
      <c r="AC102" s="33">
        <f t="shared" si="14"/>
        <v>-1</v>
      </c>
      <c r="AD102" s="33"/>
      <c r="AE102" s="33"/>
      <c r="AF102" s="33"/>
      <c r="AG102" s="33"/>
      <c r="AH102" s="33"/>
      <c r="AI102" s="33"/>
    </row>
    <row r="103" spans="1:35" hidden="1" x14ac:dyDescent="0.35">
      <c r="A103" s="14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8">
        <f t="shared" si="12"/>
        <v>0</v>
      </c>
      <c r="V103" s="25"/>
      <c r="W103" s="8"/>
      <c r="X103" s="8"/>
      <c r="Y103" s="8"/>
      <c r="Z103" s="8"/>
      <c r="AA103" s="33">
        <f t="shared" si="11"/>
        <v>0</v>
      </c>
      <c r="AB103" s="33">
        <f t="shared" si="13"/>
        <v>-1</v>
      </c>
      <c r="AC103" s="33">
        <f t="shared" si="14"/>
        <v>-1</v>
      </c>
      <c r="AD103" s="33"/>
      <c r="AE103" s="33"/>
      <c r="AF103" s="33"/>
      <c r="AG103" s="33"/>
      <c r="AH103" s="33"/>
      <c r="AI103" s="33"/>
    </row>
    <row r="104" spans="1:35" hidden="1" x14ac:dyDescent="0.35">
      <c r="A104" s="14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8">
        <f t="shared" si="12"/>
        <v>0</v>
      </c>
      <c r="V104" s="25"/>
      <c r="W104" s="8"/>
      <c r="X104" s="8"/>
      <c r="Y104" s="8"/>
      <c r="Z104" s="8"/>
      <c r="AA104" s="33">
        <f t="shared" si="11"/>
        <v>0</v>
      </c>
      <c r="AB104" s="33">
        <f t="shared" si="13"/>
        <v>-1</v>
      </c>
      <c r="AC104" s="33">
        <f t="shared" si="14"/>
        <v>-1</v>
      </c>
      <c r="AD104" s="33"/>
      <c r="AE104" s="33"/>
      <c r="AF104" s="33"/>
      <c r="AG104" s="33"/>
      <c r="AH104" s="33"/>
      <c r="AI104" s="33"/>
    </row>
    <row r="105" spans="1:35" hidden="1" x14ac:dyDescent="0.35">
      <c r="A105" s="14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8">
        <f t="shared" si="12"/>
        <v>0</v>
      </c>
      <c r="V105" s="25"/>
      <c r="W105" s="8"/>
      <c r="X105" s="8"/>
      <c r="Y105" s="8"/>
      <c r="Z105" s="8"/>
      <c r="AA105" s="33">
        <f t="shared" si="11"/>
        <v>0</v>
      </c>
      <c r="AB105" s="33">
        <f t="shared" si="13"/>
        <v>-1</v>
      </c>
      <c r="AC105" s="33">
        <f t="shared" si="14"/>
        <v>-1</v>
      </c>
      <c r="AD105" s="33"/>
      <c r="AE105" s="33"/>
      <c r="AF105" s="33"/>
      <c r="AG105" s="33"/>
      <c r="AH105" s="33"/>
      <c r="AI105" s="33"/>
    </row>
    <row r="106" spans="1:35" hidden="1" x14ac:dyDescent="0.35">
      <c r="A106" s="14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8">
        <f t="shared" si="12"/>
        <v>0</v>
      </c>
      <c r="V106" s="25"/>
      <c r="W106" s="8"/>
      <c r="X106" s="8"/>
      <c r="Y106" s="8"/>
      <c r="Z106" s="8"/>
      <c r="AA106" s="33">
        <f t="shared" si="11"/>
        <v>0</v>
      </c>
      <c r="AB106" s="33">
        <f t="shared" si="13"/>
        <v>-1</v>
      </c>
      <c r="AC106" s="33">
        <f t="shared" si="14"/>
        <v>-1</v>
      </c>
      <c r="AD106" s="33"/>
      <c r="AE106" s="33"/>
      <c r="AF106" s="33"/>
      <c r="AG106" s="33"/>
      <c r="AH106" s="33"/>
      <c r="AI106" s="33"/>
    </row>
    <row r="107" spans="1:35" hidden="1" x14ac:dyDescent="0.35">
      <c r="A107" s="14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8">
        <f t="shared" si="12"/>
        <v>0</v>
      </c>
      <c r="V107" s="25"/>
      <c r="W107" s="8"/>
      <c r="X107" s="8"/>
      <c r="Y107" s="8"/>
      <c r="Z107" s="8"/>
      <c r="AA107" s="33">
        <f t="shared" si="11"/>
        <v>0</v>
      </c>
      <c r="AB107" s="33">
        <f t="shared" si="13"/>
        <v>-1</v>
      </c>
      <c r="AC107" s="33">
        <f t="shared" si="14"/>
        <v>-1</v>
      </c>
      <c r="AD107" s="33"/>
      <c r="AE107" s="33"/>
      <c r="AF107" s="33"/>
      <c r="AG107" s="33"/>
      <c r="AH107" s="33"/>
      <c r="AI107" s="33"/>
    </row>
    <row r="108" spans="1:35" hidden="1" x14ac:dyDescent="0.35">
      <c r="A108" s="14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8">
        <f t="shared" si="12"/>
        <v>0</v>
      </c>
      <c r="V108" s="25"/>
      <c r="W108" s="8"/>
      <c r="X108" s="8"/>
      <c r="Y108" s="8"/>
      <c r="Z108" s="8"/>
      <c r="AA108" s="33">
        <f t="shared" si="11"/>
        <v>0</v>
      </c>
      <c r="AB108" s="33">
        <f t="shared" si="13"/>
        <v>-1</v>
      </c>
      <c r="AC108" s="33">
        <f t="shared" si="14"/>
        <v>-1</v>
      </c>
      <c r="AD108" s="33"/>
      <c r="AE108" s="33"/>
      <c r="AF108" s="33"/>
      <c r="AG108" s="33"/>
      <c r="AH108" s="33"/>
      <c r="AI108" s="33"/>
    </row>
    <row r="109" spans="1:35" hidden="1" x14ac:dyDescent="0.35">
      <c r="A109" s="14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8">
        <f t="shared" si="12"/>
        <v>0</v>
      </c>
      <c r="V109" s="25"/>
      <c r="W109" s="8"/>
      <c r="X109" s="8"/>
      <c r="Y109" s="8"/>
      <c r="Z109" s="8"/>
      <c r="AA109" s="33">
        <f t="shared" si="11"/>
        <v>0</v>
      </c>
      <c r="AB109" s="33">
        <f t="shared" si="13"/>
        <v>-1</v>
      </c>
      <c r="AC109" s="33">
        <f t="shared" si="14"/>
        <v>-1</v>
      </c>
      <c r="AD109" s="33"/>
      <c r="AE109" s="33"/>
      <c r="AF109" s="33"/>
      <c r="AG109" s="33"/>
      <c r="AH109" s="33"/>
      <c r="AI109" s="33"/>
    </row>
    <row r="110" spans="1:35" hidden="1" x14ac:dyDescent="0.35">
      <c r="A110" s="14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8">
        <f t="shared" si="12"/>
        <v>0</v>
      </c>
      <c r="V110" s="25"/>
      <c r="W110" s="8"/>
      <c r="X110" s="8"/>
      <c r="Y110" s="8"/>
      <c r="Z110" s="8"/>
      <c r="AA110" s="33">
        <f t="shared" si="11"/>
        <v>0</v>
      </c>
      <c r="AB110" s="33">
        <f t="shared" si="13"/>
        <v>-1</v>
      </c>
      <c r="AC110" s="33">
        <f t="shared" si="14"/>
        <v>-1</v>
      </c>
      <c r="AD110" s="33"/>
      <c r="AE110" s="33"/>
      <c r="AF110" s="33"/>
      <c r="AG110" s="33"/>
      <c r="AH110" s="33"/>
      <c r="AI110" s="33"/>
    </row>
    <row r="111" spans="1:35" hidden="1" x14ac:dyDescent="0.35">
      <c r="A111" s="14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8">
        <f t="shared" si="12"/>
        <v>0</v>
      </c>
      <c r="V111" s="25"/>
      <c r="W111" s="8"/>
      <c r="X111" s="8"/>
      <c r="Y111" s="8"/>
      <c r="Z111" s="8"/>
      <c r="AA111" s="33">
        <f t="shared" si="11"/>
        <v>0</v>
      </c>
      <c r="AB111" s="33">
        <f t="shared" si="13"/>
        <v>-1</v>
      </c>
      <c r="AC111" s="33">
        <f t="shared" si="14"/>
        <v>-1</v>
      </c>
      <c r="AD111" s="33"/>
      <c r="AE111" s="33"/>
      <c r="AF111" s="33"/>
      <c r="AG111" s="33"/>
      <c r="AH111" s="33"/>
      <c r="AI111" s="33"/>
    </row>
    <row r="112" spans="1:35" hidden="1" x14ac:dyDescent="0.35">
      <c r="A112" s="14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8">
        <f t="shared" si="12"/>
        <v>0</v>
      </c>
      <c r="V112" s="25"/>
      <c r="W112" s="8"/>
      <c r="X112" s="8"/>
      <c r="Y112" s="8"/>
      <c r="Z112" s="8"/>
      <c r="AA112" s="33">
        <f t="shared" si="11"/>
        <v>0</v>
      </c>
      <c r="AB112" s="33">
        <f t="shared" si="13"/>
        <v>-1</v>
      </c>
      <c r="AC112" s="33">
        <f t="shared" si="14"/>
        <v>-1</v>
      </c>
      <c r="AD112" s="33"/>
      <c r="AE112" s="33"/>
      <c r="AF112" s="33"/>
      <c r="AG112" s="33"/>
      <c r="AH112" s="33"/>
      <c r="AI112" s="33"/>
    </row>
    <row r="113" spans="1:35" hidden="1" x14ac:dyDescent="0.35">
      <c r="A113" s="14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8">
        <f t="shared" si="12"/>
        <v>0</v>
      </c>
      <c r="V113" s="25"/>
      <c r="W113" s="8"/>
      <c r="X113" s="8"/>
      <c r="Y113" s="8"/>
      <c r="Z113" s="8"/>
      <c r="AA113" s="33">
        <f t="shared" si="11"/>
        <v>0</v>
      </c>
      <c r="AB113" s="33">
        <f t="shared" si="13"/>
        <v>-1</v>
      </c>
      <c r="AC113" s="33">
        <f t="shared" si="14"/>
        <v>-1</v>
      </c>
      <c r="AD113" s="33"/>
      <c r="AE113" s="33"/>
      <c r="AF113" s="33"/>
      <c r="AG113" s="33"/>
      <c r="AH113" s="33"/>
      <c r="AI113" s="33"/>
    </row>
    <row r="114" spans="1:35" hidden="1" x14ac:dyDescent="0.35">
      <c r="A114" s="14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8">
        <f t="shared" si="12"/>
        <v>0</v>
      </c>
      <c r="V114" s="25"/>
      <c r="W114" s="8"/>
      <c r="X114" s="8"/>
      <c r="Y114" s="8"/>
      <c r="Z114" s="8"/>
      <c r="AA114" s="33">
        <f t="shared" si="11"/>
        <v>0</v>
      </c>
      <c r="AB114" s="33">
        <f t="shared" si="13"/>
        <v>-1</v>
      </c>
      <c r="AC114" s="33">
        <f t="shared" si="14"/>
        <v>-1</v>
      </c>
      <c r="AD114" s="33"/>
      <c r="AE114" s="33"/>
      <c r="AF114" s="33"/>
      <c r="AG114" s="33"/>
      <c r="AH114" s="33"/>
      <c r="AI114" s="33"/>
    </row>
    <row r="115" spans="1:35" hidden="1" x14ac:dyDescent="0.35">
      <c r="A115" s="14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8">
        <f t="shared" si="12"/>
        <v>0</v>
      </c>
      <c r="V115" s="25"/>
      <c r="W115" s="8"/>
      <c r="X115" s="8"/>
      <c r="Y115" s="8"/>
      <c r="Z115" s="8"/>
      <c r="AA115" s="33">
        <f t="shared" si="11"/>
        <v>0</v>
      </c>
      <c r="AB115" s="33">
        <f t="shared" si="13"/>
        <v>-1</v>
      </c>
      <c r="AC115" s="33">
        <f t="shared" si="14"/>
        <v>-1</v>
      </c>
      <c r="AD115" s="33"/>
      <c r="AE115" s="33"/>
      <c r="AF115" s="33"/>
      <c r="AG115" s="33"/>
      <c r="AH115" s="33"/>
      <c r="AI115" s="33"/>
    </row>
    <row r="116" spans="1:35" hidden="1" x14ac:dyDescent="0.35">
      <c r="A116" s="14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8">
        <f t="shared" si="12"/>
        <v>0</v>
      </c>
      <c r="V116" s="25"/>
      <c r="W116" s="8"/>
      <c r="X116" s="8"/>
      <c r="Y116" s="8"/>
      <c r="Z116" s="8"/>
      <c r="AA116" s="33">
        <f t="shared" si="11"/>
        <v>0</v>
      </c>
      <c r="AB116" s="33">
        <f t="shared" si="13"/>
        <v>-1</v>
      </c>
      <c r="AC116" s="33">
        <f t="shared" si="14"/>
        <v>-1</v>
      </c>
      <c r="AD116" s="33"/>
      <c r="AE116" s="33"/>
      <c r="AF116" s="33"/>
      <c r="AG116" s="33"/>
      <c r="AH116" s="33"/>
      <c r="AI116" s="33"/>
    </row>
    <row r="117" spans="1:35" hidden="1" x14ac:dyDescent="0.35">
      <c r="A117" s="14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8">
        <f t="shared" si="12"/>
        <v>0</v>
      </c>
      <c r="V117" s="25"/>
      <c r="W117" s="8"/>
      <c r="X117" s="8"/>
      <c r="Y117" s="8"/>
      <c r="Z117" s="8"/>
      <c r="AA117" s="33">
        <f t="shared" si="11"/>
        <v>0</v>
      </c>
      <c r="AB117" s="33">
        <f t="shared" si="13"/>
        <v>-1</v>
      </c>
      <c r="AC117" s="33">
        <f t="shared" si="14"/>
        <v>-1</v>
      </c>
      <c r="AD117" s="33"/>
      <c r="AE117" s="33"/>
      <c r="AF117" s="33"/>
      <c r="AG117" s="33"/>
      <c r="AH117" s="33"/>
      <c r="AI117" s="33"/>
    </row>
    <row r="118" spans="1:35" hidden="1" x14ac:dyDescent="0.35">
      <c r="A118" s="14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8">
        <f t="shared" si="12"/>
        <v>0</v>
      </c>
      <c r="V118" s="25"/>
      <c r="W118" s="8"/>
      <c r="X118" s="8"/>
      <c r="Y118" s="8"/>
      <c r="Z118" s="8"/>
      <c r="AA118" s="33">
        <f t="shared" si="11"/>
        <v>0</v>
      </c>
      <c r="AB118" s="33">
        <f t="shared" si="13"/>
        <v>-1</v>
      </c>
      <c r="AC118" s="33">
        <f t="shared" si="14"/>
        <v>-1</v>
      </c>
      <c r="AD118" s="33"/>
      <c r="AE118" s="33"/>
      <c r="AF118" s="33"/>
      <c r="AG118" s="33"/>
      <c r="AH118" s="33"/>
      <c r="AI118" s="33"/>
    </row>
    <row r="119" spans="1:35" hidden="1" x14ac:dyDescent="0.35">
      <c r="A119" s="14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8">
        <f t="shared" si="12"/>
        <v>0</v>
      </c>
      <c r="V119" s="25"/>
      <c r="W119" s="8"/>
      <c r="X119" s="8"/>
      <c r="Y119" s="8"/>
      <c r="Z119" s="8"/>
      <c r="AA119" s="33">
        <f t="shared" si="11"/>
        <v>0</v>
      </c>
      <c r="AB119" s="33">
        <f t="shared" si="13"/>
        <v>-1</v>
      </c>
      <c r="AC119" s="33">
        <f t="shared" si="14"/>
        <v>-1</v>
      </c>
      <c r="AD119" s="33"/>
      <c r="AE119" s="33"/>
      <c r="AF119" s="33"/>
      <c r="AG119" s="33"/>
      <c r="AH119" s="33"/>
      <c r="AI119" s="33"/>
    </row>
    <row r="120" spans="1:35" hidden="1" x14ac:dyDescent="0.35">
      <c r="A120" s="14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8">
        <f t="shared" si="12"/>
        <v>0</v>
      </c>
      <c r="V120" s="25"/>
      <c r="W120" s="8"/>
      <c r="X120" s="8"/>
      <c r="Y120" s="8"/>
      <c r="Z120" s="8"/>
      <c r="AA120" s="33">
        <f t="shared" si="11"/>
        <v>0</v>
      </c>
      <c r="AB120" s="33">
        <f t="shared" si="13"/>
        <v>-1</v>
      </c>
      <c r="AC120" s="33">
        <f t="shared" si="14"/>
        <v>-1</v>
      </c>
      <c r="AD120" s="33"/>
      <c r="AE120" s="33"/>
      <c r="AF120" s="33"/>
      <c r="AG120" s="33"/>
      <c r="AH120" s="33"/>
      <c r="AI120" s="33"/>
    </row>
    <row r="121" spans="1:35" hidden="1" x14ac:dyDescent="0.35">
      <c r="A121" s="14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8">
        <f t="shared" si="12"/>
        <v>0</v>
      </c>
      <c r="V121" s="25"/>
      <c r="W121" s="8"/>
      <c r="X121" s="8"/>
      <c r="Y121" s="8"/>
      <c r="Z121" s="8"/>
      <c r="AA121" s="33">
        <f t="shared" si="11"/>
        <v>0</v>
      </c>
      <c r="AB121" s="33">
        <f t="shared" si="13"/>
        <v>-1</v>
      </c>
      <c r="AC121" s="33">
        <f t="shared" si="14"/>
        <v>-1</v>
      </c>
      <c r="AD121" s="33"/>
      <c r="AE121" s="33"/>
      <c r="AF121" s="33"/>
      <c r="AG121" s="33"/>
      <c r="AH121" s="33"/>
      <c r="AI121" s="33"/>
    </row>
    <row r="122" spans="1:35" hidden="1" x14ac:dyDescent="0.35">
      <c r="A122" s="14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8">
        <f t="shared" si="12"/>
        <v>0</v>
      </c>
      <c r="V122" s="25"/>
      <c r="W122" s="8"/>
      <c r="X122" s="8"/>
      <c r="Y122" s="8"/>
      <c r="Z122" s="8"/>
      <c r="AA122" s="33">
        <f t="shared" si="11"/>
        <v>0</v>
      </c>
      <c r="AB122" s="33">
        <f t="shared" si="13"/>
        <v>-1</v>
      </c>
      <c r="AC122" s="33">
        <f t="shared" si="14"/>
        <v>-1</v>
      </c>
      <c r="AD122" s="33"/>
      <c r="AE122" s="33"/>
      <c r="AF122" s="33"/>
      <c r="AG122" s="33"/>
      <c r="AH122" s="33"/>
      <c r="AI122" s="33"/>
    </row>
    <row r="123" spans="1:35" hidden="1" x14ac:dyDescent="0.35">
      <c r="A123" s="14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8">
        <f t="shared" si="12"/>
        <v>0</v>
      </c>
      <c r="V123" s="25"/>
      <c r="W123" s="8"/>
      <c r="X123" s="8"/>
      <c r="Y123" s="8"/>
      <c r="Z123" s="8"/>
      <c r="AA123" s="33">
        <f t="shared" si="11"/>
        <v>0</v>
      </c>
      <c r="AB123" s="33">
        <f t="shared" si="13"/>
        <v>-1</v>
      </c>
      <c r="AC123" s="33">
        <f t="shared" si="14"/>
        <v>-1</v>
      </c>
      <c r="AD123" s="33"/>
      <c r="AE123" s="33"/>
      <c r="AF123" s="33"/>
      <c r="AG123" s="33"/>
      <c r="AH123" s="33"/>
      <c r="AI123" s="33"/>
    </row>
    <row r="124" spans="1:35" hidden="1" x14ac:dyDescent="0.35">
      <c r="A124" s="14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8">
        <f t="shared" si="12"/>
        <v>0</v>
      </c>
      <c r="V124" s="25"/>
      <c r="W124" s="8"/>
      <c r="X124" s="8"/>
      <c r="Y124" s="8"/>
      <c r="Z124" s="8"/>
      <c r="AA124" s="33">
        <f t="shared" si="11"/>
        <v>0</v>
      </c>
      <c r="AB124" s="33">
        <f t="shared" si="13"/>
        <v>-1</v>
      </c>
      <c r="AC124" s="33">
        <f t="shared" si="14"/>
        <v>-1</v>
      </c>
      <c r="AD124" s="33"/>
      <c r="AE124" s="33"/>
      <c r="AF124" s="33"/>
      <c r="AG124" s="33"/>
      <c r="AH124" s="33"/>
      <c r="AI124" s="33"/>
    </row>
    <row r="125" spans="1:35" hidden="1" x14ac:dyDescent="0.35">
      <c r="A125" s="14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8">
        <f t="shared" si="12"/>
        <v>0</v>
      </c>
      <c r="V125" s="25"/>
      <c r="W125" s="8"/>
      <c r="X125" s="8"/>
      <c r="Y125" s="8"/>
      <c r="Z125" s="8"/>
      <c r="AA125" s="33">
        <f t="shared" si="11"/>
        <v>0</v>
      </c>
      <c r="AB125" s="33">
        <f t="shared" si="13"/>
        <v>-1</v>
      </c>
      <c r="AC125" s="33">
        <f t="shared" si="14"/>
        <v>-1</v>
      </c>
      <c r="AD125" s="33"/>
      <c r="AE125" s="33"/>
      <c r="AF125" s="33"/>
      <c r="AG125" s="33"/>
      <c r="AH125" s="33"/>
      <c r="AI125" s="33"/>
    </row>
    <row r="126" spans="1:35" hidden="1" x14ac:dyDescent="0.35">
      <c r="A126" s="14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8">
        <f>SUM(C126:T126)</f>
        <v>0</v>
      </c>
      <c r="V126" s="25"/>
      <c r="W126" s="8"/>
      <c r="X126" s="8"/>
      <c r="Y126" s="8"/>
      <c r="Z126" s="8"/>
      <c r="AA126" s="33">
        <f t="shared" si="11"/>
        <v>0</v>
      </c>
      <c r="AB126" s="33">
        <f t="shared" si="13"/>
        <v>-1</v>
      </c>
      <c r="AC126" s="33">
        <f t="shared" si="14"/>
        <v>-1</v>
      </c>
      <c r="AD126" s="33"/>
      <c r="AE126" s="33"/>
      <c r="AF126" s="33"/>
      <c r="AG126" s="33"/>
      <c r="AH126" s="33"/>
      <c r="AI126" s="33"/>
    </row>
    <row r="127" spans="1:35" ht="15" hidden="1" customHeight="1" x14ac:dyDescent="0.35">
      <c r="A127" s="14">
        <v>121</v>
      </c>
      <c r="B127" s="2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9">
        <f t="shared" ref="U127:U145" si="15">SUM(C127:T127)</f>
        <v>0</v>
      </c>
      <c r="V127" s="25"/>
      <c r="W127" s="8"/>
      <c r="X127" s="8"/>
      <c r="Y127" s="8"/>
      <c r="Z127" s="8"/>
      <c r="AA127" s="33">
        <f t="shared" si="11"/>
        <v>0</v>
      </c>
      <c r="AB127" s="33">
        <f t="shared" si="13"/>
        <v>-1</v>
      </c>
      <c r="AC127" s="33">
        <f t="shared" si="14"/>
        <v>-1</v>
      </c>
      <c r="AD127" s="33"/>
      <c r="AE127" s="33"/>
      <c r="AF127" s="33"/>
      <c r="AG127" s="33"/>
      <c r="AH127" s="33"/>
      <c r="AI127" s="33"/>
    </row>
    <row r="128" spans="1:35" hidden="1" x14ac:dyDescent="0.35">
      <c r="A128" s="14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8">
        <f t="shared" si="15"/>
        <v>0</v>
      </c>
      <c r="V128" s="25"/>
      <c r="W128" s="8"/>
      <c r="X128" s="8"/>
      <c r="Y128" s="8"/>
      <c r="Z128" s="8"/>
      <c r="AA128" s="33">
        <f t="shared" si="11"/>
        <v>0</v>
      </c>
      <c r="AB128" s="33">
        <f t="shared" si="13"/>
        <v>-1</v>
      </c>
      <c r="AC128" s="33">
        <f t="shared" si="14"/>
        <v>-1</v>
      </c>
      <c r="AD128" s="33"/>
      <c r="AE128" s="33"/>
      <c r="AF128" s="33"/>
      <c r="AG128" s="33"/>
      <c r="AH128" s="33"/>
      <c r="AI128" s="33"/>
    </row>
    <row r="129" spans="1:35" hidden="1" x14ac:dyDescent="0.35">
      <c r="A129" s="14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8">
        <f t="shared" si="15"/>
        <v>0</v>
      </c>
      <c r="V129" s="25"/>
      <c r="W129" s="8"/>
      <c r="X129" s="8"/>
      <c r="Y129" s="8"/>
      <c r="Z129" s="8"/>
      <c r="AA129" s="33">
        <f t="shared" si="11"/>
        <v>0</v>
      </c>
      <c r="AB129" s="33">
        <f t="shared" si="13"/>
        <v>-1</v>
      </c>
      <c r="AC129" s="33">
        <f t="shared" si="14"/>
        <v>-1</v>
      </c>
      <c r="AD129" s="33"/>
      <c r="AE129" s="33"/>
      <c r="AF129" s="33"/>
      <c r="AG129" s="33"/>
      <c r="AH129" s="33"/>
      <c r="AI129" s="33"/>
    </row>
    <row r="130" spans="1:35" hidden="1" x14ac:dyDescent="0.35">
      <c r="A130" s="14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8">
        <f t="shared" si="15"/>
        <v>0</v>
      </c>
      <c r="V130" s="25"/>
      <c r="W130" s="8"/>
      <c r="X130" s="8"/>
      <c r="Y130" s="8"/>
      <c r="Z130" s="8"/>
      <c r="AA130" s="33">
        <f t="shared" si="11"/>
        <v>0</v>
      </c>
      <c r="AB130" s="33">
        <f t="shared" si="13"/>
        <v>-1</v>
      </c>
      <c r="AC130" s="33">
        <f t="shared" si="14"/>
        <v>-1</v>
      </c>
      <c r="AD130" s="33"/>
      <c r="AE130" s="33"/>
      <c r="AF130" s="33"/>
      <c r="AG130" s="33"/>
      <c r="AH130" s="33"/>
      <c r="AI130" s="33"/>
    </row>
    <row r="131" spans="1:35" hidden="1" x14ac:dyDescent="0.35">
      <c r="A131" s="14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8">
        <f t="shared" si="15"/>
        <v>0</v>
      </c>
      <c r="V131" s="25"/>
      <c r="W131" s="8"/>
      <c r="X131" s="8"/>
      <c r="Y131" s="8"/>
      <c r="Z131" s="8"/>
      <c r="AA131" s="33">
        <f t="shared" si="11"/>
        <v>0</v>
      </c>
      <c r="AB131" s="33">
        <f t="shared" si="13"/>
        <v>-1</v>
      </c>
      <c r="AC131" s="33">
        <f t="shared" si="14"/>
        <v>-1</v>
      </c>
      <c r="AD131" s="33"/>
      <c r="AE131" s="33"/>
      <c r="AF131" s="33"/>
      <c r="AG131" s="33"/>
      <c r="AH131" s="33"/>
      <c r="AI131" s="33"/>
    </row>
    <row r="132" spans="1:35" hidden="1" x14ac:dyDescent="0.35">
      <c r="A132" s="14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8">
        <f t="shared" si="15"/>
        <v>0</v>
      </c>
      <c r="V132" s="25"/>
      <c r="W132" s="8"/>
      <c r="X132" s="8"/>
      <c r="Y132" s="8"/>
      <c r="Z132" s="8"/>
      <c r="AA132" s="33">
        <f t="shared" si="11"/>
        <v>0</v>
      </c>
      <c r="AB132" s="33">
        <f t="shared" si="13"/>
        <v>-1</v>
      </c>
      <c r="AC132" s="33">
        <f t="shared" si="14"/>
        <v>-1</v>
      </c>
      <c r="AD132" s="33"/>
      <c r="AE132" s="33"/>
      <c r="AF132" s="33"/>
      <c r="AG132" s="33"/>
      <c r="AH132" s="33"/>
      <c r="AI132" s="33"/>
    </row>
    <row r="133" spans="1:35" hidden="1" x14ac:dyDescent="0.35">
      <c r="A133" s="14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8">
        <f t="shared" si="15"/>
        <v>0</v>
      </c>
      <c r="V133" s="25"/>
      <c r="W133" s="8"/>
      <c r="X133" s="8"/>
      <c r="Y133" s="8"/>
      <c r="Z133" s="8"/>
      <c r="AA133" s="33">
        <f t="shared" si="11"/>
        <v>0</v>
      </c>
      <c r="AB133" s="33">
        <f t="shared" si="13"/>
        <v>-1</v>
      </c>
      <c r="AC133" s="33">
        <f t="shared" si="14"/>
        <v>-1</v>
      </c>
      <c r="AD133" s="33"/>
      <c r="AE133" s="33"/>
      <c r="AF133" s="33"/>
      <c r="AG133" s="33"/>
      <c r="AH133" s="33"/>
      <c r="AI133" s="33"/>
    </row>
    <row r="134" spans="1:35" hidden="1" x14ac:dyDescent="0.35">
      <c r="A134" s="14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8">
        <f t="shared" si="15"/>
        <v>0</v>
      </c>
      <c r="V134" s="25"/>
      <c r="W134" s="8"/>
      <c r="X134" s="8"/>
      <c r="Y134" s="8"/>
      <c r="Z134" s="8"/>
      <c r="AA134" s="33">
        <f t="shared" si="11"/>
        <v>0</v>
      </c>
      <c r="AB134" s="33">
        <f t="shared" si="13"/>
        <v>-1</v>
      </c>
      <c r="AC134" s="33">
        <f t="shared" si="14"/>
        <v>-1</v>
      </c>
      <c r="AD134" s="33"/>
      <c r="AE134" s="33"/>
      <c r="AF134" s="33"/>
      <c r="AG134" s="33"/>
      <c r="AH134" s="33"/>
      <c r="AI134" s="33"/>
    </row>
    <row r="135" spans="1:35" hidden="1" x14ac:dyDescent="0.35">
      <c r="A135" s="14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8">
        <f t="shared" si="15"/>
        <v>0</v>
      </c>
      <c r="V135" s="25"/>
      <c r="W135" s="8"/>
      <c r="X135" s="8"/>
      <c r="Y135" s="8"/>
      <c r="Z135" s="8"/>
      <c r="AA135" s="33">
        <f t="shared" si="11"/>
        <v>0</v>
      </c>
      <c r="AB135" s="33">
        <f t="shared" si="13"/>
        <v>-1</v>
      </c>
      <c r="AC135" s="33">
        <f t="shared" si="14"/>
        <v>-1</v>
      </c>
      <c r="AD135" s="33"/>
      <c r="AE135" s="33"/>
      <c r="AF135" s="33"/>
      <c r="AG135" s="33"/>
      <c r="AH135" s="33"/>
      <c r="AI135" s="33"/>
    </row>
    <row r="136" spans="1:35" hidden="1" x14ac:dyDescent="0.35">
      <c r="A136" s="14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8">
        <f t="shared" si="15"/>
        <v>0</v>
      </c>
      <c r="V136" s="25"/>
      <c r="W136" s="8"/>
      <c r="X136" s="8"/>
      <c r="Y136" s="8"/>
      <c r="Z136" s="8"/>
      <c r="AA136" s="33">
        <f t="shared" ref="AA136:AA146" si="16">IF(B136&lt;&gt;"",1,0)</f>
        <v>0</v>
      </c>
      <c r="AB136" s="33">
        <f t="shared" si="13"/>
        <v>-1</v>
      </c>
      <c r="AC136" s="33">
        <f t="shared" si="14"/>
        <v>-1</v>
      </c>
      <c r="AD136" s="33"/>
      <c r="AE136" s="33"/>
      <c r="AF136" s="33"/>
      <c r="AG136" s="33"/>
      <c r="AH136" s="33"/>
      <c r="AI136" s="33"/>
    </row>
    <row r="137" spans="1:35" hidden="1" x14ac:dyDescent="0.35">
      <c r="A137" s="14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8">
        <f t="shared" si="15"/>
        <v>0</v>
      </c>
      <c r="V137" s="25"/>
      <c r="W137" s="8"/>
      <c r="X137" s="8"/>
      <c r="Y137" s="8"/>
      <c r="Z137" s="8"/>
      <c r="AA137" s="33">
        <f t="shared" si="16"/>
        <v>0</v>
      </c>
      <c r="AB137" s="33">
        <f t="shared" si="13"/>
        <v>-1</v>
      </c>
      <c r="AC137" s="33">
        <f t="shared" si="14"/>
        <v>-1</v>
      </c>
      <c r="AD137" s="33"/>
      <c r="AE137" s="33"/>
      <c r="AF137" s="33"/>
      <c r="AG137" s="33"/>
      <c r="AH137" s="33"/>
      <c r="AI137" s="33"/>
    </row>
    <row r="138" spans="1:35" hidden="1" x14ac:dyDescent="0.35">
      <c r="A138" s="14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8">
        <f t="shared" si="15"/>
        <v>0</v>
      </c>
      <c r="V138" s="25"/>
      <c r="W138" s="8"/>
      <c r="X138" s="8"/>
      <c r="Y138" s="8"/>
      <c r="Z138" s="8"/>
      <c r="AA138" s="33">
        <f t="shared" si="16"/>
        <v>0</v>
      </c>
      <c r="AB138" s="33">
        <f t="shared" si="13"/>
        <v>-1</v>
      </c>
      <c r="AC138" s="33">
        <f t="shared" si="14"/>
        <v>-1</v>
      </c>
      <c r="AD138" s="33"/>
      <c r="AE138" s="33"/>
      <c r="AF138" s="33"/>
      <c r="AG138" s="33"/>
      <c r="AH138" s="33"/>
      <c r="AI138" s="33"/>
    </row>
    <row r="139" spans="1:35" hidden="1" x14ac:dyDescent="0.35">
      <c r="A139" s="14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8">
        <f t="shared" si="15"/>
        <v>0</v>
      </c>
      <c r="V139" s="25"/>
      <c r="W139" s="8"/>
      <c r="X139" s="8"/>
      <c r="Y139" s="8"/>
      <c r="Z139" s="8"/>
      <c r="AA139" s="33">
        <f t="shared" si="16"/>
        <v>0</v>
      </c>
      <c r="AB139" s="33">
        <f t="shared" si="13"/>
        <v>-1</v>
      </c>
      <c r="AC139" s="33">
        <f t="shared" si="14"/>
        <v>-1</v>
      </c>
      <c r="AD139" s="33"/>
      <c r="AE139" s="33"/>
      <c r="AF139" s="33"/>
      <c r="AG139" s="33"/>
      <c r="AH139" s="33"/>
      <c r="AI139" s="33"/>
    </row>
    <row r="140" spans="1:35" hidden="1" x14ac:dyDescent="0.35">
      <c r="A140" s="14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8">
        <f t="shared" si="15"/>
        <v>0</v>
      </c>
      <c r="V140" s="25"/>
      <c r="W140" s="8"/>
      <c r="X140" s="8"/>
      <c r="Y140" s="8"/>
      <c r="Z140" s="8"/>
      <c r="AA140" s="33">
        <f t="shared" si="16"/>
        <v>0</v>
      </c>
      <c r="AB140" s="33">
        <f t="shared" si="13"/>
        <v>-1</v>
      </c>
      <c r="AC140" s="33">
        <f t="shared" si="14"/>
        <v>-1</v>
      </c>
      <c r="AD140" s="33"/>
      <c r="AE140" s="33"/>
      <c r="AF140" s="33"/>
      <c r="AG140" s="33"/>
      <c r="AH140" s="33"/>
      <c r="AI140" s="33"/>
    </row>
    <row r="141" spans="1:35" hidden="1" x14ac:dyDescent="0.35">
      <c r="A141" s="14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8">
        <f t="shared" si="15"/>
        <v>0</v>
      </c>
      <c r="V141" s="25"/>
      <c r="W141" s="8"/>
      <c r="X141" s="8"/>
      <c r="Y141" s="8"/>
      <c r="Z141" s="8"/>
      <c r="AA141" s="33">
        <f t="shared" si="16"/>
        <v>0</v>
      </c>
      <c r="AB141" s="33">
        <f t="shared" si="13"/>
        <v>-1</v>
      </c>
      <c r="AC141" s="33">
        <f t="shared" si="14"/>
        <v>-1</v>
      </c>
      <c r="AD141" s="33"/>
      <c r="AE141" s="33"/>
      <c r="AF141" s="33"/>
      <c r="AG141" s="33"/>
      <c r="AH141" s="33"/>
      <c r="AI141" s="33"/>
    </row>
    <row r="142" spans="1:35" hidden="1" x14ac:dyDescent="0.35">
      <c r="A142" s="14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8">
        <f t="shared" si="15"/>
        <v>0</v>
      </c>
      <c r="V142" s="25"/>
      <c r="W142" s="8"/>
      <c r="X142" s="8"/>
      <c r="Y142" s="8"/>
      <c r="Z142" s="8"/>
      <c r="AA142" s="33">
        <f t="shared" si="16"/>
        <v>0</v>
      </c>
      <c r="AB142" s="33">
        <f t="shared" si="13"/>
        <v>-1</v>
      </c>
      <c r="AC142" s="33">
        <f t="shared" si="14"/>
        <v>-1</v>
      </c>
      <c r="AD142" s="33"/>
      <c r="AE142" s="33"/>
      <c r="AF142" s="33"/>
      <c r="AG142" s="33"/>
      <c r="AH142" s="33"/>
      <c r="AI142" s="33"/>
    </row>
    <row r="143" spans="1:35" hidden="1" x14ac:dyDescent="0.35">
      <c r="A143" s="14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8">
        <f t="shared" si="15"/>
        <v>0</v>
      </c>
      <c r="V143" s="25"/>
      <c r="W143" s="8"/>
      <c r="X143" s="8"/>
      <c r="Y143" s="8"/>
      <c r="Z143" s="8"/>
      <c r="AA143" s="33">
        <f t="shared" si="16"/>
        <v>0</v>
      </c>
      <c r="AB143" s="33">
        <f t="shared" si="13"/>
        <v>-1</v>
      </c>
      <c r="AC143" s="33">
        <f t="shared" si="14"/>
        <v>-1</v>
      </c>
      <c r="AD143" s="33"/>
      <c r="AE143" s="33"/>
      <c r="AF143" s="33"/>
      <c r="AG143" s="33"/>
      <c r="AH143" s="33"/>
      <c r="AI143" s="33"/>
    </row>
    <row r="144" spans="1:35" hidden="1" x14ac:dyDescent="0.35">
      <c r="A144" s="14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8">
        <f t="shared" si="15"/>
        <v>0</v>
      </c>
      <c r="V144" s="25"/>
      <c r="W144" s="8"/>
      <c r="X144" s="8"/>
      <c r="Y144" s="8"/>
      <c r="Z144" s="8"/>
      <c r="AA144" s="33">
        <f t="shared" si="16"/>
        <v>0</v>
      </c>
      <c r="AB144" s="33">
        <f t="shared" si="13"/>
        <v>-1</v>
      </c>
      <c r="AC144" s="33">
        <f t="shared" si="14"/>
        <v>-1</v>
      </c>
      <c r="AD144" s="33"/>
      <c r="AE144" s="33"/>
      <c r="AF144" s="33"/>
      <c r="AG144" s="33"/>
      <c r="AH144" s="33"/>
      <c r="AI144" s="33"/>
    </row>
    <row r="145" spans="1:35" hidden="1" x14ac:dyDescent="0.35">
      <c r="A145" s="14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8">
        <f t="shared" si="15"/>
        <v>0</v>
      </c>
      <c r="V145" s="25"/>
      <c r="W145" s="8"/>
      <c r="X145" s="8"/>
      <c r="Y145" s="8"/>
      <c r="Z145" s="8"/>
      <c r="AA145" s="33">
        <f t="shared" si="16"/>
        <v>0</v>
      </c>
      <c r="AB145" s="33">
        <f t="shared" si="13"/>
        <v>-1</v>
      </c>
      <c r="AC145" s="33">
        <f t="shared" si="14"/>
        <v>-1</v>
      </c>
      <c r="AD145" s="33"/>
      <c r="AE145" s="33"/>
      <c r="AF145" s="33"/>
      <c r="AG145" s="33"/>
      <c r="AH145" s="33"/>
      <c r="AI145" s="33"/>
    </row>
    <row r="146" spans="1:35" ht="15" hidden="1" thickBot="1" x14ac:dyDescent="0.4">
      <c r="A146" s="14">
        <v>140</v>
      </c>
      <c r="B146" s="2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0">
        <f>SUM(C146:T146)</f>
        <v>0</v>
      </c>
      <c r="V146" s="25"/>
      <c r="W146" s="8"/>
      <c r="X146" s="8"/>
      <c r="Y146" s="8"/>
      <c r="Z146" s="8"/>
      <c r="AA146" s="33">
        <f t="shared" si="16"/>
        <v>0</v>
      </c>
      <c r="AB146" s="33">
        <f t="shared" si="13"/>
        <v>-1</v>
      </c>
      <c r="AC146" s="33">
        <f t="shared" si="14"/>
        <v>-1</v>
      </c>
      <c r="AD146" s="33"/>
      <c r="AE146" s="33"/>
      <c r="AF146" s="33"/>
      <c r="AG146" s="33"/>
      <c r="AH146" s="33"/>
      <c r="AI146" s="33"/>
    </row>
    <row r="147" spans="1:35" ht="15.5" x14ac:dyDescent="0.35">
      <c r="B147" s="36" t="s">
        <v>6</v>
      </c>
      <c r="C147" s="6">
        <f>score!H$147</f>
        <v>4</v>
      </c>
      <c r="D147" s="6">
        <f>score!I$147</f>
        <v>3</v>
      </c>
      <c r="E147" s="6">
        <f>score!J$147</f>
        <v>3</v>
      </c>
      <c r="F147" s="6">
        <f>score!K$147</f>
        <v>4</v>
      </c>
      <c r="G147" s="6">
        <f>score!L$147</f>
        <v>4</v>
      </c>
      <c r="H147" s="6">
        <f>score!M$147</f>
        <v>4</v>
      </c>
      <c r="I147" s="6">
        <f>score!N$147</f>
        <v>3</v>
      </c>
      <c r="J147" s="6">
        <f>score!O$147</f>
        <v>4</v>
      </c>
      <c r="K147" s="6">
        <f>score!P$147</f>
        <v>3</v>
      </c>
      <c r="L147" s="6">
        <f>score!Q$147</f>
        <v>4</v>
      </c>
      <c r="M147" s="6">
        <f>score!R$147</f>
        <v>3</v>
      </c>
      <c r="N147" s="6">
        <f>score!S$147</f>
        <v>3</v>
      </c>
      <c r="O147" s="6">
        <f>score!T$147</f>
        <v>4</v>
      </c>
      <c r="P147" s="6">
        <f>score!U$147</f>
        <v>4</v>
      </c>
      <c r="Q147" s="6">
        <f>score!V$147</f>
        <v>4</v>
      </c>
      <c r="R147" s="6">
        <f>score!W$147</f>
        <v>3</v>
      </c>
      <c r="S147" s="6">
        <f>score!X$147</f>
        <v>4</v>
      </c>
      <c r="T147" s="6">
        <f>score!Y$147</f>
        <v>3</v>
      </c>
      <c r="U147" s="7">
        <f>SUM(C147:T147)</f>
        <v>64</v>
      </c>
    </row>
  </sheetData>
  <sheetProtection algorithmName="SHA-512" hashValue="6KxPfn9o5BCoby++Vvc1U/U4ZcUfT6kKh2q48f0jZEkTK/yekD1QhiinKoHyuHbhh8yaDvLy/5eMAI1Yw1UE8A==" saltValue="3cMD/N9ntCIRSagK3ER72Q==" spinCount="100000" sheet="1" objects="1" scenarios="1" selectLockedCells="1"/>
  <sortState ref="B7:AH30">
    <sortCondition ref="V7:V30"/>
  </sortState>
  <mergeCells count="25"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  <mergeCell ref="R5:R6"/>
    <mergeCell ref="S5:S6"/>
    <mergeCell ref="T5:T6"/>
    <mergeCell ref="U5:U6"/>
    <mergeCell ref="B5:B6"/>
    <mergeCell ref="C5:C6"/>
    <mergeCell ref="D5:D6"/>
    <mergeCell ref="E5:E6"/>
    <mergeCell ref="F5:F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2024-04-13T13:59:17Z</cp:lastPrinted>
  <dcterms:created xsi:type="dcterms:W3CDTF">2015-01-31T21:47:49Z</dcterms:created>
  <dcterms:modified xsi:type="dcterms:W3CDTF">2024-04-15T14:05:41Z</dcterms:modified>
</cp:coreProperties>
</file>