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2\"/>
    </mc:Choice>
  </mc:AlternateContent>
  <bookViews>
    <workbookView xWindow="0" yWindow="0" windowWidth="24000" windowHeight="9735" tabRatio="644"/>
  </bookViews>
  <sheets>
    <sheet name="neto" sheetId="14" r:id="rId1"/>
    <sheet name="bruto" sheetId="13" r:id="rId2"/>
    <sheet name="score" sheetId="1" state="hidden" r:id="rId3"/>
    <sheet name="vnos rezultatov" sheetId="5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state="hidden" r:id="rId12"/>
  </sheets>
  <definedNames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'vnos rezultatov'!$C$7:$C$126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H2" i="1"/>
  <c r="AB7" i="5" l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5" i="5" l="1"/>
  <c r="V14" i="5"/>
  <c r="W20" i="6"/>
  <c r="W20" i="7" s="1"/>
  <c r="X20" i="6"/>
  <c r="Y20" i="6"/>
  <c r="Y20" i="7" s="1"/>
  <c r="Z20" i="6"/>
  <c r="W21" i="6"/>
  <c r="W21" i="7" s="1"/>
  <c r="X21" i="6"/>
  <c r="X21" i="7" s="1"/>
  <c r="Y21" i="6"/>
  <c r="Y21" i="7" s="1"/>
  <c r="Z21" i="6"/>
  <c r="W22" i="6"/>
  <c r="W22" i="7" s="1"/>
  <c r="X22" i="6"/>
  <c r="Y22" i="6"/>
  <c r="Y22" i="7" s="1"/>
  <c r="Z22" i="6"/>
  <c r="Z22" i="7" s="1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X25" i="6"/>
  <c r="X25" i="7" s="1"/>
  <c r="Y25" i="6"/>
  <c r="Z25" i="6"/>
  <c r="Z25" i="7" s="1"/>
  <c r="W26" i="6"/>
  <c r="X26" i="6"/>
  <c r="X26" i="7" s="1"/>
  <c r="X26" i="8" s="1"/>
  <c r="Y26" i="6"/>
  <c r="Y26" i="7" s="1"/>
  <c r="Z26" i="6"/>
  <c r="Z26" i="7" s="1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X7" i="7" s="1"/>
  <c r="Y7" i="6"/>
  <c r="Y7" i="7" s="1"/>
  <c r="Z7" i="6"/>
  <c r="Z7" i="7" s="1"/>
  <c r="W8" i="6"/>
  <c r="X8" i="6"/>
  <c r="X8" i="7" s="1"/>
  <c r="Y8" i="6"/>
  <c r="Y8" i="7" s="1"/>
  <c r="Z8" i="6"/>
  <c r="Z8" i="7" s="1"/>
  <c r="W9" i="6"/>
  <c r="W9" i="7" s="1"/>
  <c r="X9" i="6"/>
  <c r="X9" i="7" s="1"/>
  <c r="Y9" i="6"/>
  <c r="Y9" i="7" s="1"/>
  <c r="Z9" i="6"/>
  <c r="W10" i="6"/>
  <c r="X10" i="6"/>
  <c r="X10" i="7" s="1"/>
  <c r="Y10" i="6"/>
  <c r="Y10" i="7" s="1"/>
  <c r="Z10" i="6"/>
  <c r="Z10" i="7" s="1"/>
  <c r="W11" i="6"/>
  <c r="W11" i="7" s="1"/>
  <c r="X11" i="6"/>
  <c r="X11" i="7" s="1"/>
  <c r="Y11" i="6"/>
  <c r="Y11" i="7" s="1"/>
  <c r="Z11" i="6"/>
  <c r="Z11" i="7" s="1"/>
  <c r="W12" i="6"/>
  <c r="X12" i="6"/>
  <c r="X12" i="7" s="1"/>
  <c r="Y12" i="6"/>
  <c r="Y12" i="7" s="1"/>
  <c r="Z12" i="6"/>
  <c r="Z12" i="7" s="1"/>
  <c r="W13" i="6"/>
  <c r="W13" i="7" s="1"/>
  <c r="X13" i="6"/>
  <c r="X13" i="7" s="1"/>
  <c r="Y13" i="6"/>
  <c r="Y13" i="7" s="1"/>
  <c r="Z13" i="6"/>
  <c r="Z13" i="7" s="1"/>
  <c r="W14" i="6"/>
  <c r="X14" i="6"/>
  <c r="X14" i="7" s="1"/>
  <c r="Y14" i="6"/>
  <c r="Y14" i="7" s="1"/>
  <c r="Z14" i="6"/>
  <c r="Z14" i="7" s="1"/>
  <c r="W15" i="6"/>
  <c r="W15" i="7" s="1"/>
  <c r="X15" i="6"/>
  <c r="X15" i="7" s="1"/>
  <c r="Y15" i="6"/>
  <c r="Y15" i="7" s="1"/>
  <c r="Z15" i="6"/>
  <c r="W16" i="6"/>
  <c r="X16" i="6"/>
  <c r="X16" i="7" s="1"/>
  <c r="Y16" i="6"/>
  <c r="Y16" i="7" s="1"/>
  <c r="Z16" i="6"/>
  <c r="Z16" i="7" s="1"/>
  <c r="W17" i="6"/>
  <c r="W17" i="7" s="1"/>
  <c r="X17" i="6"/>
  <c r="X17" i="7" s="1"/>
  <c r="Y17" i="6"/>
  <c r="Y17" i="7" s="1"/>
  <c r="Z17" i="6"/>
  <c r="Z17" i="7" s="1"/>
  <c r="W18" i="6"/>
  <c r="X18" i="6"/>
  <c r="X18" i="7" s="1"/>
  <c r="Y18" i="6"/>
  <c r="Y18" i="7" s="1"/>
  <c r="Z18" i="6"/>
  <c r="Z18" i="7" s="1"/>
  <c r="W19" i="6"/>
  <c r="W19" i="7" s="1"/>
  <c r="X19" i="6"/>
  <c r="X19" i="7" s="1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V39" i="7" s="1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V68" i="6" s="1"/>
  <c r="Y68" i="7"/>
  <c r="AD60" i="6"/>
  <c r="Y60" i="7"/>
  <c r="AD60" i="7" s="1"/>
  <c r="AD58" i="6"/>
  <c r="Y58" i="7"/>
  <c r="AD56" i="6"/>
  <c r="Y56" i="7"/>
  <c r="AD52" i="6"/>
  <c r="V52" i="6" s="1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V137" i="6" s="1"/>
  <c r="W136" i="10"/>
  <c r="W136" i="9"/>
  <c r="W136" i="8"/>
  <c r="AC136" i="8" s="1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V121" i="6" s="1"/>
  <c r="W120" i="10"/>
  <c r="W120" i="9"/>
  <c r="W120" i="8"/>
  <c r="W119" i="7"/>
  <c r="AC119" i="6"/>
  <c r="V119" i="6" s="1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V113" i="6" s="1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V105" i="6" s="1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V95" i="6" s="1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V88" i="6" s="1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V72" i="6" s="1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V76" i="6" s="1"/>
  <c r="AC71" i="6"/>
  <c r="V71" i="6" s="1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AD140" i="8" s="1"/>
  <c r="V140" i="8" s="1"/>
  <c r="Y132" i="8"/>
  <c r="AD132" i="8" s="1"/>
  <c r="Y124" i="8"/>
  <c r="Y116" i="8"/>
  <c r="Y108" i="8"/>
  <c r="AD108" i="8" s="1"/>
  <c r="Y100" i="8"/>
  <c r="AD100" i="8" s="1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AC110" i="8" s="1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V130" i="6" s="1"/>
  <c r="AD126" i="6"/>
  <c r="AD122" i="6"/>
  <c r="AD118" i="6"/>
  <c r="V118" i="6" s="1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V69" i="6" s="1"/>
  <c r="AD63" i="6"/>
  <c r="V63" i="6" s="1"/>
  <c r="AC58" i="6"/>
  <c r="AC53" i="6"/>
  <c r="AD47" i="6"/>
  <c r="V47" i="6" s="1"/>
  <c r="AC42" i="6"/>
  <c r="AC37" i="6"/>
  <c r="V37" i="6" s="1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V25" i="6" s="1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AD13" i="6"/>
  <c r="AC17" i="7"/>
  <c r="AC21" i="6"/>
  <c r="AD18" i="6"/>
  <c r="AD16" i="6"/>
  <c r="AD14" i="6"/>
  <c r="AD12" i="6"/>
  <c r="AD10" i="6"/>
  <c r="AD8" i="6"/>
  <c r="AD24" i="6"/>
  <c r="AD21" i="6"/>
  <c r="AD20" i="6"/>
  <c r="Z20" i="7"/>
  <c r="AD20" i="7" s="1"/>
  <c r="Z15" i="7"/>
  <c r="Z9" i="7"/>
  <c r="X17" i="8"/>
  <c r="AC17" i="8" s="1"/>
  <c r="X13" i="8"/>
  <c r="X20" i="7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V142" i="7" s="1"/>
  <c r="AD132" i="7"/>
  <c r="AC126" i="7"/>
  <c r="AD116" i="7"/>
  <c r="AC110" i="7"/>
  <c r="V110" i="7" s="1"/>
  <c r="AD100" i="7"/>
  <c r="AC94" i="7"/>
  <c r="AD84" i="7"/>
  <c r="AD68" i="7"/>
  <c r="AC46" i="7"/>
  <c r="AD36" i="7"/>
  <c r="AC30" i="7"/>
  <c r="V31" i="7"/>
  <c r="V55" i="7"/>
  <c r="AD140" i="7"/>
  <c r="AC134" i="7"/>
  <c r="AD124" i="7"/>
  <c r="V124" i="7" s="1"/>
  <c r="AC118" i="7"/>
  <c r="AD108" i="7"/>
  <c r="AC102" i="7"/>
  <c r="AD92" i="7"/>
  <c r="V92" i="7" s="1"/>
  <c r="AD44" i="7"/>
  <c r="V44" i="7" s="1"/>
  <c r="AC38" i="7"/>
  <c r="AD28" i="7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AD11" i="8" l="1"/>
  <c r="V79" i="7"/>
  <c r="V50" i="6"/>
  <c r="AC21" i="8"/>
  <c r="W26" i="9"/>
  <c r="V14" i="6"/>
  <c r="V122" i="6"/>
  <c r="V77" i="6"/>
  <c r="V112" i="7"/>
  <c r="V71" i="7"/>
  <c r="V109" i="6"/>
  <c r="V125" i="6"/>
  <c r="V140" i="7"/>
  <c r="V84" i="7"/>
  <c r="V116" i="7"/>
  <c r="AC32" i="8"/>
  <c r="AC39" i="8"/>
  <c r="V94" i="6"/>
  <c r="V63" i="7"/>
  <c r="V67" i="6"/>
  <c r="V111" i="6"/>
  <c r="V127" i="6"/>
  <c r="V33" i="7"/>
  <c r="V146" i="6"/>
  <c r="V12" i="6"/>
  <c r="W26" i="8"/>
  <c r="AC26" i="8" s="1"/>
  <c r="V26" i="6"/>
  <c r="V22" i="6"/>
  <c r="V19" i="6"/>
  <c r="V15" i="6"/>
  <c r="V7" i="5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AC9" i="8"/>
  <c r="V28" i="6"/>
  <c r="V65" i="6"/>
  <c r="V10" i="6"/>
  <c r="V18" i="6"/>
  <c r="V18" i="5"/>
  <c r="AD17" i="8"/>
  <c r="V17" i="8" s="1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V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V34" i="8" s="1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9" i="8" l="1"/>
  <c r="V11" i="8"/>
  <c r="V8" i="8"/>
  <c r="V39" i="8"/>
  <c r="V74" i="8"/>
  <c r="V101" i="8"/>
  <c r="V40" i="8"/>
  <c r="V26" i="8"/>
  <c r="V139" i="7"/>
  <c r="V97" i="8"/>
  <c r="V46" i="8"/>
  <c r="V22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5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AB41" i="7" s="1"/>
  <c r="U42" i="7"/>
  <c r="U43" i="7"/>
  <c r="U44" i="7"/>
  <c r="U45" i="7"/>
  <c r="U46" i="7"/>
  <c r="U47" i="7"/>
  <c r="U48" i="7"/>
  <c r="U49" i="7"/>
  <c r="AB49" i="7" s="1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21" i="8"/>
  <c r="AB13" i="8"/>
  <c r="AB42" i="8"/>
  <c r="AB41" i="8"/>
  <c r="AB81" i="8"/>
  <c r="AB68" i="7"/>
  <c r="B75" i="8"/>
  <c r="AB21" i="7"/>
  <c r="AB84" i="7"/>
  <c r="AB77" i="7"/>
  <c r="AB32" i="7"/>
  <c r="AB53" i="7"/>
  <c r="AB14" i="7"/>
  <c r="B53" i="8"/>
  <c r="B53" i="9" s="1"/>
  <c r="B53" i="10" s="1"/>
  <c r="B53" i="11" s="1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964" i="2" l="1"/>
  <c r="AA52" i="6"/>
  <c r="U753" i="2"/>
  <c r="U1078" i="2"/>
  <c r="U1568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0" i="7"/>
  <c r="AA48" i="7"/>
  <c r="AA48" i="8" s="1"/>
  <c r="AA48" i="9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48" i="10"/>
  <c r="W48" i="11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AA28" i="8"/>
  <c r="AA28" i="9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AA55" i="9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9" l="1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C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8" i="9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C95" i="1" l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AD95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D63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101" i="1" l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G24" i="14" l="1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Z30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Y30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<sst xmlns="http://schemas.openxmlformats.org/spreadsheetml/2006/main" count="1892" uniqueCount="54">
  <si>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</si>
  <si>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</si>
  <si>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</si>
  <si>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</si>
  <si>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</si>
  <si>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</si>
  <si>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</si>
  <si>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</si>
  <si>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</si>
  <si>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</si>
  <si>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</si>
  <si>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</si>
  <si>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</si>
  <si>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</si>
  <si>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</si>
  <si>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</si>
  <si>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</si>
  <si>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</si>
  <si>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</si>
  <si>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</si>
  <si>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</si>
  <si>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</si>
  <si>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</si>
  <si>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</si>
  <si>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</si>
  <si>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</si>
  <si>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</si>
  <si>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</si>
  <si>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</si>
  <si>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</si>
  <si>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</si>
  <si>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</si>
  <si>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</si>
  <si>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</si>
  <si>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</si>
  <si>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</si>
  <si>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</si>
  <si>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</si>
  <si>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m</t>
  </si>
  <si>
    <t>d</t>
  </si>
  <si>
    <t>ZVONČKI - 17.04.2022</t>
  </si>
  <si>
    <t>Tim Rebolj&amp; Gal Grudnik</t>
  </si>
  <si>
    <t>Marina Ravnikar&amp;Janko Kržič</t>
  </si>
  <si>
    <t>Vladimir Gurov&amp;Franci Kunšič</t>
  </si>
  <si>
    <t>Nika&amp;Rado Zalaznik</t>
  </si>
  <si>
    <t>Nada&amp;Vito Šmit</t>
  </si>
  <si>
    <t>Maja&amp;Andrej Rebolj</t>
  </si>
  <si>
    <t>Emil Tavčar&amp;Boris Debevec</t>
  </si>
  <si>
    <t>Ani&amp;Zoran Klemenčič</t>
  </si>
  <si>
    <t>Romana Kranjc&amp;Janez Ločniškar</t>
  </si>
  <si>
    <t>Breda&amp;Jani Konte</t>
  </si>
  <si>
    <t>Andreja&amp;Niko Rostohar</t>
  </si>
  <si>
    <t>Alenka Zornada&amp;Boris Lorkovič</t>
  </si>
  <si>
    <t>Sašo&amp;Sašo Kranjc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</si>
</sst>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12"/>
      <color theme="6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164" fontId="29" fillId="3" borderId="4" xfId="0" applyNumberFormat="1" applyFont="1" applyFill="1" applyBorder="1" applyAlignment="1" applyProtection="1">
      <alignment horizontal="center"/>
      <protection hidden="1"/>
    </xf>
    <xf numFmtId="2" fontId="30" fillId="3" borderId="4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Protection="1"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Currency 2" xfId="2"/>
    <cellStyle name="Normal" xfId="0" builtinId="0"/>
  </cellStyles>
  <dxfs count="686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abSelected="1" zoomScaleNormal="100" workbookViewId="0">
      <pane ySplit="6" topLeftCell="A7" activePane="bottomLeft" state="frozen"/>
      <selection pane="bottomLeft" activeCell="D19" sqref="D19"/>
    </sheetView>
  </sheetViews>
  <sheetFormatPr defaultRowHeight="15" x14ac:dyDescent="0.25"/>
  <cols>
    <col min="1" max="1" width="8.140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18" t="str">
        <f>score!H2</f>
        <v>ZVONČKI - 17.04.2022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21"/>
      <c r="E4" s="80">
        <f>SUM(E7:E146)</f>
        <v>13</v>
      </c>
      <c r="F4" s="121" t="s">
        <v>6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28" t="s">
        <v>24</v>
      </c>
      <c r="D5" s="122" t="s">
        <v>0</v>
      </c>
      <c r="E5" s="124" t="s">
        <v>11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v>16</v>
      </c>
      <c r="V5" s="126">
        <v>17</v>
      </c>
      <c r="W5" s="135">
        <v>18</v>
      </c>
      <c r="X5" s="130" t="s">
        <v>1</v>
      </c>
      <c r="Y5" s="131" t="s">
        <v>2</v>
      </c>
      <c r="Z5" s="132" t="s">
        <v>3</v>
      </c>
    </row>
    <row r="6" spans="2:34" ht="15.75" customHeight="1" x14ac:dyDescent="0.25">
      <c r="C6" s="129"/>
      <c r="D6" s="123"/>
      <c r="E6" s="12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36"/>
      <c r="X6" s="130"/>
      <c r="Y6" s="131"/>
      <c r="Z6" s="132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Vladimir Gurov&amp;Franci Kunšič</v>
      </c>
      <c r="E7" s="38">
        <f>VLOOKUP($B7,score!$C$7:$AD$146,5,FALSE)</f>
        <v>1</v>
      </c>
      <c r="F7" s="5">
        <f>VLOOKUP($B7,score!$C$7:$AB$146,6,FALSE)</f>
        <v>5</v>
      </c>
      <c r="G7" s="5">
        <f>VLOOKUP($B7,score!$C$7:$AB$146,7,FALSE)</f>
        <v>3</v>
      </c>
      <c r="H7" s="5">
        <f>VLOOKUP($B7,score!$C$7:$AB$146,8,FALSE)</f>
        <v>3</v>
      </c>
      <c r="I7" s="60">
        <f>VLOOKUP($B7,score!$C$7:$AB$146,9,FALSE)</f>
        <v>4</v>
      </c>
      <c r="J7" s="60">
        <f>VLOOKUP($B7,score!$C$7:$AB$146,10,FALSE)</f>
        <v>4</v>
      </c>
      <c r="K7" s="60">
        <f>VLOOKUP($B7,score!$C$7:$AB$146,11,FALSE)</f>
        <v>4</v>
      </c>
      <c r="L7" s="5">
        <f>VLOOKUP($B7,score!$C$7:$AB$146,12,FALSE)</f>
        <v>3</v>
      </c>
      <c r="M7" s="60">
        <f>VLOOKUP($B7,score!$C$7:$AB$146,13,FALSE)</f>
        <v>4</v>
      </c>
      <c r="N7" s="60">
        <f>VLOOKUP($B7,score!$C$7:$AB$146,14,FALSE)</f>
        <v>3</v>
      </c>
      <c r="O7" s="60">
        <f>VLOOKUP($B7,score!$C$7:$AB$146,15,FALSE)</f>
        <v>5</v>
      </c>
      <c r="P7" s="60">
        <f>VLOOKUP($B7,score!$C$7:$AB$146,16,FALSE)</f>
        <v>3</v>
      </c>
      <c r="Q7" s="60">
        <f>VLOOKUP($B7,score!$C$7:$AB$146,17,FALSE)</f>
        <v>3</v>
      </c>
      <c r="R7" s="60">
        <f>VLOOKUP($B7,score!$C$7:$AB$146,18,FALSE)</f>
        <v>4</v>
      </c>
      <c r="S7" s="60">
        <f>VLOOKUP($B7,score!$C$7:$AB$146,19,FALSE)</f>
        <v>4</v>
      </c>
      <c r="T7" s="60">
        <f>VLOOKUP($B7,score!$C$7:$AB$146,20,FALSE)</f>
        <v>3</v>
      </c>
      <c r="U7" s="60">
        <f>VLOOKUP($B7,score!$C$7:$AB$146,21,FALSE)</f>
        <v>5</v>
      </c>
      <c r="V7" s="60">
        <f>VLOOKUP($B7,score!$C$7:$AB$146,22,FALSE)</f>
        <v>4</v>
      </c>
      <c r="W7" s="60">
        <f>VLOOKUP($B7,score!$C$7:$AB$146,23,FALSE)</f>
        <v>3</v>
      </c>
      <c r="X7" s="35">
        <f>VLOOKUP($B7,score!$C$7:$AD$146,25,FALSE)</f>
        <v>67.000000900000003</v>
      </c>
      <c r="Y7" s="59">
        <f>VLOOKUP($B7,score!$C$7:$AD$146,26,FALSE)</f>
        <v>10.6</v>
      </c>
      <c r="Z7" s="56">
        <f>VLOOKUP($B7,score!$C$7:$AD$146,28,FALSE)</f>
        <v>61.700000900000006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Ani&amp;Zoran Klemenčič</v>
      </c>
      <c r="E8" s="38">
        <f>VLOOKUP($B8,score!$C$7:$AD$146,5,FALSE)</f>
        <v>1</v>
      </c>
      <c r="F8" s="111">
        <f>VLOOKUP($B8,score!$C$7:$AB$146,6,FALSE)</f>
        <v>4</v>
      </c>
      <c r="G8" s="5">
        <f>VLOOKUP($B8,score!$C$7:$AB$146,7,FALSE)</f>
        <v>4</v>
      </c>
      <c r="H8" s="5">
        <f>VLOOKUP($B8,score!$C$7:$AB$146,8,FALSE)</f>
        <v>3</v>
      </c>
      <c r="I8" s="111">
        <f>VLOOKUP($B8,score!$C$7:$AB$146,9,FALSE)</f>
        <v>4</v>
      </c>
      <c r="J8" s="111">
        <f>VLOOKUP($B8,score!$C$7:$AB$146,10,FALSE)</f>
        <v>5</v>
      </c>
      <c r="K8" s="111">
        <f>VLOOKUP($B8,score!$C$7:$AB$146,11,FALSE)</f>
        <v>3</v>
      </c>
      <c r="L8" s="5">
        <f>VLOOKUP($B8,score!$C$7:$AB$146,12,FALSE)</f>
        <v>4</v>
      </c>
      <c r="M8" s="111">
        <f>VLOOKUP($B8,score!$C$7:$AB$146,13,FALSE)</f>
        <v>3</v>
      </c>
      <c r="N8" s="60">
        <f>VLOOKUP($B8,score!$C$7:$AB$146,14,FALSE)</f>
        <v>5</v>
      </c>
      <c r="O8" s="111">
        <f>VLOOKUP($B8,score!$C$7:$AB$146,15,FALSE)</f>
        <v>4</v>
      </c>
      <c r="P8" s="60">
        <f>VLOOKUP($B8,score!$C$7:$AB$146,16,FALSE)</f>
        <v>3</v>
      </c>
      <c r="Q8" s="60">
        <f>VLOOKUP($B8,score!$C$7:$AB$146,17,FALSE)</f>
        <v>4</v>
      </c>
      <c r="R8" s="111">
        <f>VLOOKUP($B8,score!$C$7:$AB$146,18,FALSE)</f>
        <v>6</v>
      </c>
      <c r="S8" s="111">
        <f>VLOOKUP($B8,score!$C$7:$AB$146,19,FALSE)</f>
        <v>4</v>
      </c>
      <c r="T8" s="111">
        <f>VLOOKUP($B8,score!$C$7:$AB$146,20,FALSE)</f>
        <v>4</v>
      </c>
      <c r="U8" s="60">
        <f>VLOOKUP($B8,score!$C$7:$AB$146,21,FALSE)</f>
        <v>3</v>
      </c>
      <c r="V8" s="111">
        <f>VLOOKUP($B8,score!$C$7:$AB$146,22,FALSE)</f>
        <v>5</v>
      </c>
      <c r="W8" s="60">
        <f>VLOOKUP($B8,score!$C$7:$AB$146,23,FALSE)</f>
        <v>3</v>
      </c>
      <c r="X8" s="35">
        <f>VLOOKUP($B8,score!$C$7:$AD$146,25,FALSE)</f>
        <v>71.000001400000002</v>
      </c>
      <c r="Y8" s="59">
        <f>VLOOKUP($B8,score!$C$7:$AD$146,26,FALSE)</f>
        <v>15.5</v>
      </c>
      <c r="Z8" s="56">
        <f>VLOOKUP($B8,score!$C$7:$AD$146,28,FALSE)</f>
        <v>63.250001400000002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Tim Rebolj&amp; Gal Grudnik</v>
      </c>
      <c r="E9" s="38">
        <f>VLOOKUP($B9,score!$C$7:$AD$146,5,FALSE)</f>
        <v>1</v>
      </c>
      <c r="F9" s="5">
        <f>VLOOKUP($B9,score!$C$7:$AB$146,6,FALSE)</f>
        <v>4</v>
      </c>
      <c r="G9" s="5">
        <f>VLOOKUP($B9,score!$C$7:$AB$146,7,FALSE)</f>
        <v>3</v>
      </c>
      <c r="H9" s="5">
        <f>VLOOKUP($B9,score!$C$7:$AB$146,8,FALSE)</f>
        <v>4</v>
      </c>
      <c r="I9" s="60">
        <f>VLOOKUP($B9,score!$C$7:$AB$146,9,FALSE)</f>
        <v>3</v>
      </c>
      <c r="J9" s="60">
        <f>VLOOKUP($B9,score!$C$7:$AB$146,10,FALSE)</f>
        <v>4</v>
      </c>
      <c r="K9" s="60">
        <f>VLOOKUP($B9,score!$C$7:$AB$146,11,FALSE)</f>
        <v>4</v>
      </c>
      <c r="L9" s="5">
        <f>VLOOKUP($B9,score!$C$7:$AB$146,12,FALSE)</f>
        <v>3</v>
      </c>
      <c r="M9" s="60">
        <f>VLOOKUP($B9,score!$C$7:$AB$146,13,FALSE)</f>
        <v>5</v>
      </c>
      <c r="N9" s="60">
        <f>VLOOKUP($B9,score!$C$7:$AB$146,14,FALSE)</f>
        <v>2</v>
      </c>
      <c r="O9" s="60">
        <f>VLOOKUP($B9,score!$C$7:$AB$146,15,FALSE)</f>
        <v>5</v>
      </c>
      <c r="P9" s="60">
        <f>VLOOKUP($B9,score!$C$7:$AB$146,16,FALSE)</f>
        <v>3</v>
      </c>
      <c r="Q9" s="60">
        <f>VLOOKUP($B9,score!$C$7:$AB$146,17,FALSE)</f>
        <v>5</v>
      </c>
      <c r="R9" s="60">
        <f>VLOOKUP($B9,score!$C$7:$AB$146,18,FALSE)</f>
        <v>5</v>
      </c>
      <c r="S9" s="60">
        <f>VLOOKUP($B9,score!$C$7:$AB$146,19,FALSE)</f>
        <v>4</v>
      </c>
      <c r="T9" s="60">
        <f>VLOOKUP($B9,score!$C$7:$AB$146,20,FALSE)</f>
        <v>5</v>
      </c>
      <c r="U9" s="60">
        <f>VLOOKUP($B9,score!$C$7:$AB$146,21,FALSE)</f>
        <v>4</v>
      </c>
      <c r="V9" s="60">
        <f>VLOOKUP($B9,score!$C$7:$AB$146,22,FALSE)</f>
        <v>6</v>
      </c>
      <c r="W9" s="60">
        <f>VLOOKUP($B9,score!$C$7:$AB$146,23,FALSE)</f>
        <v>3</v>
      </c>
      <c r="X9" s="35">
        <f>VLOOKUP($B9,score!$C$7:$AD$146,25,FALSE)</f>
        <v>72.000000700000001</v>
      </c>
      <c r="Y9" s="59">
        <f>VLOOKUP($B9,score!$C$7:$AD$146,26,FALSE)</f>
        <v>15.3</v>
      </c>
      <c r="Z9" s="56">
        <f>VLOOKUP($B9,score!$C$7:$AD$146,28,FALSE)</f>
        <v>64.350000699999995</v>
      </c>
    </row>
    <row r="10" spans="2:34" ht="17.25" x14ac:dyDescent="0.3">
      <c r="B10" s="85">
        <v>4</v>
      </c>
      <c r="C10" s="87">
        <f>VLOOKUP($B10,score!$C$7:$AD$146,3,FALSE)</f>
        <v>3</v>
      </c>
      <c r="D10" s="38" t="str">
        <f>VLOOKUP($B10,score!$C$7:$AD$146,4,FALSE)</f>
        <v>Maja&amp;Andrej Rebolj</v>
      </c>
      <c r="E10" s="38">
        <f>VLOOKUP($B10,score!$C$7:$AD$146,5,FALSE)</f>
        <v>1</v>
      </c>
      <c r="F10" s="5">
        <f>VLOOKUP($B10,score!$C$7:$AB$146,6,FALSE)</f>
        <v>3</v>
      </c>
      <c r="G10" s="5">
        <f>VLOOKUP($B10,score!$C$7:$AB$146,7,FALSE)</f>
        <v>4</v>
      </c>
      <c r="H10" s="5">
        <f>VLOOKUP($B10,score!$C$7:$AB$146,8,FALSE)</f>
        <v>3</v>
      </c>
      <c r="I10" s="60">
        <f>VLOOKUP($B10,score!$C$7:$AB$146,9,FALSE)</f>
        <v>5</v>
      </c>
      <c r="J10" s="60">
        <f>VLOOKUP($B10,score!$C$7:$AB$146,10,FALSE)</f>
        <v>4</v>
      </c>
      <c r="K10" s="60">
        <f>VLOOKUP($B10,score!$C$7:$AB$146,11,FALSE)</f>
        <v>4</v>
      </c>
      <c r="L10" s="5">
        <f>VLOOKUP($B10,score!$C$7:$AB$146,12,FALSE)</f>
        <v>3</v>
      </c>
      <c r="M10" s="60">
        <f>VLOOKUP($B10,score!$C$7:$AB$146,13,FALSE)</f>
        <v>4</v>
      </c>
      <c r="N10" s="60">
        <f>VLOOKUP($B10,score!$C$7:$AB$146,14,FALSE)</f>
        <v>3</v>
      </c>
      <c r="O10" s="60">
        <f>VLOOKUP($B10,score!$C$7:$AB$146,15,FALSE)</f>
        <v>5</v>
      </c>
      <c r="P10" s="60">
        <f>VLOOKUP($B10,score!$C$7:$AB$146,16,FALSE)</f>
        <v>3</v>
      </c>
      <c r="Q10" s="60">
        <f>VLOOKUP($B10,score!$C$7:$AB$146,17,FALSE)</f>
        <v>4</v>
      </c>
      <c r="R10" s="60">
        <f>VLOOKUP($B10,score!$C$7:$AB$146,18,FALSE)</f>
        <v>5</v>
      </c>
      <c r="S10" s="60">
        <f>VLOOKUP($B10,score!$C$7:$AB$146,19,FALSE)</f>
        <v>4</v>
      </c>
      <c r="T10" s="60">
        <f>VLOOKUP($B10,score!$C$7:$AB$146,20,FALSE)</f>
        <v>5</v>
      </c>
      <c r="U10" s="60">
        <f>VLOOKUP($B10,score!$C$7:$AB$146,21,FALSE)</f>
        <v>3</v>
      </c>
      <c r="V10" s="60">
        <f>VLOOKUP($B10,score!$C$7:$AB$146,22,FALSE)</f>
        <v>5</v>
      </c>
      <c r="W10" s="60">
        <f>VLOOKUP($B10,score!$C$7:$AB$146,23,FALSE)</f>
        <v>2</v>
      </c>
      <c r="X10" s="35">
        <f>VLOOKUP($B10,score!$C$7:$AD$146,25,FALSE)</f>
        <v>69.0000012</v>
      </c>
      <c r="Y10" s="59">
        <f>VLOOKUP($B10,score!$C$7:$AD$146,26,FALSE)</f>
        <v>9.3000000000000007</v>
      </c>
      <c r="Z10" s="56">
        <f>VLOOKUP($B10,score!$C$7:$AD$146,28,FALSE)</f>
        <v>64.350001199999994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Andreja&amp;Niko Rostohar</v>
      </c>
      <c r="E11" s="38">
        <f>VLOOKUP($B11,score!$C$7:$AD$146,5,FALSE)</f>
        <v>1</v>
      </c>
      <c r="F11" s="5">
        <f>VLOOKUP($B11,score!$C$7:$AB$146,6,FALSE)</f>
        <v>5</v>
      </c>
      <c r="G11" s="5">
        <f>VLOOKUP($B11,score!$C$7:$AB$146,7,FALSE)</f>
        <v>2</v>
      </c>
      <c r="H11" s="5">
        <f>VLOOKUP($B11,score!$C$7:$AB$146,8,FALSE)</f>
        <v>3</v>
      </c>
      <c r="I11" s="60">
        <f>VLOOKUP($B11,score!$C$7:$AB$146,9,FALSE)</f>
        <v>5</v>
      </c>
      <c r="J11" s="60">
        <f>VLOOKUP($B11,score!$C$7:$AB$146,10,FALSE)</f>
        <v>4</v>
      </c>
      <c r="K11" s="60">
        <f>VLOOKUP($B11,score!$C$7:$AB$146,11,FALSE)</f>
        <v>4</v>
      </c>
      <c r="L11" s="5">
        <f>VLOOKUP($B11,score!$C$7:$AB$146,12,FALSE)</f>
        <v>4</v>
      </c>
      <c r="M11" s="60">
        <f>VLOOKUP($B11,score!$C$7:$AB$146,13,FALSE)</f>
        <v>4</v>
      </c>
      <c r="N11" s="60">
        <f>VLOOKUP($B11,score!$C$7:$AB$146,14,FALSE)</f>
        <v>3</v>
      </c>
      <c r="O11" s="60">
        <f>VLOOKUP($B11,score!$C$7:$AB$146,15,FALSE)</f>
        <v>4</v>
      </c>
      <c r="P11" s="60">
        <f>VLOOKUP($B11,score!$C$7:$AB$146,16,FALSE)</f>
        <v>3</v>
      </c>
      <c r="Q11" s="60">
        <f>VLOOKUP($B11,score!$C$7:$AB$146,17,FALSE)</f>
        <v>3</v>
      </c>
      <c r="R11" s="60">
        <f>VLOOKUP($B11,score!$C$7:$AB$146,18,FALSE)</f>
        <v>5</v>
      </c>
      <c r="S11" s="60">
        <f>VLOOKUP($B11,score!$C$7:$AB$146,19,FALSE)</f>
        <v>4</v>
      </c>
      <c r="T11" s="60">
        <f>VLOOKUP($B11,score!$C$7:$AB$146,20,FALSE)</f>
        <v>4</v>
      </c>
      <c r="U11" s="60">
        <f>VLOOKUP($B11,score!$C$7:$AB$146,21,FALSE)</f>
        <v>4</v>
      </c>
      <c r="V11" s="60">
        <f>VLOOKUP($B11,score!$C$7:$AB$146,22,FALSE)</f>
        <v>4</v>
      </c>
      <c r="W11" s="60">
        <f>VLOOKUP($B11,score!$C$7:$AB$146,23,FALSE)</f>
        <v>3</v>
      </c>
      <c r="X11" s="35">
        <f>VLOOKUP($B11,score!$C$7:$AD$146,25,FALSE)</f>
        <v>68.000001699999999</v>
      </c>
      <c r="Y11" s="59">
        <f>VLOOKUP($B11,score!$C$7:$AD$146,26,FALSE)</f>
        <v>5.8</v>
      </c>
      <c r="Z11" s="56">
        <f>VLOOKUP($B11,score!$C$7:$AD$146,28,FALSE)</f>
        <v>65.100001699999993</v>
      </c>
    </row>
    <row r="12" spans="2:34" ht="17.25" x14ac:dyDescent="0.3">
      <c r="B12" s="85">
        <v>6</v>
      </c>
      <c r="C12" s="87">
        <f>VLOOKUP($B12,score!$C$7:$AD$146,3,FALSE)</f>
        <v>6</v>
      </c>
      <c r="D12" s="38" t="str">
        <f>VLOOKUP($B12,score!$C$7:$AD$146,4,FALSE)</f>
        <v>Breda&amp;Jani Konte</v>
      </c>
      <c r="E12" s="38">
        <f>VLOOKUP($B12,score!$C$7:$AD$146,5,FALSE)</f>
        <v>1</v>
      </c>
      <c r="F12" s="5">
        <f>VLOOKUP($B12,score!$C$7:$AB$146,6,FALSE)</f>
        <v>5</v>
      </c>
      <c r="G12" s="5">
        <f>VLOOKUP($B12,score!$C$7:$AB$146,7,FALSE)</f>
        <v>4</v>
      </c>
      <c r="H12" s="5">
        <f>VLOOKUP($B12,score!$C$7:$AB$146,8,FALSE)</f>
        <v>5</v>
      </c>
      <c r="I12" s="60">
        <f>VLOOKUP($B12,score!$C$7:$AB$146,9,FALSE)</f>
        <v>4</v>
      </c>
      <c r="J12" s="60">
        <f>VLOOKUP($B12,score!$C$7:$AB$146,10,FALSE)</f>
        <v>4</v>
      </c>
      <c r="K12" s="60">
        <f>VLOOKUP($B12,score!$C$7:$AB$146,11,FALSE)</f>
        <v>4</v>
      </c>
      <c r="L12" s="5">
        <f>VLOOKUP($B12,score!$C$7:$AB$146,12,FALSE)</f>
        <v>3</v>
      </c>
      <c r="M12" s="60">
        <f>VLOOKUP($B12,score!$C$7:$AB$146,13,FALSE)</f>
        <v>5</v>
      </c>
      <c r="N12" s="60">
        <f>VLOOKUP($B12,score!$C$7:$AB$146,14,FALSE)</f>
        <v>3</v>
      </c>
      <c r="O12" s="60">
        <f>VLOOKUP($B12,score!$C$7:$AB$146,15,FALSE)</f>
        <v>5</v>
      </c>
      <c r="P12" s="60">
        <f>VLOOKUP($B12,score!$C$7:$AB$146,16,FALSE)</f>
        <v>3</v>
      </c>
      <c r="Q12" s="60">
        <f>VLOOKUP($B12,score!$C$7:$AB$146,17,FALSE)</f>
        <v>3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5</v>
      </c>
      <c r="U12" s="60">
        <f>VLOOKUP($B12,score!$C$7:$AB$146,21,FALSE)</f>
        <v>3</v>
      </c>
      <c r="V12" s="60">
        <f>VLOOKUP($B12,score!$C$7:$AB$146,22,FALSE)</f>
        <v>5</v>
      </c>
      <c r="W12" s="60">
        <f>VLOOKUP($B12,score!$C$7:$AB$146,23,FALSE)</f>
        <v>3</v>
      </c>
      <c r="X12" s="35">
        <f>VLOOKUP($B12,score!$C$7:$AD$146,25,FALSE)</f>
        <v>72.000001600000004</v>
      </c>
      <c r="Y12" s="59">
        <f>VLOOKUP($B12,score!$C$7:$AD$146,26,FALSE)</f>
        <v>12</v>
      </c>
      <c r="Z12" s="56">
        <f>VLOOKUP($B12,score!$C$7:$AD$146,28,FALSE)</f>
        <v>66.000001600000004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Romana Kranjc&amp;Janez Ločniškar</v>
      </c>
      <c r="E13" s="38">
        <f>VLOOKUP($B13,score!$C$7:$AD$146,5,FALSE)</f>
        <v>1</v>
      </c>
      <c r="F13" s="5">
        <f>VLOOKUP($B13,score!$C$7:$AB$146,6,FALSE)</f>
        <v>4</v>
      </c>
      <c r="G13" s="5">
        <f>VLOOKUP($B13,score!$C$7:$AB$146,7,FALSE)</f>
        <v>3</v>
      </c>
      <c r="H13" s="5">
        <f>VLOOKUP($B13,score!$C$7:$AB$146,8,FALSE)</f>
        <v>4</v>
      </c>
      <c r="I13" s="60">
        <f>VLOOKUP($B13,score!$C$7:$AB$146,9,FALSE)</f>
        <v>5</v>
      </c>
      <c r="J13" s="60">
        <f>VLOOKUP($B13,score!$C$7:$AB$146,10,FALSE)</f>
        <v>4</v>
      </c>
      <c r="K13" s="60">
        <f>VLOOKUP($B13,score!$C$7:$AB$146,11,FALSE)</f>
        <v>4</v>
      </c>
      <c r="L13" s="5">
        <f>VLOOKUP($B13,score!$C$7:$AB$146,12,FALSE)</f>
        <v>4</v>
      </c>
      <c r="M13" s="60">
        <f>VLOOKUP($B13,score!$C$7:$AB$146,13,FALSE)</f>
        <v>5</v>
      </c>
      <c r="N13" s="60">
        <f>VLOOKUP($B13,score!$C$7:$AB$146,14,FALSE)</f>
        <v>3</v>
      </c>
      <c r="O13" s="60">
        <f>VLOOKUP($B13,score!$C$7:$AB$146,15,FALSE)</f>
        <v>4</v>
      </c>
      <c r="P13" s="60">
        <f>VLOOKUP($B13,score!$C$7:$AB$146,16,FALSE)</f>
        <v>3</v>
      </c>
      <c r="Q13" s="60">
        <f>VLOOKUP($B13,score!$C$7:$AB$146,17,FALSE)</f>
        <v>4</v>
      </c>
      <c r="R13" s="60">
        <f>VLOOKUP($B13,score!$C$7:$AB$146,18,FALSE)</f>
        <v>6</v>
      </c>
      <c r="S13" s="60">
        <f>VLOOKUP($B13,score!$C$7:$AB$146,19,FALSE)</f>
        <v>4</v>
      </c>
      <c r="T13" s="60">
        <f>VLOOKUP($B13,score!$C$7:$AB$146,20,FALSE)</f>
        <v>4</v>
      </c>
      <c r="U13" s="60">
        <f>VLOOKUP($B13,score!$C$7:$AB$146,21,FALSE)</f>
        <v>3</v>
      </c>
      <c r="V13" s="60">
        <f>VLOOKUP($B13,score!$C$7:$AB$146,22,FALSE)</f>
        <v>4</v>
      </c>
      <c r="W13" s="60">
        <f>VLOOKUP($B13,score!$C$7:$AB$146,23,FALSE)</f>
        <v>3</v>
      </c>
      <c r="X13" s="35">
        <f>VLOOKUP($B13,score!$C$7:$AD$146,25,FALSE)</f>
        <v>71.000001499999996</v>
      </c>
      <c r="Y13" s="59">
        <f>VLOOKUP($B13,score!$C$7:$AD$146,26,FALSE)</f>
        <v>9.9</v>
      </c>
      <c r="Z13" s="56">
        <f>VLOOKUP($B13,score!$C$7:$AD$146,28,FALSE)</f>
        <v>66.050001499999993</v>
      </c>
    </row>
    <row r="14" spans="2:34" ht="17.25" x14ac:dyDescent="0.3">
      <c r="B14" s="85">
        <v>8</v>
      </c>
      <c r="C14" s="87">
        <f>VLOOKUP($B14,score!$C$7:$AD$146,3,FALSE)</f>
        <v>8</v>
      </c>
      <c r="D14" s="38" t="str">
        <f>VLOOKUP($B14,score!$C$7:$AD$146,4,FALSE)</f>
        <v>Emil Tavčar&amp;Boris Debevec</v>
      </c>
      <c r="E14" s="38">
        <f>VLOOKUP($B14,score!$C$7:$AD$146,5,FALSE)</f>
        <v>1</v>
      </c>
      <c r="F14" s="5">
        <f>VLOOKUP($B14,score!$C$7:$AB$146,6,FALSE)</f>
        <v>5</v>
      </c>
      <c r="G14" s="5">
        <f>VLOOKUP($B14,score!$C$7:$AB$146,7,FALSE)</f>
        <v>3</v>
      </c>
      <c r="H14" s="5">
        <f>VLOOKUP($B14,score!$C$7:$AB$146,8,FALSE)</f>
        <v>4</v>
      </c>
      <c r="I14" s="60">
        <f>VLOOKUP($B14,score!$C$7:$AB$146,9,FALSE)</f>
        <v>4</v>
      </c>
      <c r="J14" s="60">
        <f>VLOOKUP($B14,score!$C$7:$AB$146,10,FALSE)</f>
        <v>4</v>
      </c>
      <c r="K14" s="60">
        <f>VLOOKUP($B14,score!$C$7:$AB$146,11,FALSE)</f>
        <v>6</v>
      </c>
      <c r="L14" s="5">
        <f>VLOOKUP($B14,score!$C$7:$AB$146,12,FALSE)</f>
        <v>3</v>
      </c>
      <c r="M14" s="60">
        <f>VLOOKUP($B14,score!$C$7:$AB$146,13,FALSE)</f>
        <v>4</v>
      </c>
      <c r="N14" s="60">
        <f>VLOOKUP($B14,score!$C$7:$AB$146,14,FALSE)</f>
        <v>4</v>
      </c>
      <c r="O14" s="60">
        <f>VLOOKUP($B14,score!$C$7:$AB$146,15,FALSE)</f>
        <v>4</v>
      </c>
      <c r="P14" s="60">
        <f>VLOOKUP($B14,score!$C$7:$AB$146,16,FALSE)</f>
        <v>3</v>
      </c>
      <c r="Q14" s="60">
        <f>VLOOKUP($B14,score!$C$7:$AB$146,17,FALSE)</f>
        <v>4</v>
      </c>
      <c r="R14" s="60">
        <f>VLOOKUP($B14,score!$C$7:$AB$146,18,FALSE)</f>
        <v>5</v>
      </c>
      <c r="S14" s="60">
        <f>VLOOKUP($B14,score!$C$7:$AB$146,19,FALSE)</f>
        <v>5</v>
      </c>
      <c r="T14" s="60">
        <f>VLOOKUP($B14,score!$C$7:$AB$146,20,FALSE)</f>
        <v>5</v>
      </c>
      <c r="U14" s="60">
        <f>VLOOKUP($B14,score!$C$7:$AB$146,21,FALSE)</f>
        <v>6</v>
      </c>
      <c r="V14" s="60">
        <f>VLOOKUP($B14,score!$C$7:$AB$146,22,FALSE)</f>
        <v>5</v>
      </c>
      <c r="W14" s="60">
        <f>VLOOKUP($B14,score!$C$7:$AB$146,23,FALSE)</f>
        <v>3</v>
      </c>
      <c r="X14" s="35">
        <f>VLOOKUP($B14,score!$C$7:$AD$146,25,FALSE)</f>
        <v>77.000001299999994</v>
      </c>
      <c r="Y14" s="59">
        <f>VLOOKUP($B14,score!$C$7:$AD$146,26,FALSE)</f>
        <v>15.1</v>
      </c>
      <c r="Z14" s="56">
        <f>VLOOKUP($B14,score!$C$7:$AD$146,28,FALSE)</f>
        <v>69.450001299999997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Alenka Zornada&amp;Boris Lorkovič</v>
      </c>
      <c r="E15" s="38">
        <f>VLOOKUP($B15,score!$C$7:$AD$146,5,FALSE)</f>
        <v>1</v>
      </c>
      <c r="F15" s="5">
        <f>VLOOKUP($B15,score!$C$7:$AB$146,6,FALSE)</f>
        <v>6</v>
      </c>
      <c r="G15" s="5">
        <f>VLOOKUP($B15,score!$C$7:$AB$146,7,FALSE)</f>
        <v>4</v>
      </c>
      <c r="H15" s="5">
        <f>VLOOKUP($B15,score!$C$7:$AB$146,8,FALSE)</f>
        <v>4</v>
      </c>
      <c r="I15" s="60">
        <f>VLOOKUP($B15,score!$C$7:$AB$146,9,FALSE)</f>
        <v>4</v>
      </c>
      <c r="J15" s="60">
        <f>VLOOKUP($B15,score!$C$7:$AB$146,10,FALSE)</f>
        <v>5</v>
      </c>
      <c r="K15" s="60">
        <f>VLOOKUP($B15,score!$C$7:$AB$146,11,FALSE)</f>
        <v>5</v>
      </c>
      <c r="L15" s="5">
        <f>VLOOKUP($B15,score!$C$7:$AB$146,12,FALSE)</f>
        <v>3</v>
      </c>
      <c r="M15" s="60">
        <f>VLOOKUP($B15,score!$C$7:$AB$146,13,FALSE)</f>
        <v>7</v>
      </c>
      <c r="N15" s="60">
        <f>VLOOKUP($B15,score!$C$7:$AB$146,14,FALSE)</f>
        <v>4</v>
      </c>
      <c r="O15" s="60">
        <f>VLOOKUP($B15,score!$C$7:$AB$146,15,FALSE)</f>
        <v>4</v>
      </c>
      <c r="P15" s="60">
        <f>VLOOKUP($B15,score!$C$7:$AB$146,16,FALSE)</f>
        <v>4</v>
      </c>
      <c r="Q15" s="60">
        <f>VLOOKUP($B15,score!$C$7:$AB$146,17,FALSE)</f>
        <v>3</v>
      </c>
      <c r="R15" s="60">
        <f>VLOOKUP($B15,score!$C$7:$AB$146,18,FALSE)</f>
        <v>4</v>
      </c>
      <c r="S15" s="60">
        <f>VLOOKUP($B15,score!$C$7:$AB$146,19,FALSE)</f>
        <v>5</v>
      </c>
      <c r="T15" s="60">
        <f>VLOOKUP($B15,score!$C$7:$AB$146,20,FALSE)</f>
        <v>5</v>
      </c>
      <c r="U15" s="60">
        <f>VLOOKUP($B15,score!$C$7:$AB$146,21,FALSE)</f>
        <v>3</v>
      </c>
      <c r="V15" s="60">
        <f>VLOOKUP($B15,score!$C$7:$AB$146,22,FALSE)</f>
        <v>5</v>
      </c>
      <c r="W15" s="60">
        <f>VLOOKUP($B15,score!$C$7:$AB$146,23,FALSE)</f>
        <v>4</v>
      </c>
      <c r="X15" s="35">
        <f>VLOOKUP($B15,score!$C$7:$AD$146,25,FALSE)</f>
        <v>79.000001800000007</v>
      </c>
      <c r="Y15" s="59">
        <f>VLOOKUP($B15,score!$C$7:$AD$146,26,FALSE)</f>
        <v>17.100000000000001</v>
      </c>
      <c r="Z15" s="56">
        <f>VLOOKUP($B15,score!$C$7:$AD$146,28,FALSE)</f>
        <v>70.45000180000001</v>
      </c>
    </row>
    <row r="16" spans="2:34" ht="17.25" x14ac:dyDescent="0.3">
      <c r="B16" s="85">
        <v>10</v>
      </c>
      <c r="C16" s="87">
        <f>VLOOKUP($B16,score!$C$7:$AD$146,3,FALSE)</f>
        <v>10</v>
      </c>
      <c r="D16" s="38" t="str">
        <f>VLOOKUP($B16,score!$C$7:$AD$146,4,FALSE)</f>
        <v>Marina Ravnikar&amp;Janko Kržič</v>
      </c>
      <c r="E16" s="38">
        <f>VLOOKUP($B16,score!$C$7:$AD$146,5,FALSE)</f>
        <v>1</v>
      </c>
      <c r="F16" s="5">
        <f>VLOOKUP($B16,score!$C$7:$AB$146,6,FALSE)</f>
        <v>4</v>
      </c>
      <c r="G16" s="5">
        <f>VLOOKUP($B16,score!$C$7:$AB$146,7,FALSE)</f>
        <v>3</v>
      </c>
      <c r="H16" s="5">
        <f>VLOOKUP($B16,score!$C$7:$AB$146,8,FALSE)</f>
        <v>5</v>
      </c>
      <c r="I16" s="60">
        <f>VLOOKUP($B16,score!$C$7:$AB$146,9,FALSE)</f>
        <v>4</v>
      </c>
      <c r="J16" s="60">
        <f>VLOOKUP($B16,score!$C$7:$AB$146,10,FALSE)</f>
        <v>5</v>
      </c>
      <c r="K16" s="60">
        <f>VLOOKUP($B16,score!$C$7:$AB$146,11,FALSE)</f>
        <v>4</v>
      </c>
      <c r="L16" s="5">
        <f>VLOOKUP($B16,score!$C$7:$AB$146,12,FALSE)</f>
        <v>3</v>
      </c>
      <c r="M16" s="60">
        <f>VLOOKUP($B16,score!$C$7:$AB$146,13,FALSE)</f>
        <v>5</v>
      </c>
      <c r="N16" s="60">
        <f>VLOOKUP($B16,score!$C$7:$AB$146,14,FALSE)</f>
        <v>3</v>
      </c>
      <c r="O16" s="60">
        <f>VLOOKUP($B16,score!$C$7:$AB$146,15,FALSE)</f>
        <v>5</v>
      </c>
      <c r="P16" s="60">
        <f>VLOOKUP($B16,score!$C$7:$AB$146,16,FALSE)</f>
        <v>3</v>
      </c>
      <c r="Q16" s="60">
        <f>VLOOKUP($B16,score!$C$7:$AB$146,17,FALSE)</f>
        <v>4</v>
      </c>
      <c r="R16" s="60">
        <f>VLOOKUP($B16,score!$C$7:$AB$146,18,FALSE)</f>
        <v>5</v>
      </c>
      <c r="S16" s="60">
        <f>VLOOKUP($B16,score!$C$7:$AB$146,19,FALSE)</f>
        <v>6</v>
      </c>
      <c r="T16" s="60">
        <f>VLOOKUP($B16,score!$C$7:$AB$146,20,FALSE)</f>
        <v>5</v>
      </c>
      <c r="U16" s="60">
        <f>VLOOKUP($B16,score!$C$7:$AB$146,21,FALSE)</f>
        <v>4</v>
      </c>
      <c r="V16" s="60">
        <f>VLOOKUP($B16,score!$C$7:$AB$146,22,FALSE)</f>
        <v>5</v>
      </c>
      <c r="W16" s="60">
        <f>VLOOKUP($B16,score!$C$7:$AB$146,23,FALSE)</f>
        <v>3</v>
      </c>
      <c r="X16" s="35">
        <f>VLOOKUP($B16,score!$C$7:$AD$146,25,FALSE)</f>
        <v>76.000000799999995</v>
      </c>
      <c r="Y16" s="59">
        <f>VLOOKUP($B16,score!$C$7:$AD$146,26,FALSE)</f>
        <v>10.9</v>
      </c>
      <c r="Z16" s="56">
        <f>VLOOKUP($B16,score!$C$7:$AD$146,28,FALSE)</f>
        <v>70.550000799999992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Nada&amp;Vito Šmit</v>
      </c>
      <c r="E17" s="38">
        <f>VLOOKUP($B17,score!$C$7:$AD$146,5,FALSE)</f>
        <v>1</v>
      </c>
      <c r="F17" s="5">
        <f>VLOOKUP($B17,score!$C$7:$AB$146,6,FALSE)</f>
        <v>5</v>
      </c>
      <c r="G17" s="5">
        <f>VLOOKUP($B17,score!$C$7:$AB$146,7,FALSE)</f>
        <v>5</v>
      </c>
      <c r="H17" s="5">
        <f>VLOOKUP($B17,score!$C$7:$AB$146,8,FALSE)</f>
        <v>3</v>
      </c>
      <c r="I17" s="60">
        <f>VLOOKUP($B17,score!$C$7:$AB$146,9,FALSE)</f>
        <v>4</v>
      </c>
      <c r="J17" s="60">
        <f>VLOOKUP($B17,score!$C$7:$AB$146,10,FALSE)</f>
        <v>4</v>
      </c>
      <c r="K17" s="60">
        <f>VLOOKUP($B17,score!$C$7:$AB$146,11,FALSE)</f>
        <v>4</v>
      </c>
      <c r="L17" s="5">
        <f>VLOOKUP($B17,score!$C$7:$AB$146,12,FALSE)</f>
        <v>4</v>
      </c>
      <c r="M17" s="60">
        <f>VLOOKUP($B17,score!$C$7:$AB$146,13,FALSE)</f>
        <v>5</v>
      </c>
      <c r="N17" s="60">
        <f>VLOOKUP($B17,score!$C$7:$AB$146,14,FALSE)</f>
        <v>3</v>
      </c>
      <c r="O17" s="60">
        <f>VLOOKUP($B17,score!$C$7:$AB$146,15,FALSE)</f>
        <v>3</v>
      </c>
      <c r="P17" s="60">
        <f>VLOOKUP($B17,score!$C$7:$AB$146,16,FALSE)</f>
        <v>3</v>
      </c>
      <c r="Q17" s="60">
        <f>VLOOKUP($B17,score!$C$7:$AB$146,17,FALSE)</f>
        <v>3</v>
      </c>
      <c r="R17" s="60">
        <f>VLOOKUP($B17,score!$C$7:$AB$146,18,FALSE)</f>
        <v>5</v>
      </c>
      <c r="S17" s="60">
        <f>VLOOKUP($B17,score!$C$7:$AB$146,19,FALSE)</f>
        <v>5</v>
      </c>
      <c r="T17" s="60">
        <f>VLOOKUP($B17,score!$C$7:$AB$146,20,FALSE)</f>
        <v>4</v>
      </c>
      <c r="U17" s="60">
        <f>VLOOKUP($B17,score!$C$7:$AB$146,21,FALSE)</f>
        <v>6</v>
      </c>
      <c r="V17" s="60">
        <f>VLOOKUP($B17,score!$C$7:$AB$146,22,FALSE)</f>
        <v>5</v>
      </c>
      <c r="W17" s="60">
        <f>VLOOKUP($B17,score!$C$7:$AB$146,23,FALSE)</f>
        <v>5</v>
      </c>
      <c r="X17" s="35">
        <f>VLOOKUP($B17,score!$C$7:$AD$146,25,FALSE)</f>
        <v>76.000001100000006</v>
      </c>
      <c r="Y17" s="59">
        <f>VLOOKUP($B17,score!$C$7:$AD$146,26,FALSE)</f>
        <v>9</v>
      </c>
      <c r="Z17" s="56">
        <f>VLOOKUP($B17,score!$C$7:$AD$146,28,FALSE)</f>
        <v>71.500001100000006</v>
      </c>
    </row>
    <row r="18" spans="2:26" ht="17.25" x14ac:dyDescent="0.3">
      <c r="B18" s="85">
        <v>12</v>
      </c>
      <c r="C18" s="87">
        <f>VLOOKUP($B18,score!$C$7:$AD$146,3,FALSE)</f>
        <v>12</v>
      </c>
      <c r="D18" s="38" t="str">
        <f>VLOOKUP($B18,score!$C$7:$AD$146,4,FALSE)</f>
        <v>Nika&amp;Rado Zalaznik</v>
      </c>
      <c r="E18" s="38">
        <f>VLOOKUP($B18,score!$C$7:$AD$146,5,FALSE)</f>
        <v>1</v>
      </c>
      <c r="F18" s="5">
        <f>VLOOKUP($B18,score!$C$7:$AB$146,6,FALSE)</f>
        <v>5</v>
      </c>
      <c r="G18" s="5">
        <f>VLOOKUP($B18,score!$C$7:$AB$146,7,FALSE)</f>
        <v>3</v>
      </c>
      <c r="H18" s="5">
        <f>VLOOKUP($B18,score!$C$7:$AB$146,8,FALSE)</f>
        <v>4</v>
      </c>
      <c r="I18" s="60">
        <f>VLOOKUP($B18,score!$C$7:$AB$146,9,FALSE)</f>
        <v>6</v>
      </c>
      <c r="J18" s="60">
        <f>VLOOKUP($B18,score!$C$7:$AB$146,10,FALSE)</f>
        <v>4</v>
      </c>
      <c r="K18" s="60">
        <f>VLOOKUP($B18,score!$C$7:$AB$146,11,FALSE)</f>
        <v>7</v>
      </c>
      <c r="L18" s="5">
        <f>VLOOKUP($B18,score!$C$7:$AB$146,12,FALSE)</f>
        <v>4</v>
      </c>
      <c r="M18" s="60">
        <f>VLOOKUP($B18,score!$C$7:$AB$146,13,FALSE)</f>
        <v>4</v>
      </c>
      <c r="N18" s="60">
        <f>VLOOKUP($B18,score!$C$7:$AB$146,14,FALSE)</f>
        <v>4</v>
      </c>
      <c r="O18" s="60">
        <f>VLOOKUP($B18,score!$C$7:$AB$146,15,FALSE)</f>
        <v>5</v>
      </c>
      <c r="P18" s="60">
        <f>VLOOKUP($B18,score!$C$7:$AB$146,16,FALSE)</f>
        <v>5</v>
      </c>
      <c r="Q18" s="60">
        <f>VLOOKUP($B18,score!$C$7:$AB$146,17,FALSE)</f>
        <v>4</v>
      </c>
      <c r="R18" s="60">
        <f>VLOOKUP($B18,score!$C$7:$AB$146,18,FALSE)</f>
        <v>5</v>
      </c>
      <c r="S18" s="60">
        <f>VLOOKUP($B18,score!$C$7:$AB$146,19,FALSE)</f>
        <v>5</v>
      </c>
      <c r="T18" s="60">
        <f>VLOOKUP($B18,score!$C$7:$AB$146,20,FALSE)</f>
        <v>4</v>
      </c>
      <c r="U18" s="60">
        <f>VLOOKUP($B18,score!$C$7:$AB$146,21,FALSE)</f>
        <v>3</v>
      </c>
      <c r="V18" s="60">
        <f>VLOOKUP($B18,score!$C$7:$AB$146,22,FALSE)</f>
        <v>5</v>
      </c>
      <c r="W18" s="60">
        <f>VLOOKUP($B18,score!$C$7:$AB$146,23,FALSE)</f>
        <v>2</v>
      </c>
      <c r="X18" s="35">
        <f>VLOOKUP($B18,score!$C$7:$AD$146,25,FALSE)</f>
        <v>79.000000999999997</v>
      </c>
      <c r="Y18" s="59">
        <f>VLOOKUP($B18,score!$C$7:$AD$146,26,FALSE)</f>
        <v>14.7</v>
      </c>
      <c r="Z18" s="56">
        <f>VLOOKUP($B18,score!$C$7:$AD$146,28,FALSE)</f>
        <v>71.650001000000003</v>
      </c>
    </row>
    <row r="19" spans="2:26" ht="17.25" x14ac:dyDescent="0.3">
      <c r="B19" s="85">
        <v>13</v>
      </c>
      <c r="C19" s="87">
        <f>VLOOKUP($B19,score!$C$7:$AD$146,3,FALSE)</f>
        <v>13</v>
      </c>
      <c r="D19" s="38" t="str">
        <f>VLOOKUP($B19,score!$C$7:$AD$146,4,FALSE)</f>
        <v>Sašo&amp;Sašo Kranjc</v>
      </c>
      <c r="E19" s="38">
        <f>VLOOKUP($B19,score!$C$7:$AD$146,5,FALSE)</f>
        <v>1</v>
      </c>
      <c r="F19" s="5">
        <f>VLOOKUP($B19,score!$C$7:$AB$146,6,FALSE)</f>
        <v>6</v>
      </c>
      <c r="G19" s="5">
        <f>VLOOKUP($B19,score!$C$7:$AB$146,7,FALSE)</f>
        <v>5</v>
      </c>
      <c r="H19" s="5">
        <f>VLOOKUP($B19,score!$C$7:$AB$146,8,FALSE)</f>
        <v>4</v>
      </c>
      <c r="I19" s="60">
        <f>VLOOKUP($B19,score!$C$7:$AB$146,9,FALSE)</f>
        <v>7</v>
      </c>
      <c r="J19" s="60">
        <f>VLOOKUP($B19,score!$C$7:$AB$146,10,FALSE)</f>
        <v>3</v>
      </c>
      <c r="K19" s="60">
        <f>VLOOKUP($B19,score!$C$7:$AB$146,11,FALSE)</f>
        <v>6</v>
      </c>
      <c r="L19" s="5">
        <f>VLOOKUP($B19,score!$C$7:$AB$146,12,FALSE)</f>
        <v>4</v>
      </c>
      <c r="M19" s="60">
        <f>VLOOKUP($B19,score!$C$7:$AB$146,13,FALSE)</f>
        <v>8</v>
      </c>
      <c r="N19" s="60">
        <f>VLOOKUP($B19,score!$C$7:$AB$146,14,FALSE)</f>
        <v>4</v>
      </c>
      <c r="O19" s="60">
        <f>VLOOKUP($B19,score!$C$7:$AB$146,15,FALSE)</f>
        <v>4</v>
      </c>
      <c r="P19" s="60">
        <f>VLOOKUP($B19,score!$C$7:$AB$146,16,FALSE)</f>
        <v>4</v>
      </c>
      <c r="Q19" s="60">
        <f>VLOOKUP($B19,score!$C$7:$AB$146,17,FALSE)</f>
        <v>2</v>
      </c>
      <c r="R19" s="60">
        <f>VLOOKUP($B19,score!$C$7:$AB$146,18,FALSE)</f>
        <v>6</v>
      </c>
      <c r="S19" s="60">
        <f>VLOOKUP($B19,score!$C$7:$AB$146,19,FALSE)</f>
        <v>4</v>
      </c>
      <c r="T19" s="60">
        <f>VLOOKUP($B19,score!$C$7:$AB$146,20,FALSE)</f>
        <v>5</v>
      </c>
      <c r="U19" s="60">
        <f>VLOOKUP($B19,score!$C$7:$AB$146,21,FALSE)</f>
        <v>4</v>
      </c>
      <c r="V19" s="60">
        <f>VLOOKUP($B19,score!$C$7:$AB$146,22,FALSE)</f>
        <v>6</v>
      </c>
      <c r="W19" s="60">
        <f>VLOOKUP($B19,score!$C$7:$AB$146,23,FALSE)</f>
        <v>3</v>
      </c>
      <c r="X19" s="35">
        <f>VLOOKUP($B19,score!$C$7:$AD$146,25,FALSE)</f>
        <v>85.000001900000001</v>
      </c>
      <c r="Y19" s="59">
        <f>VLOOKUP($B19,score!$C$7:$AD$146,26,FALSE)</f>
        <v>4.5</v>
      </c>
      <c r="Z19" s="56">
        <f>VLOOKUP($B19,score!$C$7:$AD$146,28,FALSE)</f>
        <v>82.750001900000001</v>
      </c>
    </row>
    <row r="20" spans="2:26" ht="17.25" x14ac:dyDescent="0.3">
      <c r="B20" s="85">
        <v>14</v>
      </c>
      <c r="C20" s="87">
        <f>VLOOKUP($B20,score!$C$7:$AD$146,3,FALSE)</f>
        <v>14</v>
      </c>
      <c r="D20" s="38">
        <f>VLOOKUP($B20,score!$C$7:$AD$146,4,FALSE)</f>
        <v>0</v>
      </c>
      <c r="E20" s="38">
        <f>VLOOKUP($B20,score!$C$7:$AD$146,5,FALSE)</f>
        <v>0</v>
      </c>
      <c r="F20" s="5">
        <f>VLOOKUP($B20,score!$C$7:$AB$146,6,FALSE)</f>
        <v>0</v>
      </c>
      <c r="G20" s="5">
        <f>VLOOKUP($B20,score!$C$7:$AB$146,7,FALSE)</f>
        <v>0</v>
      </c>
      <c r="H20" s="5">
        <f>VLOOKUP($B20,score!$C$7:$AB$146,8,FALSE)</f>
        <v>0</v>
      </c>
      <c r="I20" s="60">
        <f>VLOOKUP($B20,score!$C$7:$AB$146,9,FALSE)</f>
        <v>0</v>
      </c>
      <c r="J20" s="60">
        <f>VLOOKUP($B20,score!$C$7:$AB$146,10,FALSE)</f>
        <v>0</v>
      </c>
      <c r="K20" s="60">
        <f>VLOOKUP($B20,score!$C$7:$AB$146,11,FALSE)</f>
        <v>0</v>
      </c>
      <c r="L20" s="5">
        <f>VLOOKUP($B20,score!$C$7:$AB$146,12,FALSE)</f>
        <v>0</v>
      </c>
      <c r="M20" s="60">
        <f>VLOOKUP($B20,score!$C$7:$AB$146,13,FALSE)</f>
        <v>0</v>
      </c>
      <c r="N20" s="60">
        <f>VLOOKUP($B20,score!$C$7:$AB$146,14,FALSE)</f>
        <v>0</v>
      </c>
      <c r="O20" s="60">
        <f>VLOOKUP($B20,score!$C$7:$AB$146,15,FALSE)</f>
        <v>0</v>
      </c>
      <c r="P20" s="60">
        <f>VLOOKUP($B20,score!$C$7:$AB$146,16,FALSE)</f>
        <v>0</v>
      </c>
      <c r="Q20" s="60">
        <f>VLOOKUP($B20,score!$C$7:$AB$146,17,FALSE)</f>
        <v>0</v>
      </c>
      <c r="R20" s="60">
        <f>VLOOKUP($B20,score!$C$7:$AB$146,18,FALSE)</f>
        <v>0</v>
      </c>
      <c r="S20" s="60">
        <f>VLOOKUP($B20,score!$C$7:$AB$146,19,FALSE)</f>
        <v>0</v>
      </c>
      <c r="T20" s="60">
        <f>VLOOKUP($B20,score!$C$7:$AB$146,20,FALSE)</f>
        <v>0</v>
      </c>
      <c r="U20" s="60">
        <f>VLOOKUP($B20,score!$C$7:$AB$146,21,FALSE)</f>
        <v>0</v>
      </c>
      <c r="V20" s="60">
        <f>VLOOKUP($B20,score!$C$7:$AB$146,22,FALSE)</f>
        <v>0</v>
      </c>
      <c r="W20" s="60">
        <f>VLOOKUP($B20,score!$C$7:$AB$146,23,FALSE)</f>
        <v>0</v>
      </c>
      <c r="X20" s="35">
        <f>VLOOKUP($B20,score!$C$7:$AD$146,25,FALSE)</f>
        <v>200.00000199999999</v>
      </c>
      <c r="Y20" s="59">
        <f>VLOOKUP($B20,score!$C$7:$AD$146,26,FALSE)</f>
        <v>-1.5</v>
      </c>
      <c r="Z20" s="56">
        <f>VLOOKUP($B20,score!$C$7:$AD$146,28,FALSE)</f>
        <v>200.75000199999999</v>
      </c>
    </row>
    <row r="21" spans="2:26" ht="17.25" x14ac:dyDescent="0.3">
      <c r="B21" s="85">
        <v>15</v>
      </c>
      <c r="C21" s="87">
        <f>VLOOKUP($B21,score!$C$7:$AD$146,3,FALSE)</f>
        <v>14</v>
      </c>
      <c r="D21" s="38">
        <f>VLOOKUP($B21,score!$C$7:$AD$146,4,FALSE)</f>
        <v>0</v>
      </c>
      <c r="E21" s="38">
        <f>VLOOKUP($B21,score!$C$7:$AD$146,5,FALSE)</f>
        <v>0</v>
      </c>
      <c r="F21" s="5">
        <f>VLOOKUP($B21,score!$C$7:$AB$146,6,FALSE)</f>
        <v>0</v>
      </c>
      <c r="G21" s="5">
        <f>VLOOKUP($B21,score!$C$7:$AB$146,7,FALSE)</f>
        <v>0</v>
      </c>
      <c r="H21" s="5">
        <f>VLOOKUP($B21,score!$C$7:$AB$146,8,FALSE)</f>
        <v>0</v>
      </c>
      <c r="I21" s="60">
        <f>VLOOKUP($B21,score!$C$7:$AB$146,9,FALSE)</f>
        <v>0</v>
      </c>
      <c r="J21" s="60">
        <f>VLOOKUP($B21,score!$C$7:$AB$146,10,FALSE)</f>
        <v>0</v>
      </c>
      <c r="K21" s="60">
        <f>VLOOKUP($B21,score!$C$7:$AB$146,11,FALSE)</f>
        <v>0</v>
      </c>
      <c r="L21" s="5">
        <f>VLOOKUP($B21,score!$C$7:$AB$146,12,FALSE)</f>
        <v>0</v>
      </c>
      <c r="M21" s="60">
        <f>VLOOKUP($B21,score!$C$7:$AB$146,13,FALSE)</f>
        <v>0</v>
      </c>
      <c r="N21" s="60">
        <f>VLOOKUP($B21,score!$C$7:$AB$146,14,FALSE)</f>
        <v>0</v>
      </c>
      <c r="O21" s="60">
        <f>VLOOKUP($B21,score!$C$7:$AB$146,15,FALSE)</f>
        <v>0</v>
      </c>
      <c r="P21" s="60">
        <f>VLOOKUP($B21,score!$C$7:$AB$146,16,FALSE)</f>
        <v>0</v>
      </c>
      <c r="Q21" s="60">
        <f>VLOOKUP($B21,score!$C$7:$AB$146,17,FALSE)</f>
        <v>0</v>
      </c>
      <c r="R21" s="60">
        <f>VLOOKUP($B21,score!$C$7:$AB$146,18,FALSE)</f>
        <v>0</v>
      </c>
      <c r="S21" s="60">
        <f>VLOOKUP($B21,score!$C$7:$AB$146,19,FALSE)</f>
        <v>0</v>
      </c>
      <c r="T21" s="60">
        <f>VLOOKUP($B21,score!$C$7:$AB$146,20,FALSE)</f>
        <v>0</v>
      </c>
      <c r="U21" s="60">
        <f>VLOOKUP($B21,score!$C$7:$AB$146,21,FALSE)</f>
        <v>0</v>
      </c>
      <c r="V21" s="60">
        <f>VLOOKUP($B21,score!$C$7:$AB$146,22,FALSE)</f>
        <v>0</v>
      </c>
      <c r="W21" s="60">
        <f>VLOOKUP($B21,score!$C$7:$AB$146,23,FALSE)</f>
        <v>0</v>
      </c>
      <c r="X21" s="35">
        <f>VLOOKUP($B21,score!$C$7:$AD$146,25,FALSE)</f>
        <v>200.00000209999999</v>
      </c>
      <c r="Y21" s="59">
        <f>VLOOKUP($B21,score!$C$7:$AD$146,26,FALSE)</f>
        <v>-1.5</v>
      </c>
      <c r="Z21" s="56">
        <f>VLOOKUP($B21,score!$C$7:$AD$146,28,FALSE)</f>
        <v>200.75000209999999</v>
      </c>
    </row>
    <row r="22" spans="2:26" ht="17.25" x14ac:dyDescent="0.3">
      <c r="B22" s="85">
        <v>16</v>
      </c>
      <c r="C22" s="87">
        <f>VLOOKUP($B22,score!$C$7:$AD$146,3,FALSE)</f>
        <v>14</v>
      </c>
      <c r="D22" s="38">
        <f>VLOOKUP($B22,score!$C$7:$AD$146,4,FALSE)</f>
        <v>0</v>
      </c>
      <c r="E22" s="38">
        <f>VLOOKUP($B22,score!$C$7:$AD$146,5,FALSE)</f>
        <v>0</v>
      </c>
      <c r="F22" s="5">
        <f>VLOOKUP($B22,score!$C$7:$AB$146,6,FALSE)</f>
        <v>0</v>
      </c>
      <c r="G22" s="5">
        <f>VLOOKUP($B22,score!$C$7:$AB$146,7,FALSE)</f>
        <v>0</v>
      </c>
      <c r="H22" s="5">
        <f>VLOOKUP($B22,score!$C$7:$AB$146,8,FALSE)</f>
        <v>0</v>
      </c>
      <c r="I22" s="60">
        <f>VLOOKUP($B22,score!$C$7:$AB$146,9,FALSE)</f>
        <v>0</v>
      </c>
      <c r="J22" s="60">
        <f>VLOOKUP($B22,score!$C$7:$AB$146,10,FALSE)</f>
        <v>0</v>
      </c>
      <c r="K22" s="60">
        <f>VLOOKUP($B22,score!$C$7:$AB$146,11,FALSE)</f>
        <v>0</v>
      </c>
      <c r="L22" s="5">
        <f>VLOOKUP($B22,score!$C$7:$AB$146,12,FALSE)</f>
        <v>0</v>
      </c>
      <c r="M22" s="60">
        <f>VLOOKUP($B22,score!$C$7:$AB$146,13,FALSE)</f>
        <v>0</v>
      </c>
      <c r="N22" s="60">
        <f>VLOOKUP($B22,score!$C$7:$AB$146,14,FALSE)</f>
        <v>0</v>
      </c>
      <c r="O22" s="60">
        <f>VLOOKUP($B22,score!$C$7:$AB$146,15,FALSE)</f>
        <v>0</v>
      </c>
      <c r="P22" s="60">
        <f>VLOOKUP($B22,score!$C$7:$AB$146,16,FALSE)</f>
        <v>0</v>
      </c>
      <c r="Q22" s="60">
        <f>VLOOKUP($B22,score!$C$7:$AB$146,17,FALSE)</f>
        <v>0</v>
      </c>
      <c r="R22" s="60">
        <f>VLOOKUP($B22,score!$C$7:$AB$146,18,FALSE)</f>
        <v>0</v>
      </c>
      <c r="S22" s="60">
        <f>VLOOKUP($B22,score!$C$7:$AB$146,19,FALSE)</f>
        <v>0</v>
      </c>
      <c r="T22" s="60">
        <f>VLOOKUP($B22,score!$C$7:$AB$146,20,FALSE)</f>
        <v>0</v>
      </c>
      <c r="U22" s="60">
        <f>VLOOKUP($B22,score!$C$7:$AB$146,21,FALSE)</f>
        <v>0</v>
      </c>
      <c r="V22" s="60">
        <f>VLOOKUP($B22,score!$C$7:$AB$146,22,FALSE)</f>
        <v>0</v>
      </c>
      <c r="W22" s="60">
        <f>VLOOKUP($B22,score!$C$7:$AB$146,23,FALSE)</f>
        <v>0</v>
      </c>
      <c r="X22" s="35">
        <f>VLOOKUP($B22,score!$C$7:$AD$146,25,FALSE)</f>
        <v>200.00000220000001</v>
      </c>
      <c r="Y22" s="59">
        <f>VLOOKUP($B22,score!$C$7:$AD$146,26,FALSE)</f>
        <v>-1.5</v>
      </c>
      <c r="Z22" s="56">
        <f>VLOOKUP($B22,score!$C$7:$AD$146,28,FALSE)</f>
        <v>200.75000220000001</v>
      </c>
    </row>
    <row r="23" spans="2:26" ht="17.25" x14ac:dyDescent="0.3">
      <c r="B23" s="85">
        <v>17</v>
      </c>
      <c r="C23" s="87">
        <f>VLOOKUP($B23,score!$C$7:$AD$146,3,FALSE)</f>
        <v>14</v>
      </c>
      <c r="D23" s="38">
        <f>VLOOKUP($B23,score!$C$7:$AD$146,4,FALSE)</f>
        <v>0</v>
      </c>
      <c r="E23" s="38">
        <f>VLOOKUP($B23,score!$C$7:$AD$146,5,FALSE)</f>
        <v>0</v>
      </c>
      <c r="F23" s="5">
        <f>VLOOKUP($B23,score!$C$7:$AB$146,6,FALSE)</f>
        <v>0</v>
      </c>
      <c r="G23" s="5">
        <f>VLOOKUP($B23,score!$C$7:$AB$146,7,FALSE)</f>
        <v>0</v>
      </c>
      <c r="H23" s="5">
        <f>VLOOKUP($B23,score!$C$7:$AB$146,8,FALSE)</f>
        <v>0</v>
      </c>
      <c r="I23" s="60">
        <f>VLOOKUP($B23,score!$C$7:$AB$146,9,FALSE)</f>
        <v>0</v>
      </c>
      <c r="J23" s="60">
        <f>VLOOKUP($B23,score!$C$7:$AB$146,10,FALSE)</f>
        <v>0</v>
      </c>
      <c r="K23" s="60">
        <f>VLOOKUP($B23,score!$C$7:$AB$146,11,FALSE)</f>
        <v>0</v>
      </c>
      <c r="L23" s="5">
        <f>VLOOKUP($B23,score!$C$7:$AB$146,12,FALSE)</f>
        <v>0</v>
      </c>
      <c r="M23" s="60">
        <f>VLOOKUP($B23,score!$C$7:$AB$146,13,FALSE)</f>
        <v>0</v>
      </c>
      <c r="N23" s="60">
        <f>VLOOKUP($B23,score!$C$7:$AB$146,14,FALSE)</f>
        <v>0</v>
      </c>
      <c r="O23" s="60">
        <f>VLOOKUP($B23,score!$C$7:$AB$146,15,FALSE)</f>
        <v>0</v>
      </c>
      <c r="P23" s="60">
        <f>VLOOKUP($B23,score!$C$7:$AB$146,16,FALSE)</f>
        <v>0</v>
      </c>
      <c r="Q23" s="60">
        <f>VLOOKUP($B23,score!$C$7:$AB$146,17,FALSE)</f>
        <v>0</v>
      </c>
      <c r="R23" s="60">
        <f>VLOOKUP($B23,score!$C$7:$AB$146,18,FALSE)</f>
        <v>0</v>
      </c>
      <c r="S23" s="60">
        <f>VLOOKUP($B23,score!$C$7:$AB$146,19,FALSE)</f>
        <v>0</v>
      </c>
      <c r="T23" s="60">
        <f>VLOOKUP($B23,score!$C$7:$AB$146,20,FALSE)</f>
        <v>0</v>
      </c>
      <c r="U23" s="60">
        <f>VLOOKUP($B23,score!$C$7:$AB$146,21,FALSE)</f>
        <v>0</v>
      </c>
      <c r="V23" s="60">
        <f>VLOOKUP($B23,score!$C$7:$AB$146,22,FALSE)</f>
        <v>0</v>
      </c>
      <c r="W23" s="60">
        <f>VLOOKUP($B23,score!$C$7:$AB$146,23,FALSE)</f>
        <v>0</v>
      </c>
      <c r="X23" s="35">
        <f>VLOOKUP($B23,score!$C$7:$AD$146,25,FALSE)</f>
        <v>200.00000230000001</v>
      </c>
      <c r="Y23" s="59">
        <f>VLOOKUP($B23,score!$C$7:$AD$146,26,FALSE)</f>
        <v>-1.5</v>
      </c>
      <c r="Z23" s="56">
        <f>VLOOKUP($B23,score!$C$7:$AD$146,28,FALSE)</f>
        <v>200.75000230000001</v>
      </c>
    </row>
    <row r="24" spans="2:26" ht="17.25" x14ac:dyDescent="0.3">
      <c r="B24" s="85">
        <v>18</v>
      </c>
      <c r="C24" s="87">
        <f>VLOOKUP($B24,score!$C$7:$AD$146,3,FALSE)</f>
        <v>14</v>
      </c>
      <c r="D24" s="38">
        <f>VLOOKUP($B24,score!$C$7:$AD$146,4,FALSE)</f>
        <v>0</v>
      </c>
      <c r="E24" s="38">
        <f>VLOOKUP($B24,score!$C$7:$AD$146,5,FALSE)</f>
        <v>0</v>
      </c>
      <c r="F24" s="5">
        <f>VLOOKUP($B24,score!$C$7:$AB$146,6,FALSE)</f>
        <v>0</v>
      </c>
      <c r="G24" s="5">
        <f>VLOOKUP($B24,score!$C$7:$AB$146,7,FALSE)</f>
        <v>0</v>
      </c>
      <c r="H24" s="5">
        <f>VLOOKUP($B24,score!$C$7:$AB$146,8,FALSE)</f>
        <v>0</v>
      </c>
      <c r="I24" s="60">
        <f>VLOOKUP($B24,score!$C$7:$AB$146,9,FALSE)</f>
        <v>0</v>
      </c>
      <c r="J24" s="60">
        <f>VLOOKUP($B24,score!$C$7:$AB$146,10,FALSE)</f>
        <v>0</v>
      </c>
      <c r="K24" s="60">
        <f>VLOOKUP($B24,score!$C$7:$AB$146,11,FALSE)</f>
        <v>0</v>
      </c>
      <c r="L24" s="5">
        <f>VLOOKUP($B24,score!$C$7:$AB$146,12,FALSE)</f>
        <v>0</v>
      </c>
      <c r="M24" s="60">
        <f>VLOOKUP($B24,score!$C$7:$AB$146,13,FALSE)</f>
        <v>0</v>
      </c>
      <c r="N24" s="60">
        <f>VLOOKUP($B24,score!$C$7:$AB$146,14,FALSE)</f>
        <v>0</v>
      </c>
      <c r="O24" s="60">
        <f>VLOOKUP($B24,score!$C$7:$AB$146,15,FALSE)</f>
        <v>0</v>
      </c>
      <c r="P24" s="60">
        <f>VLOOKUP($B24,score!$C$7:$AB$146,16,FALSE)</f>
        <v>0</v>
      </c>
      <c r="Q24" s="60">
        <f>VLOOKUP($B24,score!$C$7:$AB$146,17,FALSE)</f>
        <v>0</v>
      </c>
      <c r="R24" s="60">
        <f>VLOOKUP($B24,score!$C$7:$AB$146,18,FALSE)</f>
        <v>0</v>
      </c>
      <c r="S24" s="60">
        <f>VLOOKUP($B24,score!$C$7:$AB$146,19,FALSE)</f>
        <v>0</v>
      </c>
      <c r="T24" s="60">
        <f>VLOOKUP($B24,score!$C$7:$AB$146,20,FALSE)</f>
        <v>0</v>
      </c>
      <c r="U24" s="60">
        <f>VLOOKUP($B24,score!$C$7:$AB$146,21,FALSE)</f>
        <v>0</v>
      </c>
      <c r="V24" s="60">
        <f>VLOOKUP($B24,score!$C$7:$AB$146,22,FALSE)</f>
        <v>0</v>
      </c>
      <c r="W24" s="60">
        <f>VLOOKUP($B24,score!$C$7:$AB$146,23,FALSE)</f>
        <v>0</v>
      </c>
      <c r="X24" s="35">
        <f>VLOOKUP($B24,score!$C$7:$AD$146,25,FALSE)</f>
        <v>200.0000024</v>
      </c>
      <c r="Y24" s="59">
        <f>VLOOKUP($B24,score!$C$7:$AD$146,26,FALSE)</f>
        <v>-1.5</v>
      </c>
      <c r="Z24" s="56">
        <f>VLOOKUP($B24,score!$C$7:$AD$146,28,FALSE)</f>
        <v>200.7500024</v>
      </c>
    </row>
    <row r="25" spans="2:26" ht="17.25" x14ac:dyDescent="0.3">
      <c r="B25" s="85">
        <v>19</v>
      </c>
      <c r="C25" s="87">
        <f>VLOOKUP($B25,score!$C$7:$AD$146,3,FALSE)</f>
        <v>14</v>
      </c>
      <c r="D25" s="38">
        <f>VLOOKUP($B25,score!$C$7:$AD$146,4,FALSE)</f>
        <v>0</v>
      </c>
      <c r="E25" s="38">
        <f>VLOOKUP($B25,score!$C$7:$AD$146,5,FALSE)</f>
        <v>0</v>
      </c>
      <c r="F25" s="5">
        <f>VLOOKUP($B25,score!$C$7:$AB$146,6,FALSE)</f>
        <v>0</v>
      </c>
      <c r="G25" s="5">
        <f>VLOOKUP($B25,score!$C$7:$AB$146,7,FALSE)</f>
        <v>0</v>
      </c>
      <c r="H25" s="5">
        <f>VLOOKUP($B25,score!$C$7:$AB$146,8,FALSE)</f>
        <v>0</v>
      </c>
      <c r="I25" s="60">
        <f>VLOOKUP($B25,score!$C$7:$AB$146,9,FALSE)</f>
        <v>0</v>
      </c>
      <c r="J25" s="60">
        <f>VLOOKUP($B25,score!$C$7:$AB$146,10,FALSE)</f>
        <v>0</v>
      </c>
      <c r="K25" s="60">
        <f>VLOOKUP($B25,score!$C$7:$AB$146,11,FALSE)</f>
        <v>0</v>
      </c>
      <c r="L25" s="5">
        <f>VLOOKUP($B25,score!$C$7:$AB$146,12,FALSE)</f>
        <v>0</v>
      </c>
      <c r="M25" s="60">
        <f>VLOOKUP($B25,score!$C$7:$AB$146,13,FALSE)</f>
        <v>0</v>
      </c>
      <c r="N25" s="60">
        <f>VLOOKUP($B25,score!$C$7:$AB$146,14,FALSE)</f>
        <v>0</v>
      </c>
      <c r="O25" s="60">
        <f>VLOOKUP($B25,score!$C$7:$AB$146,15,FALSE)</f>
        <v>0</v>
      </c>
      <c r="P25" s="60">
        <f>VLOOKUP($B25,score!$C$7:$AB$146,16,FALSE)</f>
        <v>0</v>
      </c>
      <c r="Q25" s="60">
        <f>VLOOKUP($B25,score!$C$7:$AB$146,17,FALSE)</f>
        <v>0</v>
      </c>
      <c r="R25" s="60">
        <f>VLOOKUP($B25,score!$C$7:$AB$146,18,FALSE)</f>
        <v>0</v>
      </c>
      <c r="S25" s="60">
        <f>VLOOKUP($B25,score!$C$7:$AB$146,19,FALSE)</f>
        <v>0</v>
      </c>
      <c r="T25" s="60">
        <f>VLOOKUP($B25,score!$C$7:$AB$146,20,FALSE)</f>
        <v>0</v>
      </c>
      <c r="U25" s="60">
        <f>VLOOKUP($B25,score!$C$7:$AB$146,21,FALSE)</f>
        <v>0</v>
      </c>
      <c r="V25" s="60">
        <f>VLOOKUP($B25,score!$C$7:$AB$146,22,FALSE)</f>
        <v>0</v>
      </c>
      <c r="W25" s="60">
        <f>VLOOKUP($B25,score!$C$7:$AB$146,23,FALSE)</f>
        <v>0</v>
      </c>
      <c r="X25" s="35">
        <f>VLOOKUP($B25,score!$C$7:$AD$146,25,FALSE)</f>
        <v>200.00000249999999</v>
      </c>
      <c r="Y25" s="59">
        <f>VLOOKUP($B25,score!$C$7:$AD$146,26,FALSE)</f>
        <v>-1.5</v>
      </c>
      <c r="Z25" s="56">
        <f>VLOOKUP($B25,score!$C$7:$AD$146,28,FALSE)</f>
        <v>200.75000249999999</v>
      </c>
    </row>
    <row r="26" spans="2:26" ht="17.25" x14ac:dyDescent="0.3">
      <c r="B26" s="85">
        <v>20</v>
      </c>
      <c r="C26" s="87">
        <f>VLOOKUP($B26,score!$C$7:$AD$146,3,FALSE)</f>
        <v>14</v>
      </c>
      <c r="D26" s="38">
        <f>VLOOKUP($B26,score!$C$7:$AD$146,4,FALSE)</f>
        <v>0</v>
      </c>
      <c r="E26" s="38">
        <f>VLOOKUP($B26,score!$C$7:$AD$146,5,FALSE)</f>
        <v>0</v>
      </c>
      <c r="F26" s="5">
        <f>VLOOKUP($B26,score!$C$7:$AB$146,6,FALSE)</f>
        <v>0</v>
      </c>
      <c r="G26" s="5">
        <f>VLOOKUP($B26,score!$C$7:$AB$146,7,FALSE)</f>
        <v>0</v>
      </c>
      <c r="H26" s="5">
        <f>VLOOKUP($B26,score!$C$7:$AB$146,8,FALSE)</f>
        <v>0</v>
      </c>
      <c r="I26" s="60">
        <f>VLOOKUP($B26,score!$C$7:$AB$146,9,FALSE)</f>
        <v>0</v>
      </c>
      <c r="J26" s="60">
        <f>VLOOKUP($B26,score!$C$7:$AB$146,10,FALSE)</f>
        <v>0</v>
      </c>
      <c r="K26" s="60">
        <f>VLOOKUP($B26,score!$C$7:$AB$146,11,FALSE)</f>
        <v>0</v>
      </c>
      <c r="L26" s="5">
        <f>VLOOKUP($B26,score!$C$7:$AB$146,12,FALSE)</f>
        <v>0</v>
      </c>
      <c r="M26" s="60">
        <f>VLOOKUP($B26,score!$C$7:$AB$146,13,FALSE)</f>
        <v>0</v>
      </c>
      <c r="N26" s="60">
        <f>VLOOKUP($B26,score!$C$7:$AB$146,14,FALSE)</f>
        <v>0</v>
      </c>
      <c r="O26" s="60">
        <f>VLOOKUP($B26,score!$C$7:$AB$146,15,FALSE)</f>
        <v>0</v>
      </c>
      <c r="P26" s="60">
        <f>VLOOKUP($B26,score!$C$7:$AB$146,16,FALSE)</f>
        <v>0</v>
      </c>
      <c r="Q26" s="60">
        <f>VLOOKUP($B26,score!$C$7:$AB$146,17,FALSE)</f>
        <v>0</v>
      </c>
      <c r="R26" s="60">
        <f>VLOOKUP($B26,score!$C$7:$AB$146,18,FALSE)</f>
        <v>0</v>
      </c>
      <c r="S26" s="60">
        <f>VLOOKUP($B26,score!$C$7:$AB$146,19,FALSE)</f>
        <v>0</v>
      </c>
      <c r="T26" s="60">
        <f>VLOOKUP($B26,score!$C$7:$AB$146,20,FALSE)</f>
        <v>0</v>
      </c>
      <c r="U26" s="60">
        <f>VLOOKUP($B26,score!$C$7:$AB$146,21,FALSE)</f>
        <v>0</v>
      </c>
      <c r="V26" s="60">
        <f>VLOOKUP($B26,score!$C$7:$AB$146,22,FALSE)</f>
        <v>0</v>
      </c>
      <c r="W26" s="60">
        <f>VLOOKUP($B26,score!$C$7:$AB$146,23,FALSE)</f>
        <v>0</v>
      </c>
      <c r="X26" s="35">
        <f>VLOOKUP($B26,score!$C$7:$AD$146,25,FALSE)</f>
        <v>200.00000259999999</v>
      </c>
      <c r="Y26" s="59">
        <f>VLOOKUP($B26,score!$C$7:$AD$146,26,FALSE)</f>
        <v>-1.5</v>
      </c>
      <c r="Z26" s="56">
        <f>VLOOKUP($B26,score!$C$7:$AD$146,28,FALSE)</f>
        <v>200.75000259999999</v>
      </c>
    </row>
    <row r="27" spans="2:26" ht="17.25" x14ac:dyDescent="0.3">
      <c r="B27" s="85">
        <v>21</v>
      </c>
      <c r="C27" s="87">
        <f>VLOOKUP($B27,score!$C$7:$AD$146,3,FALSE)</f>
        <v>14</v>
      </c>
      <c r="D27" s="38">
        <f>VLOOKUP($B27,score!$C$7:$AD$146,4,FALSE)</f>
        <v>0</v>
      </c>
      <c r="E27" s="38">
        <f>VLOOKUP($B27,score!$C$7:$AD$146,5,FALSE)</f>
        <v>0</v>
      </c>
      <c r="F27" s="5">
        <f>VLOOKUP($B27,score!$C$7:$AB$146,6,FALSE)</f>
        <v>0</v>
      </c>
      <c r="G27" s="5">
        <f>VLOOKUP($B27,score!$C$7:$AB$146,7,FALSE)</f>
        <v>0</v>
      </c>
      <c r="H27" s="5">
        <f>VLOOKUP($B27,score!$C$7:$AB$146,8,FALSE)</f>
        <v>0</v>
      </c>
      <c r="I27" s="60">
        <f>VLOOKUP($B27,score!$C$7:$AB$146,9,FALSE)</f>
        <v>0</v>
      </c>
      <c r="J27" s="60">
        <f>VLOOKUP($B27,score!$C$7:$AB$146,10,FALSE)</f>
        <v>0</v>
      </c>
      <c r="K27" s="60">
        <f>VLOOKUP($B27,score!$C$7:$AB$146,11,FALSE)</f>
        <v>0</v>
      </c>
      <c r="L27" s="5">
        <f>VLOOKUP($B27,score!$C$7:$AB$146,12,FALSE)</f>
        <v>0</v>
      </c>
      <c r="M27" s="60">
        <f>VLOOKUP($B27,score!$C$7:$AB$146,13,FALSE)</f>
        <v>0</v>
      </c>
      <c r="N27" s="60">
        <f>VLOOKUP($B27,score!$C$7:$AB$146,14,FALSE)</f>
        <v>0</v>
      </c>
      <c r="O27" s="60">
        <f>VLOOKUP($B27,score!$C$7:$AB$146,15,FALSE)</f>
        <v>0</v>
      </c>
      <c r="P27" s="60">
        <f>VLOOKUP($B27,score!$C$7:$AB$146,16,FALSE)</f>
        <v>0</v>
      </c>
      <c r="Q27" s="60">
        <f>VLOOKUP($B27,score!$C$7:$AB$146,17,FALSE)</f>
        <v>0</v>
      </c>
      <c r="R27" s="60">
        <f>VLOOKUP($B27,score!$C$7:$AB$146,18,FALSE)</f>
        <v>0</v>
      </c>
      <c r="S27" s="60">
        <f>VLOOKUP($B27,score!$C$7:$AB$146,19,FALSE)</f>
        <v>0</v>
      </c>
      <c r="T27" s="60">
        <f>VLOOKUP($B27,score!$C$7:$AB$146,20,FALSE)</f>
        <v>0</v>
      </c>
      <c r="U27" s="60">
        <f>VLOOKUP($B27,score!$C$7:$AB$146,21,FALSE)</f>
        <v>0</v>
      </c>
      <c r="V27" s="60">
        <f>VLOOKUP($B27,score!$C$7:$AB$146,22,FALSE)</f>
        <v>0</v>
      </c>
      <c r="W27" s="60">
        <f>VLOOKUP($B27,score!$C$7:$AB$146,23,FALSE)</f>
        <v>0</v>
      </c>
      <c r="X27" s="35">
        <f>VLOOKUP($B27,score!$C$7:$AD$146,25,FALSE)</f>
        <v>200.00000270000001</v>
      </c>
      <c r="Y27" s="59">
        <f>VLOOKUP($B27,score!$C$7:$AD$146,26,FALSE)</f>
        <v>-1.5</v>
      </c>
      <c r="Z27" s="56">
        <f>VLOOKUP($B27,score!$C$7:$AD$146,28,FALSE)</f>
        <v>200.75000270000001</v>
      </c>
    </row>
    <row r="28" spans="2:26" ht="17.25" x14ac:dyDescent="0.3">
      <c r="B28" s="85">
        <v>22</v>
      </c>
      <c r="C28" s="87">
        <f>VLOOKUP($B28,score!$C$7:$AD$146,3,FALSE)</f>
        <v>14</v>
      </c>
      <c r="D28" s="38">
        <f>VLOOKUP($B28,score!$C$7:$AD$146,4,FALSE)</f>
        <v>0</v>
      </c>
      <c r="E28" s="38">
        <f>VLOOKUP($B28,score!$C$7:$AD$146,5,FALSE)</f>
        <v>0</v>
      </c>
      <c r="F28" s="5">
        <f>VLOOKUP($B28,score!$C$7:$AB$146,6,FALSE)</f>
        <v>0</v>
      </c>
      <c r="G28" s="5">
        <f>VLOOKUP($B28,score!$C$7:$AB$146,7,FALSE)</f>
        <v>0</v>
      </c>
      <c r="H28" s="5">
        <f>VLOOKUP($B28,score!$C$7:$AB$146,8,FALSE)</f>
        <v>0</v>
      </c>
      <c r="I28" s="60">
        <f>VLOOKUP($B28,score!$C$7:$AB$146,9,FALSE)</f>
        <v>0</v>
      </c>
      <c r="J28" s="60">
        <f>VLOOKUP($B28,score!$C$7:$AB$146,10,FALSE)</f>
        <v>0</v>
      </c>
      <c r="K28" s="60">
        <f>VLOOKUP($B28,score!$C$7:$AB$146,11,FALSE)</f>
        <v>0</v>
      </c>
      <c r="L28" s="5">
        <f>VLOOKUP($B28,score!$C$7:$AB$146,12,FALSE)</f>
        <v>0</v>
      </c>
      <c r="M28" s="60">
        <f>VLOOKUP($B28,score!$C$7:$AB$146,13,FALSE)</f>
        <v>0</v>
      </c>
      <c r="N28" s="60">
        <f>VLOOKUP($B28,score!$C$7:$AB$146,14,FALSE)</f>
        <v>0</v>
      </c>
      <c r="O28" s="60">
        <f>VLOOKUP($B28,score!$C$7:$AB$146,15,FALSE)</f>
        <v>0</v>
      </c>
      <c r="P28" s="60">
        <f>VLOOKUP($B28,score!$C$7:$AB$146,16,FALSE)</f>
        <v>0</v>
      </c>
      <c r="Q28" s="60">
        <f>VLOOKUP($B28,score!$C$7:$AB$146,17,FALSE)</f>
        <v>0</v>
      </c>
      <c r="R28" s="60">
        <f>VLOOKUP($B28,score!$C$7:$AB$146,18,FALSE)</f>
        <v>0</v>
      </c>
      <c r="S28" s="60">
        <f>VLOOKUP($B28,score!$C$7:$AB$146,19,FALSE)</f>
        <v>0</v>
      </c>
      <c r="T28" s="60">
        <f>VLOOKUP($B28,score!$C$7:$AB$146,20,FALSE)</f>
        <v>0</v>
      </c>
      <c r="U28" s="60">
        <f>VLOOKUP($B28,score!$C$7:$AB$146,21,FALSE)</f>
        <v>0</v>
      </c>
      <c r="V28" s="60">
        <f>VLOOKUP($B28,score!$C$7:$AB$146,22,FALSE)</f>
        <v>0</v>
      </c>
      <c r="W28" s="60">
        <f>VLOOKUP($B28,score!$C$7:$AB$146,23,FALSE)</f>
        <v>0</v>
      </c>
      <c r="X28" s="35">
        <f>VLOOKUP($B28,score!$C$7:$AD$146,25,FALSE)</f>
        <v>200.0000028</v>
      </c>
      <c r="Y28" s="59">
        <f>VLOOKUP($B28,score!$C$7:$AD$146,26,FALSE)</f>
        <v>-1.5</v>
      </c>
      <c r="Z28" s="56">
        <f>VLOOKUP($B28,score!$C$7:$AD$146,28,FALSE)</f>
        <v>200.7500028</v>
      </c>
    </row>
    <row r="29" spans="2:26" ht="17.25" x14ac:dyDescent="0.3">
      <c r="B29" s="85">
        <v>23</v>
      </c>
      <c r="C29" s="87">
        <f>VLOOKUP($B29,score!$C$7:$AD$146,3,FALSE)</f>
        <v>14</v>
      </c>
      <c r="D29" s="38">
        <f>VLOOKUP($B29,score!$C$7:$AD$146,4,FALSE)</f>
        <v>0</v>
      </c>
      <c r="E29" s="38">
        <f>VLOOKUP($B29,score!$C$7:$AD$146,5,FALSE)</f>
        <v>0</v>
      </c>
      <c r="F29" s="5">
        <f>VLOOKUP($B29,score!$C$7:$AB$146,6,FALSE)</f>
        <v>0</v>
      </c>
      <c r="G29" s="5">
        <f>VLOOKUP($B29,score!$C$7:$AB$146,7,FALSE)</f>
        <v>0</v>
      </c>
      <c r="H29" s="5">
        <f>VLOOKUP($B29,score!$C$7:$AB$146,8,FALSE)</f>
        <v>0</v>
      </c>
      <c r="I29" s="60">
        <f>VLOOKUP($B29,score!$C$7:$AB$146,9,FALSE)</f>
        <v>0</v>
      </c>
      <c r="J29" s="60">
        <f>VLOOKUP($B29,score!$C$7:$AB$146,10,FALSE)</f>
        <v>0</v>
      </c>
      <c r="K29" s="60">
        <f>VLOOKUP($B29,score!$C$7:$AB$146,11,FALSE)</f>
        <v>0</v>
      </c>
      <c r="L29" s="5">
        <f>VLOOKUP($B29,score!$C$7:$AB$146,12,FALSE)</f>
        <v>0</v>
      </c>
      <c r="M29" s="60">
        <f>VLOOKUP($B29,score!$C$7:$AB$146,13,FALSE)</f>
        <v>0</v>
      </c>
      <c r="N29" s="60">
        <f>VLOOKUP($B29,score!$C$7:$AB$146,14,FALSE)</f>
        <v>0</v>
      </c>
      <c r="O29" s="60">
        <f>VLOOKUP($B29,score!$C$7:$AB$146,15,FALSE)</f>
        <v>0</v>
      </c>
      <c r="P29" s="60">
        <f>VLOOKUP($B29,score!$C$7:$AB$146,16,FALSE)</f>
        <v>0</v>
      </c>
      <c r="Q29" s="60">
        <f>VLOOKUP($B29,score!$C$7:$AB$146,17,FALSE)</f>
        <v>0</v>
      </c>
      <c r="R29" s="60">
        <f>VLOOKUP($B29,score!$C$7:$AB$146,18,FALSE)</f>
        <v>0</v>
      </c>
      <c r="S29" s="60">
        <f>VLOOKUP($B29,score!$C$7:$AB$146,19,FALSE)</f>
        <v>0</v>
      </c>
      <c r="T29" s="60">
        <f>VLOOKUP($B29,score!$C$7:$AB$146,20,FALSE)</f>
        <v>0</v>
      </c>
      <c r="U29" s="60">
        <f>VLOOKUP($B29,score!$C$7:$AB$146,21,FALSE)</f>
        <v>0</v>
      </c>
      <c r="V29" s="60">
        <f>VLOOKUP($B29,score!$C$7:$AB$146,22,FALSE)</f>
        <v>0</v>
      </c>
      <c r="W29" s="60">
        <f>VLOOKUP($B29,score!$C$7:$AB$146,23,FALSE)</f>
        <v>0</v>
      </c>
      <c r="X29" s="35">
        <f>VLOOKUP($B29,score!$C$7:$AD$146,25,FALSE)</f>
        <v>200.0000029</v>
      </c>
      <c r="Y29" s="59">
        <f>VLOOKUP($B29,score!$C$7:$AD$146,26,FALSE)</f>
        <v>-1.5</v>
      </c>
      <c r="Z29" s="56">
        <f>VLOOKUP($B29,score!$C$7:$AD$146,28,FALSE)</f>
        <v>200.7500029</v>
      </c>
    </row>
    <row r="30" spans="2:26" ht="17.25" x14ac:dyDescent="0.3">
      <c r="B30" s="85">
        <v>24</v>
      </c>
      <c r="C30" s="87">
        <f>VLOOKUP($B30,score!$C$7:$AD$146,3,FALSE)</f>
        <v>14</v>
      </c>
      <c r="D30" s="38">
        <f>VLOOKUP($B30,score!$C$7:$AD$146,4,FALSE)</f>
        <v>0</v>
      </c>
      <c r="E30" s="38">
        <f>VLOOKUP($B30,score!$C$7:$AD$146,5,FALSE)</f>
        <v>0</v>
      </c>
      <c r="F30" s="114">
        <f>VLOOKUP($B30,score!$C$7:$AB$146,6,FALSE)</f>
        <v>0</v>
      </c>
      <c r="G30" s="114">
        <f>VLOOKUP($B30,score!$C$7:$AB$146,7,FALSE)</f>
        <v>0</v>
      </c>
      <c r="H30" s="114">
        <f>VLOOKUP($B30,score!$C$7:$AB$146,8,FALSE)</f>
        <v>0</v>
      </c>
      <c r="I30" s="114">
        <f>VLOOKUP($B30,score!$C$7:$AB$146,9,FALSE)</f>
        <v>0</v>
      </c>
      <c r="J30" s="114">
        <f>VLOOKUP($B30,score!$C$7:$AB$146,10,FALSE)</f>
        <v>0</v>
      </c>
      <c r="K30" s="114">
        <f>VLOOKUP($B30,score!$C$7:$AB$146,11,FALSE)</f>
        <v>0</v>
      </c>
      <c r="L30" s="114">
        <f>VLOOKUP($B30,score!$C$7:$AB$146,12,FALSE)</f>
        <v>0</v>
      </c>
      <c r="M30" s="114">
        <f>VLOOKUP($B30,score!$C$7:$AB$146,13,FALSE)</f>
        <v>0</v>
      </c>
      <c r="N30" s="114">
        <f>VLOOKUP($B30,score!$C$7:$AB$146,14,FALSE)</f>
        <v>0</v>
      </c>
      <c r="O30" s="114">
        <f>VLOOKUP($B30,score!$C$7:$AB$146,15,FALSE)</f>
        <v>0</v>
      </c>
      <c r="P30" s="114">
        <f>VLOOKUP($B30,score!$C$7:$AB$146,16,FALSE)</f>
        <v>0</v>
      </c>
      <c r="Q30" s="114">
        <f>VLOOKUP($B30,score!$C$7:$AB$146,17,FALSE)</f>
        <v>0</v>
      </c>
      <c r="R30" s="114">
        <f>VLOOKUP($B30,score!$C$7:$AB$146,18,FALSE)</f>
        <v>0</v>
      </c>
      <c r="S30" s="114">
        <f>VLOOKUP($B30,score!$C$7:$AB$146,19,FALSE)</f>
        <v>0</v>
      </c>
      <c r="T30" s="114">
        <f>VLOOKUP($B30,score!$C$7:$AB$146,20,FALSE)</f>
        <v>0</v>
      </c>
      <c r="U30" s="114">
        <f>VLOOKUP($B30,score!$C$7:$AB$146,21,FALSE)</f>
        <v>0</v>
      </c>
      <c r="V30" s="114">
        <f>VLOOKUP($B30,score!$C$7:$AB$146,22,FALSE)</f>
        <v>0</v>
      </c>
      <c r="W30" s="114">
        <f>VLOOKUP($B30,score!$C$7:$AB$146,23,FALSE)</f>
        <v>0</v>
      </c>
      <c r="X30" s="35">
        <f>VLOOKUP($B30,score!$C$7:$AD$146,25,FALSE)</f>
        <v>200.00000299999999</v>
      </c>
      <c r="Y30" s="115">
        <f>VLOOKUP($B30,score!$C$7:$AD$146,26,FALSE)</f>
        <v>-1.5</v>
      </c>
      <c r="Z30" s="116">
        <f>VLOOKUP($B30,score!$C$7:$AD$146,28,FALSE)</f>
        <v>200.75000299999999</v>
      </c>
    </row>
    <row r="31" spans="2:26" ht="17.25" x14ac:dyDescent="0.3">
      <c r="B31" s="85">
        <v>25</v>
      </c>
      <c r="C31" s="87">
        <f>VLOOKUP($B31,score!$C$7:$AD$146,3,FALSE)</f>
        <v>14</v>
      </c>
      <c r="D31" s="38">
        <f>VLOOKUP($B31,score!$C$7:$AD$146,4,FALSE)</f>
        <v>0</v>
      </c>
      <c r="E31" s="38">
        <f>VLOOKUP($B31,score!$C$7:$AD$146,5,FALSE)</f>
        <v>0</v>
      </c>
      <c r="F31" s="5">
        <f>VLOOKUP($B31,score!$C$7:$AB$146,6,FALSE)</f>
        <v>0</v>
      </c>
      <c r="G31" s="5">
        <f>VLOOKUP($B31,score!$C$7:$AB$146,7,FALSE)</f>
        <v>0</v>
      </c>
      <c r="H31" s="5">
        <f>VLOOKUP($B31,score!$C$7:$AB$146,8,FALSE)</f>
        <v>0</v>
      </c>
      <c r="I31" s="60">
        <f>VLOOKUP($B31,score!$C$7:$AB$146,9,FALSE)</f>
        <v>0</v>
      </c>
      <c r="J31" s="60">
        <f>VLOOKUP($B31,score!$C$7:$AB$146,10,FALSE)</f>
        <v>0</v>
      </c>
      <c r="K31" s="60">
        <f>VLOOKUP($B31,score!$C$7:$AB$146,11,FALSE)</f>
        <v>0</v>
      </c>
      <c r="L31" s="5">
        <f>VLOOKUP($B31,score!$C$7:$AB$146,12,FALSE)</f>
        <v>0</v>
      </c>
      <c r="M31" s="60">
        <f>VLOOKUP($B31,score!$C$7:$AB$146,13,FALSE)</f>
        <v>0</v>
      </c>
      <c r="N31" s="60">
        <f>VLOOKUP($B31,score!$C$7:$AB$146,14,FALSE)</f>
        <v>0</v>
      </c>
      <c r="O31" s="60">
        <f>VLOOKUP($B31,score!$C$7:$AB$146,15,FALSE)</f>
        <v>0</v>
      </c>
      <c r="P31" s="60">
        <f>VLOOKUP($B31,score!$C$7:$AB$146,16,FALSE)</f>
        <v>0</v>
      </c>
      <c r="Q31" s="60">
        <f>VLOOKUP($B31,score!$C$7:$AB$146,17,FALSE)</f>
        <v>0</v>
      </c>
      <c r="R31" s="60">
        <f>VLOOKUP($B31,score!$C$7:$AB$146,18,FALSE)</f>
        <v>0</v>
      </c>
      <c r="S31" s="60">
        <f>VLOOKUP($B31,score!$C$7:$AB$146,19,FALSE)</f>
        <v>0</v>
      </c>
      <c r="T31" s="60">
        <f>VLOOKUP($B31,score!$C$7:$AB$146,20,FALSE)</f>
        <v>0</v>
      </c>
      <c r="U31" s="60">
        <f>VLOOKUP($B31,score!$C$7:$AB$146,21,FALSE)</f>
        <v>0</v>
      </c>
      <c r="V31" s="60">
        <f>VLOOKUP($B31,score!$C$7:$AB$146,22,FALSE)</f>
        <v>0</v>
      </c>
      <c r="W31" s="60">
        <f>VLOOKUP($B31,score!$C$7:$AB$146,23,FALSE)</f>
        <v>0</v>
      </c>
      <c r="X31" s="35">
        <f>VLOOKUP($B31,score!$C$7:$AD$146,25,FALSE)</f>
        <v>200.00000309999999</v>
      </c>
      <c r="Y31" s="59">
        <f>VLOOKUP($B31,score!$C$7:$AD$146,26,FALSE)</f>
        <v>-1.5</v>
      </c>
      <c r="Z31" s="56">
        <f>VLOOKUP($B31,score!$C$7:$AD$146,28,FALSE)</f>
        <v>200.75000309999999</v>
      </c>
    </row>
    <row r="32" spans="2:26" ht="17.25" x14ac:dyDescent="0.3">
      <c r="B32" s="85">
        <v>26</v>
      </c>
      <c r="C32" s="87">
        <f>VLOOKUP($B32,score!$C$7:$AD$146,3,FALSE)</f>
        <v>14</v>
      </c>
      <c r="D32" s="38">
        <f>VLOOKUP($B32,score!$C$7:$AD$146,4,FALSE)</f>
        <v>0</v>
      </c>
      <c r="E32" s="38">
        <f>VLOOKUP($B32,score!$C$7:$AD$146,5,FALSE)</f>
        <v>0</v>
      </c>
      <c r="F32" s="5">
        <f>VLOOKUP($B32,score!$C$7:$AB$146,6,FALSE)</f>
        <v>0</v>
      </c>
      <c r="G32" s="5">
        <f>VLOOKUP($B32,score!$C$7:$AB$146,7,FALSE)</f>
        <v>0</v>
      </c>
      <c r="H32" s="5">
        <f>VLOOKUP($B32,score!$C$7:$AB$146,8,FALSE)</f>
        <v>0</v>
      </c>
      <c r="I32" s="60">
        <f>VLOOKUP($B32,score!$C$7:$AB$146,9,FALSE)</f>
        <v>0</v>
      </c>
      <c r="J32" s="60">
        <f>VLOOKUP($B32,score!$C$7:$AB$146,10,FALSE)</f>
        <v>0</v>
      </c>
      <c r="K32" s="60">
        <f>VLOOKUP($B32,score!$C$7:$AB$146,11,FALSE)</f>
        <v>0</v>
      </c>
      <c r="L32" s="5">
        <f>VLOOKUP($B32,score!$C$7:$AB$146,12,FALSE)</f>
        <v>0</v>
      </c>
      <c r="M32" s="60">
        <f>VLOOKUP($B32,score!$C$7:$AB$146,13,FALSE)</f>
        <v>0</v>
      </c>
      <c r="N32" s="60">
        <f>VLOOKUP($B32,score!$C$7:$AB$146,14,FALSE)</f>
        <v>0</v>
      </c>
      <c r="O32" s="60">
        <f>VLOOKUP($B32,score!$C$7:$AB$146,15,FALSE)</f>
        <v>0</v>
      </c>
      <c r="P32" s="60">
        <f>VLOOKUP($B32,score!$C$7:$AB$146,16,FALSE)</f>
        <v>0</v>
      </c>
      <c r="Q32" s="60">
        <f>VLOOKUP($B32,score!$C$7:$AB$146,17,FALSE)</f>
        <v>0</v>
      </c>
      <c r="R32" s="60">
        <f>VLOOKUP($B32,score!$C$7:$AB$146,18,FALSE)</f>
        <v>0</v>
      </c>
      <c r="S32" s="60">
        <f>VLOOKUP($B32,score!$C$7:$AB$146,19,FALSE)</f>
        <v>0</v>
      </c>
      <c r="T32" s="60">
        <f>VLOOKUP($B32,score!$C$7:$AB$146,20,FALSE)</f>
        <v>0</v>
      </c>
      <c r="U32" s="60">
        <f>VLOOKUP($B32,score!$C$7:$AB$146,21,FALSE)</f>
        <v>0</v>
      </c>
      <c r="V32" s="60">
        <f>VLOOKUP($B32,score!$C$7:$AB$146,22,FALSE)</f>
        <v>0</v>
      </c>
      <c r="W32" s="60">
        <f>VLOOKUP($B32,score!$C$7:$AB$146,23,FALSE)</f>
        <v>0</v>
      </c>
      <c r="X32" s="35">
        <f>VLOOKUP($B32,score!$C$7:$AD$146,25,FALSE)</f>
        <v>200.00000320000001</v>
      </c>
      <c r="Y32" s="59">
        <f>VLOOKUP($B32,score!$C$7:$AD$146,26,FALSE)</f>
        <v>-1.5</v>
      </c>
      <c r="Z32" s="56">
        <f>VLOOKUP($B32,score!$C$7:$AD$146,28,FALSE)</f>
        <v>200.75000320000001</v>
      </c>
    </row>
    <row r="33" spans="2:26" ht="17.25" x14ac:dyDescent="0.3">
      <c r="B33" s="85">
        <v>27</v>
      </c>
      <c r="C33" s="87">
        <f>VLOOKUP($B33,score!$C$7:$AD$146,3,FALSE)</f>
        <v>14</v>
      </c>
      <c r="D33" s="38">
        <f>VLOOKUP($B33,score!$C$7:$AD$146,4,FALSE)</f>
        <v>0</v>
      </c>
      <c r="E33" s="38">
        <f>VLOOKUP($B33,score!$C$7:$AD$146,5,FALSE)</f>
        <v>0</v>
      </c>
      <c r="F33" s="5">
        <f>VLOOKUP($B33,score!$C$7:$AB$146,6,FALSE)</f>
        <v>0</v>
      </c>
      <c r="G33" s="5">
        <f>VLOOKUP($B33,score!$C$7:$AB$146,7,FALSE)</f>
        <v>0</v>
      </c>
      <c r="H33" s="5">
        <f>VLOOKUP($B33,score!$C$7:$AB$146,8,FALSE)</f>
        <v>0</v>
      </c>
      <c r="I33" s="60">
        <f>VLOOKUP($B33,score!$C$7:$AB$146,9,FALSE)</f>
        <v>0</v>
      </c>
      <c r="J33" s="60">
        <f>VLOOKUP($B33,score!$C$7:$AB$146,10,FALSE)</f>
        <v>0</v>
      </c>
      <c r="K33" s="60">
        <f>VLOOKUP($B33,score!$C$7:$AB$146,11,FALSE)</f>
        <v>0</v>
      </c>
      <c r="L33" s="5">
        <f>VLOOKUP($B33,score!$C$7:$AB$146,12,FALSE)</f>
        <v>0</v>
      </c>
      <c r="M33" s="60">
        <f>VLOOKUP($B33,score!$C$7:$AB$146,13,FALSE)</f>
        <v>0</v>
      </c>
      <c r="N33" s="60">
        <f>VLOOKUP($B33,score!$C$7:$AB$146,14,FALSE)</f>
        <v>0</v>
      </c>
      <c r="O33" s="60">
        <f>VLOOKUP($B33,score!$C$7:$AB$146,15,FALSE)</f>
        <v>0</v>
      </c>
      <c r="P33" s="60">
        <f>VLOOKUP($B33,score!$C$7:$AB$146,16,FALSE)</f>
        <v>0</v>
      </c>
      <c r="Q33" s="60">
        <f>VLOOKUP($B33,score!$C$7:$AB$146,17,FALSE)</f>
        <v>0</v>
      </c>
      <c r="R33" s="60">
        <f>VLOOKUP($B33,score!$C$7:$AB$146,18,FALSE)</f>
        <v>0</v>
      </c>
      <c r="S33" s="60">
        <f>VLOOKUP($B33,score!$C$7:$AB$146,19,FALSE)</f>
        <v>0</v>
      </c>
      <c r="T33" s="60">
        <f>VLOOKUP($B33,score!$C$7:$AB$146,20,FALSE)</f>
        <v>0</v>
      </c>
      <c r="U33" s="60">
        <f>VLOOKUP($B33,score!$C$7:$AB$146,21,FALSE)</f>
        <v>0</v>
      </c>
      <c r="V33" s="60">
        <f>VLOOKUP($B33,score!$C$7:$AB$146,22,FALSE)</f>
        <v>0</v>
      </c>
      <c r="W33" s="60">
        <f>VLOOKUP($B33,score!$C$7:$AB$146,23,FALSE)</f>
        <v>0</v>
      </c>
      <c r="X33" s="35">
        <f>VLOOKUP($B33,score!$C$7:$AD$146,25,FALSE)</f>
        <v>200.0000033</v>
      </c>
      <c r="Y33" s="59">
        <f>VLOOKUP($B33,score!$C$7:$AD$146,26,FALSE)</f>
        <v>-1.5</v>
      </c>
      <c r="Z33" s="56">
        <f>VLOOKUP($B33,score!$C$7:$AD$146,28,FALSE)</f>
        <v>200.7500033</v>
      </c>
    </row>
    <row r="34" spans="2:26" ht="17.25" x14ac:dyDescent="0.3">
      <c r="B34" s="85">
        <v>28</v>
      </c>
      <c r="C34" s="87">
        <f>VLOOKUP($B34,score!$C$7:$AD$146,3,FALSE)</f>
        <v>14</v>
      </c>
      <c r="D34" s="38">
        <f>VLOOKUP($B34,score!$C$7:$AD$146,4,FALSE)</f>
        <v>0</v>
      </c>
      <c r="E34" s="38">
        <f>VLOOKUP($B34,score!$C$7:$AD$146,5,FALSE)</f>
        <v>0</v>
      </c>
      <c r="F34" s="5">
        <f>VLOOKUP($B34,score!$C$7:$AB$146,6,FALSE)</f>
        <v>0</v>
      </c>
      <c r="G34" s="5">
        <f>VLOOKUP($B34,score!$C$7:$AB$146,7,FALSE)</f>
        <v>0</v>
      </c>
      <c r="H34" s="5">
        <f>VLOOKUP($B34,score!$C$7:$AB$146,8,FALSE)</f>
        <v>0</v>
      </c>
      <c r="I34" s="60">
        <f>VLOOKUP($B34,score!$C$7:$AB$146,9,FALSE)</f>
        <v>0</v>
      </c>
      <c r="J34" s="60">
        <f>VLOOKUP($B34,score!$C$7:$AB$146,10,FALSE)</f>
        <v>0</v>
      </c>
      <c r="K34" s="60">
        <f>VLOOKUP($B34,score!$C$7:$AB$146,11,FALSE)</f>
        <v>0</v>
      </c>
      <c r="L34" s="5">
        <f>VLOOKUP($B34,score!$C$7:$AB$146,12,FALSE)</f>
        <v>0</v>
      </c>
      <c r="M34" s="60">
        <f>VLOOKUP($B34,score!$C$7:$AB$146,13,FALSE)</f>
        <v>0</v>
      </c>
      <c r="N34" s="60">
        <f>VLOOKUP($B34,score!$C$7:$AB$146,14,FALSE)</f>
        <v>0</v>
      </c>
      <c r="O34" s="60">
        <f>VLOOKUP($B34,score!$C$7:$AB$146,15,FALSE)</f>
        <v>0</v>
      </c>
      <c r="P34" s="60">
        <f>VLOOKUP($B34,score!$C$7:$AB$146,16,FALSE)</f>
        <v>0</v>
      </c>
      <c r="Q34" s="60">
        <f>VLOOKUP($B34,score!$C$7:$AB$146,17,FALSE)</f>
        <v>0</v>
      </c>
      <c r="R34" s="60">
        <f>VLOOKUP($B34,score!$C$7:$AB$146,18,FALSE)</f>
        <v>0</v>
      </c>
      <c r="S34" s="60">
        <f>VLOOKUP($B34,score!$C$7:$AB$146,19,FALSE)</f>
        <v>0</v>
      </c>
      <c r="T34" s="60">
        <f>VLOOKUP($B34,score!$C$7:$AB$146,20,FALSE)</f>
        <v>0</v>
      </c>
      <c r="U34" s="60">
        <f>VLOOKUP($B34,score!$C$7:$AB$146,21,FALSE)</f>
        <v>0</v>
      </c>
      <c r="V34" s="60">
        <f>VLOOKUP($B34,score!$C$7:$AB$146,22,FALSE)</f>
        <v>0</v>
      </c>
      <c r="W34" s="60">
        <f>VLOOKUP($B34,score!$C$7:$AB$146,23,FALSE)</f>
        <v>0</v>
      </c>
      <c r="X34" s="35">
        <f>VLOOKUP($B34,score!$C$7:$AD$146,25,FALSE)</f>
        <v>200.0000034</v>
      </c>
      <c r="Y34" s="59">
        <f>VLOOKUP($B34,score!$C$7:$AD$146,26,FALSE)</f>
        <v>-1.5</v>
      </c>
      <c r="Z34" s="56">
        <f>VLOOKUP($B34,score!$C$7:$AD$146,28,FALSE)</f>
        <v>200.7500034</v>
      </c>
    </row>
    <row r="35" spans="2:26" ht="17.25" x14ac:dyDescent="0.3">
      <c r="B35" s="85">
        <v>29</v>
      </c>
      <c r="C35" s="87">
        <f>VLOOKUP($B35,score!$C$7:$AD$146,3,FALSE)</f>
        <v>14</v>
      </c>
      <c r="D35" s="38">
        <f>VLOOKUP($B35,score!$C$7:$AD$146,4,FALSE)</f>
        <v>0</v>
      </c>
      <c r="E35" s="38">
        <f>VLOOKUP($B35,score!$C$7:$AD$146,5,FALSE)</f>
        <v>0</v>
      </c>
      <c r="F35" s="5">
        <f>VLOOKUP($B35,score!$C$7:$AB$146,6,FALSE)</f>
        <v>0</v>
      </c>
      <c r="G35" s="5">
        <f>VLOOKUP($B35,score!$C$7:$AB$146,7,FALSE)</f>
        <v>0</v>
      </c>
      <c r="H35" s="5">
        <f>VLOOKUP($B35,score!$C$7:$AB$146,8,FALSE)</f>
        <v>0</v>
      </c>
      <c r="I35" s="60">
        <f>VLOOKUP($B35,score!$C$7:$AB$146,9,FALSE)</f>
        <v>0</v>
      </c>
      <c r="J35" s="60">
        <f>VLOOKUP($B35,score!$C$7:$AB$146,10,FALSE)</f>
        <v>0</v>
      </c>
      <c r="K35" s="60">
        <f>VLOOKUP($B35,score!$C$7:$AB$146,11,FALSE)</f>
        <v>0</v>
      </c>
      <c r="L35" s="5">
        <f>VLOOKUP($B35,score!$C$7:$AB$146,12,FALSE)</f>
        <v>0</v>
      </c>
      <c r="M35" s="60">
        <f>VLOOKUP($B35,score!$C$7:$AB$146,13,FALSE)</f>
        <v>0</v>
      </c>
      <c r="N35" s="60">
        <f>VLOOKUP($B35,score!$C$7:$AB$146,14,FALSE)</f>
        <v>0</v>
      </c>
      <c r="O35" s="60">
        <f>VLOOKUP($B35,score!$C$7:$AB$146,15,FALSE)</f>
        <v>0</v>
      </c>
      <c r="P35" s="60">
        <f>VLOOKUP($B35,score!$C$7:$AB$146,16,FALSE)</f>
        <v>0</v>
      </c>
      <c r="Q35" s="60">
        <f>VLOOKUP($B35,score!$C$7:$AB$146,17,FALSE)</f>
        <v>0</v>
      </c>
      <c r="R35" s="60">
        <f>VLOOKUP($B35,score!$C$7:$AB$146,18,FALSE)</f>
        <v>0</v>
      </c>
      <c r="S35" s="60">
        <f>VLOOKUP($B35,score!$C$7:$AB$146,19,FALSE)</f>
        <v>0</v>
      </c>
      <c r="T35" s="60">
        <f>VLOOKUP($B35,score!$C$7:$AB$146,20,FALSE)</f>
        <v>0</v>
      </c>
      <c r="U35" s="60">
        <f>VLOOKUP($B35,score!$C$7:$AB$146,21,FALSE)</f>
        <v>0</v>
      </c>
      <c r="V35" s="60">
        <f>VLOOKUP($B35,score!$C$7:$AB$146,22,FALSE)</f>
        <v>0</v>
      </c>
      <c r="W35" s="60">
        <f>VLOOKUP($B35,score!$C$7:$AB$146,23,FALSE)</f>
        <v>0</v>
      </c>
      <c r="X35" s="35">
        <f>VLOOKUP($B35,score!$C$7:$AD$146,25,FALSE)</f>
        <v>200.00000349999999</v>
      </c>
      <c r="Y35" s="59">
        <f>VLOOKUP($B35,score!$C$7:$AD$146,26,FALSE)</f>
        <v>-1.5</v>
      </c>
      <c r="Z35" s="56">
        <f>VLOOKUP($B35,score!$C$7:$AD$146,28,FALSE)</f>
        <v>200.75000349999999</v>
      </c>
    </row>
    <row r="36" spans="2:26" ht="17.25" x14ac:dyDescent="0.3">
      <c r="B36" s="85">
        <v>30</v>
      </c>
      <c r="C36" s="87">
        <f>VLOOKUP($B36,score!$C$7:$AD$146,3,FALSE)</f>
        <v>14</v>
      </c>
      <c r="D36" s="38">
        <f>VLOOKUP($B36,score!$C$7:$AD$146,4,FALSE)</f>
        <v>0</v>
      </c>
      <c r="E36" s="38">
        <f>VLOOKUP($B36,score!$C$7:$AD$146,5,FALSE)</f>
        <v>0</v>
      </c>
      <c r="F36" s="5">
        <f>VLOOKUP($B36,score!$C$7:$AB$146,6,FALSE)</f>
        <v>0</v>
      </c>
      <c r="G36" s="5">
        <f>VLOOKUP($B36,score!$C$7:$AB$146,7,FALSE)</f>
        <v>0</v>
      </c>
      <c r="H36" s="5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5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-1.5</v>
      </c>
      <c r="Z36" s="56">
        <f>VLOOKUP($B36,score!$C$7:$AD$146,28,FALSE)</f>
        <v>200.75000360000001</v>
      </c>
    </row>
    <row r="37" spans="2:26" ht="17.25" x14ac:dyDescent="0.3">
      <c r="B37" s="85">
        <v>31</v>
      </c>
      <c r="C37" s="87">
        <f>VLOOKUP($B37,score!$C$7:$AD$146,3,FALSE)</f>
        <v>14</v>
      </c>
      <c r="D37" s="38">
        <f>VLOOKUP($B37,score!$C$7:$AD$146,4,FALSE)</f>
        <v>0</v>
      </c>
      <c r="E37" s="38">
        <f>VLOOKUP($B37,score!$C$7:$AD$146,5,FALSE)</f>
        <v>0</v>
      </c>
      <c r="F37" s="5">
        <f>VLOOKUP($B37,score!$C$7:$AB$146,6,FALSE)</f>
        <v>0</v>
      </c>
      <c r="G37" s="5">
        <f>VLOOKUP($B37,score!$C$7:$AB$146,7,FALSE)</f>
        <v>0</v>
      </c>
      <c r="H37" s="5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5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.25" x14ac:dyDescent="0.3">
      <c r="B38" s="85">
        <v>32</v>
      </c>
      <c r="C38" s="87">
        <f>VLOOKUP($B38,score!$C$7:$AD$146,3,FALSE)</f>
        <v>14</v>
      </c>
      <c r="D38" s="38">
        <f>VLOOKUP($B38,score!$C$7:$AD$146,4,FALSE)</f>
        <v>0</v>
      </c>
      <c r="E38" s="38">
        <f>VLOOKUP($B38,score!$C$7:$AD$146,5,FALSE)</f>
        <v>0</v>
      </c>
      <c r="F38" s="5">
        <f>VLOOKUP($B38,score!$C$7:$AB$146,6,FALSE)</f>
        <v>0</v>
      </c>
      <c r="G38" s="5">
        <f>VLOOKUP($B38,score!$C$7:$AB$146,7,FALSE)</f>
        <v>0</v>
      </c>
      <c r="H38" s="5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5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.25" x14ac:dyDescent="0.3">
      <c r="B39" s="85">
        <v>33</v>
      </c>
      <c r="C39" s="87">
        <f>VLOOKUP($B39,score!$C$7:$AD$146,3,FALSE)</f>
        <v>14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x14ac:dyDescent="0.3">
      <c r="B40" s="85">
        <v>34</v>
      </c>
      <c r="C40" s="87">
        <f>VLOOKUP($B40,score!$C$7:$AD$146,3,FALSE)</f>
        <v>14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14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14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14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14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14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14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14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14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14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14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14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14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14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14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14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14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14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14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14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14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14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14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14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14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14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14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14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14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14</v>
      </c>
      <c r="D69" s="38" t="str">
        <f>VLOOKUP($B69,score!$C$7:$AD$146,4,FALSE)</f>
        <v/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14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14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14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14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14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14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14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14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14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14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14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14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14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14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14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14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14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14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14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14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14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14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14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14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14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14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14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14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14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14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14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14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14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14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14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14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14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14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14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14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14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14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14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14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14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14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14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14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14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14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14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14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14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14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14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14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14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14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14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14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14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14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14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14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14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14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14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14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14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14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14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14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14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14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14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14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thickBot="1" x14ac:dyDescent="0.35">
      <c r="B146" s="85">
        <v>140</v>
      </c>
      <c r="C146" s="87">
        <f>VLOOKUP($B146,score!$C$7:$AD$146,3,FALSE)</f>
        <v>14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33" t="s">
        <v>7</v>
      </c>
      <c r="E147" s="134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4KXaoht705AXJTaCHszK3w01yL+8ZVc3zqvl5h8j2ACTySljNYfgri/vo7ML01fFew956EJ4tV1VdeDs8SeiFQ==" saltValue="H74E2LNUqSSqk1qFVwUdSQ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685" priority="348" operator="equal">
      <formula>0</formula>
    </cfRule>
    <cfRule type="containsBlanks" dxfId="684" priority="349">
      <formula>LEN(TRIM(D7))=0</formula>
    </cfRule>
  </conditionalFormatting>
  <conditionalFormatting sqref="X7:Z76">
    <cfRule type="cellIs" dxfId="683" priority="346" operator="greaterThan">
      <formula>199</formula>
    </cfRule>
    <cfRule type="cellIs" dxfId="682" priority="347" operator="equal">
      <formula>0</formula>
    </cfRule>
  </conditionalFormatting>
  <conditionalFormatting sqref="D77:D126">
    <cfRule type="cellIs" dxfId="681" priority="273" operator="equal">
      <formula>0</formula>
    </cfRule>
    <cfRule type="containsBlanks" dxfId="680" priority="274">
      <formula>LEN(TRIM(D77))=0</formula>
    </cfRule>
  </conditionalFormatting>
  <conditionalFormatting sqref="X77:Z126">
    <cfRule type="cellIs" dxfId="679" priority="271" operator="greaterThan">
      <formula>199</formula>
    </cfRule>
    <cfRule type="cellIs" dxfId="678" priority="272" operator="equal">
      <formula>0</formula>
    </cfRule>
  </conditionalFormatting>
  <conditionalFormatting sqref="E7:E126">
    <cfRule type="dataBar" priority="11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677" priority="248" operator="equal">
      <formula>1</formula>
    </cfRule>
  </conditionalFormatting>
  <conditionalFormatting sqref="H7:H126">
    <cfRule type="cellIs" dxfId="676" priority="212" stopIfTrue="1" operator="equal">
      <formula>1</formula>
    </cfRule>
    <cfRule type="cellIs" dxfId="675" priority="244" operator="equal">
      <formula>0</formula>
    </cfRule>
    <cfRule type="cellIs" dxfId="674" priority="245" operator="greaterThan">
      <formula>4</formula>
    </cfRule>
    <cfRule type="cellIs" dxfId="673" priority="246" operator="equal">
      <formula>4</formula>
    </cfRule>
    <cfRule type="cellIs" dxfId="672" priority="247" operator="equal">
      <formula>2</formula>
    </cfRule>
    <cfRule type="containsBlanks" dxfId="671" priority="249">
      <formula>LEN(TRIM(H7))=0</formula>
    </cfRule>
  </conditionalFormatting>
  <conditionalFormatting sqref="E127:E146">
    <cfRule type="cellIs" dxfId="670" priority="161" operator="equal">
      <formula>0</formula>
    </cfRule>
    <cfRule type="containsBlanks" dxfId="669" priority="162">
      <formula>LEN(TRIM(E127))=0</formula>
    </cfRule>
  </conditionalFormatting>
  <conditionalFormatting sqref="D127:D146">
    <cfRule type="cellIs" dxfId="668" priority="159" operator="equal">
      <formula>0</formula>
    </cfRule>
    <cfRule type="containsBlanks" dxfId="667" priority="160">
      <formula>LEN(TRIM(D127))=0</formula>
    </cfRule>
  </conditionalFormatting>
  <conditionalFormatting sqref="X127:Z146">
    <cfRule type="cellIs" dxfId="666" priority="157" operator="greaterThan">
      <formula>199</formula>
    </cfRule>
    <cfRule type="cellIs" dxfId="665" priority="158" operator="equal">
      <formula>0</formula>
    </cfRule>
  </conditionalFormatting>
  <conditionalFormatting sqref="E127:E146">
    <cfRule type="dataBar" priority="16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664" priority="144" operator="equal">
      <formula>1</formula>
    </cfRule>
  </conditionalFormatting>
  <conditionalFormatting sqref="H127:H146">
    <cfRule type="cellIs" dxfId="663" priority="108" stopIfTrue="1" operator="equal">
      <formula>1</formula>
    </cfRule>
    <cfRule type="cellIs" dxfId="662" priority="140" operator="equal">
      <formula>0</formula>
    </cfRule>
    <cfRule type="cellIs" dxfId="661" priority="141" operator="greaterThan">
      <formula>4</formula>
    </cfRule>
    <cfRule type="cellIs" dxfId="660" priority="142" operator="equal">
      <formula>4</formula>
    </cfRule>
    <cfRule type="cellIs" dxfId="659" priority="143" operator="equal">
      <formula>2</formula>
    </cfRule>
    <cfRule type="containsBlanks" dxfId="658" priority="145">
      <formula>LEN(TRIM(H127))=0</formula>
    </cfRule>
  </conditionalFormatting>
  <conditionalFormatting sqref="Y7:Y146">
    <cfRule type="cellIs" dxfId="657" priority="72" operator="equal">
      <formula>-1.5</formula>
    </cfRule>
  </conditionalFormatting>
  <conditionalFormatting sqref="X7:X99">
    <cfRule type="cellIs" dxfId="656" priority="70" operator="between">
      <formula>1</formula>
      <formula>0</formula>
    </cfRule>
  </conditionalFormatting>
  <conditionalFormatting sqref="G7:H126">
    <cfRule type="containsBlanks" dxfId="655" priority="255">
      <formula>LEN(TRIM(G7))=0</formula>
    </cfRule>
    <cfRule type="cellIs" dxfId="654" priority="260" operator="equal">
      <formula>1</formula>
    </cfRule>
  </conditionalFormatting>
  <conditionalFormatting sqref="G7:H146">
    <cfRule type="cellIs" dxfId="653" priority="67" operator="greaterThan">
      <formula>4</formula>
    </cfRule>
    <cfRule type="cellIs" dxfId="652" priority="68" operator="equal">
      <formula>4</formula>
    </cfRule>
    <cfRule type="cellIs" dxfId="651" priority="69" operator="equal">
      <formula>2</formula>
    </cfRule>
    <cfRule type="cellIs" dxfId="650" priority="66" operator="equal">
      <formula>0</formula>
    </cfRule>
  </conditionalFormatting>
  <conditionalFormatting sqref="F7:F146">
    <cfRule type="cellIs" dxfId="649" priority="65" operator="equal">
      <formula>2</formula>
    </cfRule>
    <cfRule type="cellIs" dxfId="648" priority="64" operator="equal">
      <formula>3</formula>
    </cfRule>
    <cfRule type="cellIs" dxfId="647" priority="63" operator="equal">
      <formula>5</formula>
    </cfRule>
    <cfRule type="cellIs" dxfId="646" priority="62" operator="greaterThan">
      <formula>5</formula>
    </cfRule>
    <cfRule type="cellIs" dxfId="645" priority="61" operator="equal">
      <formula>0</formula>
    </cfRule>
  </conditionalFormatting>
  <conditionalFormatting sqref="I7:K146">
    <cfRule type="cellIs" dxfId="644" priority="51" operator="equal">
      <formula>0</formula>
    </cfRule>
    <cfRule type="cellIs" dxfId="643" priority="52" operator="greaterThan">
      <formula>5</formula>
    </cfRule>
    <cfRule type="cellIs" dxfId="642" priority="53" operator="equal">
      <formula>5</formula>
    </cfRule>
    <cfRule type="cellIs" dxfId="641" priority="54" operator="equal">
      <formula>3</formula>
    </cfRule>
    <cfRule type="cellIs" dxfId="640" priority="55" operator="equal">
      <formula>2</formula>
    </cfRule>
  </conditionalFormatting>
  <conditionalFormatting sqref="M7:M146">
    <cfRule type="cellIs" dxfId="639" priority="46" operator="equal">
      <formula>0</formula>
    </cfRule>
    <cfRule type="cellIs" dxfId="638" priority="47" operator="greaterThan">
      <formula>5</formula>
    </cfRule>
    <cfRule type="cellIs" dxfId="637" priority="48" operator="equal">
      <formula>5</formula>
    </cfRule>
    <cfRule type="cellIs" dxfId="636" priority="49" operator="equal">
      <formula>3</formula>
    </cfRule>
    <cfRule type="cellIs" dxfId="635" priority="50" operator="equal">
      <formula>2</formula>
    </cfRule>
  </conditionalFormatting>
  <conditionalFormatting sqref="O7:O146">
    <cfRule type="cellIs" dxfId="634" priority="41" operator="equal">
      <formula>0</formula>
    </cfRule>
    <cfRule type="cellIs" dxfId="633" priority="42" operator="greaterThan">
      <formula>5</formula>
    </cfRule>
    <cfRule type="cellIs" dxfId="632" priority="43" operator="equal">
      <formula>5</formula>
    </cfRule>
    <cfRule type="cellIs" dxfId="631" priority="44" operator="equal">
      <formula>3</formula>
    </cfRule>
    <cfRule type="cellIs" dxfId="630" priority="45" operator="equal">
      <formula>2</formula>
    </cfRule>
  </conditionalFormatting>
  <conditionalFormatting sqref="R7:T146">
    <cfRule type="cellIs" dxfId="629" priority="36" operator="equal">
      <formula>0</formula>
    </cfRule>
    <cfRule type="cellIs" dxfId="628" priority="37" operator="greaterThan">
      <formula>5</formula>
    </cfRule>
    <cfRule type="cellIs" dxfId="627" priority="38" operator="equal">
      <formula>5</formula>
    </cfRule>
    <cfRule type="cellIs" dxfId="626" priority="39" operator="equal">
      <formula>3</formula>
    </cfRule>
    <cfRule type="cellIs" dxfId="625" priority="40" operator="equal">
      <formula>2</formula>
    </cfRule>
  </conditionalFormatting>
  <conditionalFormatting sqref="V7:V146">
    <cfRule type="cellIs" dxfId="624" priority="31" operator="equal">
      <formula>0</formula>
    </cfRule>
    <cfRule type="cellIs" dxfId="623" priority="32" operator="greaterThan">
      <formula>5</formula>
    </cfRule>
    <cfRule type="cellIs" dxfId="622" priority="33" operator="equal">
      <formula>5</formula>
    </cfRule>
    <cfRule type="cellIs" dxfId="621" priority="34" operator="equal">
      <formula>3</formula>
    </cfRule>
    <cfRule type="cellIs" dxfId="620" priority="35" operator="equal">
      <formula>2</formula>
    </cfRule>
  </conditionalFormatting>
  <conditionalFormatting sqref="L7:L146">
    <cfRule type="cellIs" dxfId="619" priority="124" operator="equal">
      <formula>4</formula>
    </cfRule>
    <cfRule type="cellIs" dxfId="618" priority="125" operator="greaterThan">
      <formula>4</formula>
    </cfRule>
    <cfRule type="cellIs" dxfId="617" priority="126" operator="equal">
      <formula>0</formula>
    </cfRule>
    <cfRule type="containsBlanks" dxfId="616" priority="127">
      <formula>LEN(TRIM(L7))=0</formula>
    </cfRule>
    <cfRule type="cellIs" dxfId="615" priority="153" operator="equal">
      <formula>2</formula>
    </cfRule>
    <cfRule type="cellIs" dxfId="614" priority="226" operator="equal">
      <formula>1</formula>
    </cfRule>
  </conditionalFormatting>
  <conditionalFormatting sqref="N7:N146">
    <cfRule type="cellIs" dxfId="613" priority="25" operator="equal">
      <formula>4</formula>
    </cfRule>
    <cfRule type="cellIs" dxfId="612" priority="26" operator="greaterThan">
      <formula>4</formula>
    </cfRule>
    <cfRule type="cellIs" dxfId="611" priority="27" operator="equal">
      <formula>0</formula>
    </cfRule>
    <cfRule type="containsBlanks" dxfId="610" priority="28">
      <formula>LEN(TRIM(N7))=0</formula>
    </cfRule>
    <cfRule type="cellIs" dxfId="609" priority="29" operator="equal">
      <formula>2</formula>
    </cfRule>
    <cfRule type="cellIs" dxfId="608" priority="30" operator="equal">
      <formula>1</formula>
    </cfRule>
  </conditionalFormatting>
  <conditionalFormatting sqref="P7:P146">
    <cfRule type="cellIs" dxfId="607" priority="19" operator="equal">
      <formula>4</formula>
    </cfRule>
    <cfRule type="cellIs" dxfId="606" priority="20" operator="greaterThan">
      <formula>4</formula>
    </cfRule>
    <cfRule type="cellIs" dxfId="605" priority="21" operator="equal">
      <formula>0</formula>
    </cfRule>
    <cfRule type="containsBlanks" dxfId="604" priority="22">
      <formula>LEN(TRIM(P7))=0</formula>
    </cfRule>
    <cfRule type="cellIs" dxfId="603" priority="23" operator="equal">
      <formula>2</formula>
    </cfRule>
    <cfRule type="cellIs" dxfId="602" priority="24" operator="equal">
      <formula>1</formula>
    </cfRule>
  </conditionalFormatting>
  <conditionalFormatting sqref="Q7:Q146">
    <cfRule type="cellIs" dxfId="601" priority="13" operator="equal">
      <formula>4</formula>
    </cfRule>
    <cfRule type="cellIs" dxfId="600" priority="14" operator="greaterThan">
      <formula>4</formula>
    </cfRule>
    <cfRule type="cellIs" dxfId="599" priority="15" operator="equal">
      <formula>0</formula>
    </cfRule>
    <cfRule type="containsBlanks" dxfId="598" priority="16">
      <formula>LEN(TRIM(Q7))=0</formula>
    </cfRule>
    <cfRule type="cellIs" dxfId="597" priority="17" operator="equal">
      <formula>2</formula>
    </cfRule>
    <cfRule type="cellIs" dxfId="596" priority="18" operator="equal">
      <formula>1</formula>
    </cfRule>
  </conditionalFormatting>
  <conditionalFormatting sqref="U7:U146">
    <cfRule type="cellIs" dxfId="595" priority="7" operator="equal">
      <formula>4</formula>
    </cfRule>
    <cfRule type="cellIs" dxfId="594" priority="8" operator="greaterThan">
      <formula>4</formula>
    </cfRule>
    <cfRule type="cellIs" dxfId="593" priority="9" operator="equal">
      <formula>0</formula>
    </cfRule>
    <cfRule type="containsBlanks" dxfId="592" priority="10">
      <formula>LEN(TRIM(U7))=0</formula>
    </cfRule>
    <cfRule type="cellIs" dxfId="591" priority="11" operator="equal">
      <formula>2</formula>
    </cfRule>
    <cfRule type="cellIs" dxfId="590" priority="12" operator="equal">
      <formula>1</formula>
    </cfRule>
  </conditionalFormatting>
  <conditionalFormatting sqref="W7:W146">
    <cfRule type="cellIs" dxfId="589" priority="1" operator="equal">
      <formula>4</formula>
    </cfRule>
    <cfRule type="cellIs" dxfId="588" priority="2" operator="greaterThan">
      <formula>4</formula>
    </cfRule>
    <cfRule type="cellIs" dxfId="587" priority="3" operator="equal">
      <formula>0</formula>
    </cfRule>
    <cfRule type="containsBlanks" dxfId="586" priority="4">
      <formula>LEN(TRIM(W7))=0</formula>
    </cfRule>
    <cfRule type="cellIs" dxfId="585" priority="5" operator="equal">
      <formula>2</formula>
    </cfRule>
    <cfRule type="cellIs" dxfId="58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2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2"/>
      <c r="V6" s="165"/>
      <c r="W6" s="77"/>
      <c r="X6" s="78"/>
      <c r="Y6" s="2"/>
    </row>
    <row r="7" spans="1:33" x14ac:dyDescent="0.25">
      <c r="A7" s="23">
        <v>1</v>
      </c>
      <c r="B7" s="7" t="str">
        <f>'6thR'!B7</f>
        <v>Tim Rebolj&amp; Gal Grudnik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15.3</v>
      </c>
      <c r="W7" s="78">
        <f>IF(B7&lt;&gt;"",'6thR'!AA7+X7,0)</f>
        <v>1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Marina Ravnikar&amp;Janko Kržič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10.9</v>
      </c>
      <c r="W8" s="78">
        <f>IF(B8&lt;&gt;"",'6thR'!AA8+X8,0)</f>
        <v>1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Vladimir Gurov&amp;Franci Kunšič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10.6</v>
      </c>
      <c r="W9" s="78">
        <f>IF(B9&lt;&gt;"",'6thR'!AA9+X9,0)</f>
        <v>1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Nika&amp;Rado Zalaznik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14.7</v>
      </c>
      <c r="W10" s="78">
        <f>IF(B10&lt;&gt;"",'6thR'!AA10+X10,0)</f>
        <v>1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Nada&amp;Vito Šmit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9</v>
      </c>
      <c r="W11" s="78">
        <f>IF(B11&lt;&gt;"",'6thR'!AA11+X11,0)</f>
        <v>1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Maja&amp;Andrej Rebolj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9.3000000000000007</v>
      </c>
      <c r="W12" s="78">
        <f>IF(B12&lt;&gt;"",'6thR'!AA12+X12,0)</f>
        <v>1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Emil Tavčar&amp;Boris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15.1</v>
      </c>
      <c r="W13" s="78">
        <f>IF(B13&lt;&gt;"",'6thR'!AA13+X13,0)</f>
        <v>1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Ani&amp;Zoran Klemenčič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15.5</v>
      </c>
      <c r="W14" s="78">
        <f>IF(B14&lt;&gt;"",'6thR'!AA14+X14,0)</f>
        <v>1</v>
      </c>
      <c r="X14" s="78">
        <f t="shared" si="1"/>
        <v>0</v>
      </c>
    </row>
    <row r="15" spans="1:33" x14ac:dyDescent="0.25">
      <c r="A15" s="23">
        <v>9</v>
      </c>
      <c r="B15" s="7" t="str">
        <f>'6thR'!B15</f>
        <v>Romana Kranjc&amp;Janez Ločniškar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9.9</v>
      </c>
      <c r="W15" s="78">
        <f>IF(B15&lt;&gt;"",'6thR'!AA15+X15,0)</f>
        <v>1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Breda&amp;Jani Konte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12</v>
      </c>
      <c r="W16" s="78">
        <f>IF(B16&lt;&gt;"",'6thR'!AA16+X16,0)</f>
        <v>1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Andreja&amp;Niko Rostohar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5.8</v>
      </c>
      <c r="W17" s="78">
        <f>IF(B17&lt;&gt;"",'6thR'!AA17+X17,0)</f>
        <v>1</v>
      </c>
      <c r="X17" s="78">
        <f t="shared" si="1"/>
        <v>0</v>
      </c>
    </row>
    <row r="18" spans="1:24" x14ac:dyDescent="0.25">
      <c r="A18" s="23">
        <v>12</v>
      </c>
      <c r="B18" s="7" t="str">
        <f>'6thR'!B18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17.100000000000001</v>
      </c>
      <c r="W18" s="78">
        <f>IF(B18&lt;&gt;"",'6thR'!AA18+X18,0)</f>
        <v>1</v>
      </c>
      <c r="X18" s="78">
        <f t="shared" si="1"/>
        <v>0</v>
      </c>
    </row>
    <row r="19" spans="1:24" x14ac:dyDescent="0.25">
      <c r="A19" s="29">
        <v>13</v>
      </c>
      <c r="B19" s="7" t="str">
        <f>'6thR'!B19</f>
        <v>Sašo&amp;Sašo Kranjc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4.5</v>
      </c>
      <c r="W19" s="78">
        <f>IF(B19&lt;&gt;"",'6thR'!AA19+X19,0)</f>
        <v>1</v>
      </c>
      <c r="X19" s="78">
        <f t="shared" si="1"/>
        <v>0</v>
      </c>
    </row>
    <row r="20" spans="1:24" x14ac:dyDescent="0.25">
      <c r="A20" s="23">
        <v>14</v>
      </c>
      <c r="B20" s="7">
        <f>'6thR'!B20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-1.5</v>
      </c>
      <c r="W20" s="78">
        <f>IF(B20&lt;&gt;"",'6thR'!AA20+X20,0)</f>
        <v>0</v>
      </c>
      <c r="X20" s="78">
        <f t="shared" si="1"/>
        <v>0</v>
      </c>
    </row>
    <row r="21" spans="1:24" x14ac:dyDescent="0.25">
      <c r="A21" s="23">
        <v>15</v>
      </c>
      <c r="B21" s="7">
        <f>'6thR'!B21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-1.5</v>
      </c>
      <c r="W21" s="78">
        <f>IF(B21&lt;&gt;"",'6thR'!AA21+X21,0)</f>
        <v>0</v>
      </c>
      <c r="X21" s="78">
        <f t="shared" si="1"/>
        <v>0</v>
      </c>
    </row>
    <row r="22" spans="1:24" x14ac:dyDescent="0.25">
      <c r="A22" s="29">
        <v>16</v>
      </c>
      <c r="B22" s="7">
        <f>'6thR'!B22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-1.5</v>
      </c>
      <c r="W22" s="78">
        <f>IF(B22&lt;&gt;"",'6thR'!AA22+X22,0)</f>
        <v>0</v>
      </c>
      <c r="X22" s="78">
        <f t="shared" si="1"/>
        <v>0</v>
      </c>
    </row>
    <row r="23" spans="1:24" x14ac:dyDescent="0.25">
      <c r="A23" s="23">
        <v>17</v>
      </c>
      <c r="B23" s="7">
        <f>'6thR'!B23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-1.5</v>
      </c>
      <c r="W23" s="78">
        <f>IF(B23&lt;&gt;"",'6thR'!AA23+X23,0)</f>
        <v>0</v>
      </c>
      <c r="X23" s="78">
        <f t="shared" si="1"/>
        <v>0</v>
      </c>
    </row>
    <row r="24" spans="1:24" x14ac:dyDescent="0.25">
      <c r="A24" s="23">
        <v>18</v>
      </c>
      <c r="B24" s="7">
        <f>'6thR'!B24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-1.5</v>
      </c>
      <c r="W24" s="78">
        <f>IF(B24&lt;&gt;"",'6thR'!AA24+X24,0)</f>
        <v>0</v>
      </c>
      <c r="X24" s="78">
        <f t="shared" si="1"/>
        <v>0</v>
      </c>
    </row>
    <row r="25" spans="1:24" x14ac:dyDescent="0.25">
      <c r="A25" s="29">
        <v>19</v>
      </c>
      <c r="B25" s="7">
        <f>'6thR'!B25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-1.5</v>
      </c>
      <c r="W25" s="78">
        <f>IF(B25&lt;&gt;"",'6thR'!AA25+X25,0)</f>
        <v>0</v>
      </c>
      <c r="X25" s="78">
        <f t="shared" si="1"/>
        <v>0</v>
      </c>
    </row>
    <row r="26" spans="1:24" x14ac:dyDescent="0.25">
      <c r="A26" s="23">
        <v>20</v>
      </c>
      <c r="B26" s="7">
        <f>'6thR'!B26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-1.5</v>
      </c>
      <c r="W26" s="78">
        <f>IF(B26&lt;&gt;"",'6thR'!AA26+X26,0)</f>
        <v>0</v>
      </c>
      <c r="X26" s="78">
        <f t="shared" si="1"/>
        <v>0</v>
      </c>
    </row>
    <row r="27" spans="1:24" x14ac:dyDescent="0.25">
      <c r="A27" s="23">
        <v>21</v>
      </c>
      <c r="B27" s="7">
        <f>'6thR'!B27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-1.5</v>
      </c>
      <c r="W27" s="78">
        <f>IF(B27&lt;&gt;"",'6thR'!AA27+X27,0)</f>
        <v>0</v>
      </c>
      <c r="X27" s="78">
        <f t="shared" si="1"/>
        <v>0</v>
      </c>
    </row>
    <row r="28" spans="1:24" x14ac:dyDescent="0.25">
      <c r="A28" s="29">
        <v>22</v>
      </c>
      <c r="B28" s="7">
        <f>'6thR'!B28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-1.5</v>
      </c>
      <c r="W28" s="78">
        <f>IF(B28&lt;&gt;"",'6thR'!AA28+X28,0)</f>
        <v>0</v>
      </c>
      <c r="X28" s="78">
        <f t="shared" si="1"/>
        <v>0</v>
      </c>
    </row>
    <row r="29" spans="1:24" x14ac:dyDescent="0.25">
      <c r="A29" s="23">
        <v>23</v>
      </c>
      <c r="B29" s="7">
        <f>'6thR'!B29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-1.5</v>
      </c>
      <c r="W29" s="78">
        <f>IF(B29&lt;&gt;"",'6thR'!AA29+X29,0)</f>
        <v>0</v>
      </c>
      <c r="X29" s="78">
        <f t="shared" si="1"/>
        <v>0</v>
      </c>
    </row>
    <row r="30" spans="1:24" x14ac:dyDescent="0.25">
      <c r="A30" s="23">
        <v>24</v>
      </c>
      <c r="B30" s="7">
        <f>'6thR'!B30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-1.5</v>
      </c>
      <c r="W30" s="78">
        <f>IF(B30&lt;&gt;"",'6thR'!AA30+X30,0)</f>
        <v>0</v>
      </c>
      <c r="X30" s="78">
        <f t="shared" si="1"/>
        <v>0</v>
      </c>
    </row>
    <row r="31" spans="1:24" x14ac:dyDescent="0.25">
      <c r="A31" s="29">
        <v>25</v>
      </c>
      <c r="B31" s="7">
        <f>'6thR'!B31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-1.5</v>
      </c>
      <c r="W31" s="78">
        <f>IF(B31&lt;&gt;"",'6thR'!AA31+X31,0)</f>
        <v>0</v>
      </c>
      <c r="X31" s="78">
        <f t="shared" si="1"/>
        <v>0</v>
      </c>
    </row>
    <row r="32" spans="1:24" x14ac:dyDescent="0.25">
      <c r="A32" s="23">
        <v>26</v>
      </c>
      <c r="B32" s="7">
        <f>'6thR'!B32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-1.5</v>
      </c>
      <c r="W32" s="78">
        <f>IF(B32&lt;&gt;"",'6thR'!AA32+X32,0)</f>
        <v>0</v>
      </c>
      <c r="X32" s="78">
        <f t="shared" si="1"/>
        <v>0</v>
      </c>
    </row>
    <row r="33" spans="1:24" x14ac:dyDescent="0.25">
      <c r="A33" s="23">
        <v>27</v>
      </c>
      <c r="B33" s="7">
        <f>'6thR'!B33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-1.5</v>
      </c>
      <c r="W33" s="78">
        <f>IF(B33&lt;&gt;"",'6thR'!AA33+X33,0)</f>
        <v>0</v>
      </c>
      <c r="X33" s="78">
        <f t="shared" si="1"/>
        <v>0</v>
      </c>
    </row>
    <row r="34" spans="1:24" x14ac:dyDescent="0.25">
      <c r="A34" s="29">
        <v>28</v>
      </c>
      <c r="B34" s="7">
        <f>'6thR'!B34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-1.5</v>
      </c>
      <c r="W34" s="78">
        <f>IF(B34&lt;&gt;"",'6thR'!AA34+X34,0)</f>
        <v>0</v>
      </c>
      <c r="X34" s="78">
        <f t="shared" si="1"/>
        <v>0</v>
      </c>
    </row>
    <row r="35" spans="1:24" x14ac:dyDescent="0.25">
      <c r="A35" s="23">
        <v>29</v>
      </c>
      <c r="B35" s="7">
        <f>'6thR'!B35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-1.5</v>
      </c>
      <c r="W35" s="78">
        <f>IF(B35&lt;&gt;"",'6thR'!AA35+X35,0)</f>
        <v>0</v>
      </c>
      <c r="X35" s="78">
        <f t="shared" si="1"/>
        <v>0</v>
      </c>
    </row>
    <row r="36" spans="1:24" x14ac:dyDescent="0.2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-1.5</v>
      </c>
      <c r="W36" s="78">
        <f>IF(B36&lt;&gt;"",'6thR'!AA36+X36,0)</f>
        <v>0</v>
      </c>
      <c r="X36" s="78">
        <f t="shared" si="1"/>
        <v>0</v>
      </c>
    </row>
    <row r="37" spans="1:24" x14ac:dyDescent="0.2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2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 t="str">
        <f>'6thR'!B69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selectLockedCells="1"/>
  <sortState ref="A7:V126">
    <sortCondition ref="A7:A126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2"/>
      <c r="V6" s="167"/>
      <c r="W6" s="77"/>
      <c r="X6" s="4"/>
      <c r="Y6" s="36"/>
    </row>
    <row r="7" spans="1:33" x14ac:dyDescent="0.25">
      <c r="A7" s="23">
        <v>1</v>
      </c>
      <c r="B7" s="6" t="str">
        <f>'7thR'!B7</f>
        <v>Tim Rebolj&amp; Gal Grudnik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15.3</v>
      </c>
      <c r="W7" s="78">
        <f>IF(B7&lt;&gt;"",'7thR'!W7+X7,0)</f>
        <v>1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Marina Ravnikar&amp;Janko Kržič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10.9</v>
      </c>
      <c r="W8" s="78">
        <f>IF(B8&lt;&gt;"",'7thR'!W8+X8,0)</f>
        <v>1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Vladimir Gurov&amp;Franci Kunšič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10.6</v>
      </c>
      <c r="W9" s="78">
        <f>IF(B9&lt;&gt;"",'7thR'!W9+X9,0)</f>
        <v>1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Nika&amp;Rado Zalaznik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14.7</v>
      </c>
      <c r="W10" s="78">
        <f>IF(B10&lt;&gt;"",'7thR'!W10+X10,0)</f>
        <v>1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Nada&amp;Vito Šmit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9</v>
      </c>
      <c r="W11" s="78">
        <f>IF(B11&lt;&gt;"",'7thR'!W11+X11,0)</f>
        <v>1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Maja&amp;Andrej Rebolj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9.3000000000000007</v>
      </c>
      <c r="W12" s="78">
        <f>IF(B12&lt;&gt;"",'7thR'!W12+X12,0)</f>
        <v>1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Emil Tavčar&amp;Boris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15.1</v>
      </c>
      <c r="W13" s="78">
        <f>IF(B13&lt;&gt;"",'7thR'!W13+X13,0)</f>
        <v>1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Ani&amp;Zoran Klemenčič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15.5</v>
      </c>
      <c r="W14" s="78">
        <f>IF(B14&lt;&gt;"",'7thR'!W14+X14,0)</f>
        <v>1</v>
      </c>
      <c r="X14" s="4">
        <f t="shared" si="1"/>
        <v>0</v>
      </c>
    </row>
    <row r="15" spans="1:33" x14ac:dyDescent="0.25">
      <c r="A15" s="23">
        <v>9</v>
      </c>
      <c r="B15" s="6" t="str">
        <f>'7thR'!B15</f>
        <v>Romana Kranjc&amp;Janez Ločniškar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9.9</v>
      </c>
      <c r="W15" s="78">
        <f>IF(B15&lt;&gt;"",'7thR'!W15+X15,0)</f>
        <v>1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Breda&amp;Jani Konte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12</v>
      </c>
      <c r="W16" s="78">
        <f>IF(B16&lt;&gt;"",'7thR'!W16+X16,0)</f>
        <v>1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Andreja&amp;Niko Rostohar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5.8</v>
      </c>
      <c r="W17" s="78">
        <f>IF(B17&lt;&gt;"",'7thR'!W17+X17,0)</f>
        <v>1</v>
      </c>
      <c r="X17" s="4">
        <f t="shared" si="1"/>
        <v>0</v>
      </c>
    </row>
    <row r="18" spans="1:24" x14ac:dyDescent="0.25">
      <c r="A18" s="23">
        <v>12</v>
      </c>
      <c r="B18" s="6" t="str">
        <f>'7thR'!B18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17.100000000000001</v>
      </c>
      <c r="W18" s="78">
        <f>IF(B18&lt;&gt;"",'7thR'!W18+X18,0)</f>
        <v>1</v>
      </c>
      <c r="X18" s="4">
        <f t="shared" si="1"/>
        <v>0</v>
      </c>
    </row>
    <row r="19" spans="1:24" x14ac:dyDescent="0.25">
      <c r="A19" s="23">
        <v>13</v>
      </c>
      <c r="B19" s="6" t="str">
        <f>'7thR'!B19</f>
        <v>Sašo&amp;Sašo Kranjc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4.5</v>
      </c>
      <c r="W19" s="78">
        <f>IF(B19&lt;&gt;"",'7thR'!W19+X19,0)</f>
        <v>1</v>
      </c>
      <c r="X19" s="4">
        <f t="shared" si="1"/>
        <v>0</v>
      </c>
    </row>
    <row r="20" spans="1:24" x14ac:dyDescent="0.25">
      <c r="A20" s="23">
        <v>14</v>
      </c>
      <c r="B20" s="6">
        <f>'7thR'!B20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-1.5</v>
      </c>
      <c r="W20" s="78">
        <f>IF(B20&lt;&gt;"",'7thR'!W20+X20,0)</f>
        <v>0</v>
      </c>
      <c r="X20" s="4">
        <f t="shared" si="1"/>
        <v>0</v>
      </c>
    </row>
    <row r="21" spans="1:24" x14ac:dyDescent="0.25">
      <c r="A21" s="23">
        <v>15</v>
      </c>
      <c r="B21" s="6">
        <f>'7thR'!B21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-1.5</v>
      </c>
      <c r="W21" s="78">
        <f>IF(B21&lt;&gt;"",'7thR'!W21+X21,0)</f>
        <v>0</v>
      </c>
      <c r="X21" s="4">
        <f t="shared" si="1"/>
        <v>0</v>
      </c>
    </row>
    <row r="22" spans="1:24" x14ac:dyDescent="0.25">
      <c r="A22" s="23">
        <v>16</v>
      </c>
      <c r="B22" s="6">
        <f>'7thR'!B22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-1.5</v>
      </c>
      <c r="W22" s="78">
        <f>IF(B22&lt;&gt;"",'7thR'!W22+X22,0)</f>
        <v>0</v>
      </c>
      <c r="X22" s="4">
        <f t="shared" si="1"/>
        <v>0</v>
      </c>
    </row>
    <row r="23" spans="1:24" x14ac:dyDescent="0.25">
      <c r="A23" s="23">
        <v>17</v>
      </c>
      <c r="B23" s="6">
        <f>'7thR'!B23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-1.5</v>
      </c>
      <c r="W23" s="78">
        <f>IF(B23&lt;&gt;"",'7thR'!W23+X23,0)</f>
        <v>0</v>
      </c>
      <c r="X23" s="4">
        <f t="shared" si="1"/>
        <v>0</v>
      </c>
    </row>
    <row r="24" spans="1:24" x14ac:dyDescent="0.25">
      <c r="A24" s="23">
        <v>18</v>
      </c>
      <c r="B24" s="6">
        <f>'7thR'!B24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-1.5</v>
      </c>
      <c r="W24" s="78">
        <f>IF(B24&lt;&gt;"",'7thR'!W24+X24,0)</f>
        <v>0</v>
      </c>
      <c r="X24" s="4">
        <f t="shared" si="1"/>
        <v>0</v>
      </c>
    </row>
    <row r="25" spans="1:24" x14ac:dyDescent="0.25">
      <c r="A25" s="23">
        <v>19</v>
      </c>
      <c r="B25" s="6">
        <f>'7thR'!B25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-1.5</v>
      </c>
      <c r="W25" s="78">
        <f>IF(B25&lt;&gt;"",'7thR'!W25+X25,0)</f>
        <v>0</v>
      </c>
      <c r="X25" s="4">
        <f t="shared" si="1"/>
        <v>0</v>
      </c>
    </row>
    <row r="26" spans="1:24" x14ac:dyDescent="0.25">
      <c r="A26" s="23">
        <v>20</v>
      </c>
      <c r="B26" s="6">
        <f>'7thR'!B26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-1.5</v>
      </c>
      <c r="W26" s="78">
        <f>IF(B26&lt;&gt;"",'7thR'!W26+X26,0)</f>
        <v>0</v>
      </c>
      <c r="X26" s="4">
        <f t="shared" si="1"/>
        <v>0</v>
      </c>
    </row>
    <row r="27" spans="1:24" x14ac:dyDescent="0.25">
      <c r="A27" s="23">
        <v>21</v>
      </c>
      <c r="B27" s="6">
        <f>'7thR'!B27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-1.5</v>
      </c>
      <c r="W27" s="78">
        <f>IF(B27&lt;&gt;"",'7thR'!W27+X27,0)</f>
        <v>0</v>
      </c>
      <c r="X27" s="4">
        <f t="shared" si="1"/>
        <v>0</v>
      </c>
    </row>
    <row r="28" spans="1:24" x14ac:dyDescent="0.25">
      <c r="A28" s="23">
        <v>22</v>
      </c>
      <c r="B28" s="6">
        <f>'7thR'!B28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-1.5</v>
      </c>
      <c r="W28" s="78">
        <f>IF(B28&lt;&gt;"",'7thR'!W28+X28,0)</f>
        <v>0</v>
      </c>
      <c r="X28" s="4">
        <f t="shared" si="1"/>
        <v>0</v>
      </c>
    </row>
    <row r="29" spans="1:24" x14ac:dyDescent="0.25">
      <c r="A29" s="23">
        <v>23</v>
      </c>
      <c r="B29" s="6">
        <f>'7thR'!B29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-1.5</v>
      </c>
      <c r="W29" s="78">
        <f>IF(B29&lt;&gt;"",'7thR'!W29+X29,0)</f>
        <v>0</v>
      </c>
      <c r="X29" s="4">
        <f t="shared" si="1"/>
        <v>0</v>
      </c>
    </row>
    <row r="30" spans="1:24" x14ac:dyDescent="0.25">
      <c r="A30" s="23">
        <v>24</v>
      </c>
      <c r="B30" s="6">
        <f>'7thR'!B30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-1.5</v>
      </c>
      <c r="W30" s="78">
        <f>IF(B30&lt;&gt;"",'7thR'!W30+X30,0)</f>
        <v>0</v>
      </c>
      <c r="X30" s="4">
        <f t="shared" si="1"/>
        <v>0</v>
      </c>
    </row>
    <row r="31" spans="1:24" x14ac:dyDescent="0.25">
      <c r="A31" s="23">
        <v>25</v>
      </c>
      <c r="B31" s="6">
        <f>'7thR'!B31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-1.5</v>
      </c>
      <c r="W31" s="78">
        <f>IF(B31&lt;&gt;"",'7thR'!W31+X31,0)</f>
        <v>0</v>
      </c>
      <c r="X31" s="4">
        <f t="shared" si="1"/>
        <v>0</v>
      </c>
    </row>
    <row r="32" spans="1:24" x14ac:dyDescent="0.25">
      <c r="A32" s="23">
        <v>26</v>
      </c>
      <c r="B32" s="6">
        <f>'7thR'!B32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-1.5</v>
      </c>
      <c r="W32" s="78">
        <f>IF(B32&lt;&gt;"",'7thR'!W32+X32,0)</f>
        <v>0</v>
      </c>
      <c r="X32" s="4">
        <f t="shared" si="1"/>
        <v>0</v>
      </c>
    </row>
    <row r="33" spans="1:24" x14ac:dyDescent="0.25">
      <c r="A33" s="23">
        <v>27</v>
      </c>
      <c r="B33" s="6">
        <f>'7thR'!B33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-1.5</v>
      </c>
      <c r="W33" s="78">
        <f>IF(B33&lt;&gt;"",'7thR'!W33+X33,0)</f>
        <v>0</v>
      </c>
      <c r="X33" s="4">
        <f t="shared" si="1"/>
        <v>0</v>
      </c>
    </row>
    <row r="34" spans="1:24" x14ac:dyDescent="0.25">
      <c r="A34" s="23">
        <v>28</v>
      </c>
      <c r="B34" s="6">
        <f>'7thR'!B34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-1.5</v>
      </c>
      <c r="W34" s="78">
        <f>IF(B34&lt;&gt;"",'7thR'!W34+X34,0)</f>
        <v>0</v>
      </c>
      <c r="X34" s="4">
        <f t="shared" si="1"/>
        <v>0</v>
      </c>
    </row>
    <row r="35" spans="1:24" x14ac:dyDescent="0.25">
      <c r="A35" s="23">
        <v>29</v>
      </c>
      <c r="B35" s="6">
        <f>'7thR'!B35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-1.5</v>
      </c>
      <c r="W35" s="78">
        <f>IF(B35&lt;&gt;"",'7thR'!W35+X35,0)</f>
        <v>0</v>
      </c>
      <c r="X35" s="4">
        <f t="shared" si="1"/>
        <v>0</v>
      </c>
    </row>
    <row r="36" spans="1:24" x14ac:dyDescent="0.2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-1.5</v>
      </c>
      <c r="W36" s="78">
        <f>IF(B36&lt;&gt;"",'7thR'!W36+X36,0)</f>
        <v>0</v>
      </c>
      <c r="X36" s="4">
        <f t="shared" si="1"/>
        <v>0</v>
      </c>
    </row>
    <row r="37" spans="1:24" x14ac:dyDescent="0.2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2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 t="str">
        <f>'7thR'!B69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77" t="str">
        <f>score!H2</f>
        <v>ZVONČKI - 17.04.2022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45"/>
    </row>
    <row r="3" spans="1:27" ht="6" customHeight="1" x14ac:dyDescent="0.25"/>
    <row r="4" spans="1:27" x14ac:dyDescent="0.25">
      <c r="C4" s="172" t="s">
        <v>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7" ht="15" customHeight="1" x14ac:dyDescent="0.25">
      <c r="A5" s="169">
        <f>score!A7</f>
        <v>1</v>
      </c>
      <c r="B5" s="170" t="str">
        <f>score!F7</f>
        <v>Tim Rebolj&amp; Gal Grudnik</v>
      </c>
      <c r="C5" s="174">
        <v>1</v>
      </c>
      <c r="D5" s="174">
        <v>2</v>
      </c>
      <c r="E5" s="174">
        <v>3</v>
      </c>
      <c r="F5" s="174">
        <v>4</v>
      </c>
      <c r="G5" s="174">
        <v>5</v>
      </c>
      <c r="H5" s="174">
        <v>6</v>
      </c>
      <c r="I5" s="174">
        <v>7</v>
      </c>
      <c r="J5" s="174">
        <v>8</v>
      </c>
      <c r="K5" s="174">
        <v>9</v>
      </c>
      <c r="L5" s="174">
        <v>10</v>
      </c>
      <c r="M5" s="174">
        <v>11</v>
      </c>
      <c r="N5" s="174">
        <v>12</v>
      </c>
      <c r="O5" s="174">
        <v>13</v>
      </c>
      <c r="P5" s="174">
        <v>14</v>
      </c>
      <c r="Q5" s="174">
        <v>15</v>
      </c>
      <c r="R5" s="174">
        <v>16</v>
      </c>
      <c r="S5" s="174">
        <v>17</v>
      </c>
      <c r="T5" s="174">
        <v>18</v>
      </c>
      <c r="U5" s="157" t="s">
        <v>1</v>
      </c>
    </row>
    <row r="6" spans="1:27" ht="15" customHeight="1" x14ac:dyDescent="0.25">
      <c r="A6" s="169"/>
      <c r="B6" s="173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51"/>
    </row>
    <row r="7" spans="1:27" x14ac:dyDescent="0.25">
      <c r="B7" s="6" t="s">
        <v>8</v>
      </c>
      <c r="C7" s="5">
        <f>'vnos rezultatov'!C$7</f>
        <v>4</v>
      </c>
      <c r="D7" s="60">
        <f>'vnos rezultatov'!D$7</f>
        <v>3</v>
      </c>
      <c r="E7" s="60">
        <f>'vnos rezultatov'!E$7</f>
        <v>4</v>
      </c>
      <c r="F7" s="60">
        <f>'vnos rezultatov'!F$7</f>
        <v>3</v>
      </c>
      <c r="G7" s="60">
        <f>'vnos rezultatov'!G$7</f>
        <v>4</v>
      </c>
      <c r="H7" s="60">
        <f>'vnos rezultatov'!H$7</f>
        <v>4</v>
      </c>
      <c r="I7" s="60">
        <f>'vnos rezultatov'!I$7</f>
        <v>3</v>
      </c>
      <c r="J7" s="60">
        <f>'vnos rezultatov'!J$7</f>
        <v>5</v>
      </c>
      <c r="K7" s="60">
        <f>'vnos rezultatov'!K$7</f>
        <v>2</v>
      </c>
      <c r="L7" s="60">
        <f>'vnos rezultatov'!L$7</f>
        <v>5</v>
      </c>
      <c r="M7" s="60">
        <f>'vnos rezultatov'!M$7</f>
        <v>3</v>
      </c>
      <c r="N7" s="60">
        <f>'vnos rezultatov'!N$7</f>
        <v>5</v>
      </c>
      <c r="O7" s="60">
        <f>'vnos rezultatov'!O$7</f>
        <v>5</v>
      </c>
      <c r="P7" s="60">
        <f>'vnos rezultatov'!P$7</f>
        <v>4</v>
      </c>
      <c r="Q7" s="60">
        <f>'vnos rezultatov'!Q$7</f>
        <v>5</v>
      </c>
      <c r="R7" s="60">
        <f>'vnos rezultatov'!R$7</f>
        <v>4</v>
      </c>
      <c r="S7" s="60">
        <f>'vnos rezultatov'!S$7</f>
        <v>6</v>
      </c>
      <c r="T7" s="60">
        <f>'vnos rezultatov'!T$7</f>
        <v>3</v>
      </c>
      <c r="U7" s="12">
        <f>SUM(C7:T7)</f>
        <v>72</v>
      </c>
    </row>
    <row r="8" spans="1:27" x14ac:dyDescent="0.25">
      <c r="B8" s="6" t="s">
        <v>13</v>
      </c>
      <c r="C8" s="5">
        <f>'2ndR'!C$7</f>
        <v>0</v>
      </c>
      <c r="D8" s="60">
        <f>'2ndR'!D$7</f>
        <v>0</v>
      </c>
      <c r="E8" s="60">
        <f>'2ndR'!E$7</f>
        <v>0</v>
      </c>
      <c r="F8" s="60">
        <f>'2ndR'!F$7</f>
        <v>0</v>
      </c>
      <c r="G8" s="60">
        <f>'2ndR'!G$7</f>
        <v>0</v>
      </c>
      <c r="H8" s="60">
        <f>'2ndR'!H$7</f>
        <v>0</v>
      </c>
      <c r="I8" s="60">
        <f>'2ndR'!I$7</f>
        <v>0</v>
      </c>
      <c r="J8" s="60">
        <f>'2ndR'!J$7</f>
        <v>0</v>
      </c>
      <c r="K8" s="60">
        <f>'2ndR'!K$7</f>
        <v>0</v>
      </c>
      <c r="L8" s="60">
        <f>'2ndR'!L$7</f>
        <v>0</v>
      </c>
      <c r="M8" s="60">
        <f>'2ndR'!M$7</f>
        <v>0</v>
      </c>
      <c r="N8" s="60">
        <f>'2ndR'!N$7</f>
        <v>0</v>
      </c>
      <c r="O8" s="60">
        <f>'2ndR'!O$7</f>
        <v>0</v>
      </c>
      <c r="P8" s="60">
        <f>'2ndR'!P$7</f>
        <v>0</v>
      </c>
      <c r="Q8" s="60">
        <f>'2ndR'!Q$7</f>
        <v>0</v>
      </c>
      <c r="R8" s="60">
        <f>'2ndR'!R$7</f>
        <v>0</v>
      </c>
      <c r="S8" s="60">
        <f>'2ndR'!S$7</f>
        <v>0</v>
      </c>
      <c r="T8" s="60">
        <f>'2ndR'!T$7</f>
        <v>0</v>
      </c>
      <c r="U8" s="12">
        <f t="shared" ref="U8:U16" si="0">SUM(C8:T8)</f>
        <v>0</v>
      </c>
      <c r="AA8" s="44" t="s">
        <v>9</v>
      </c>
    </row>
    <row r="9" spans="1:27" x14ac:dyDescent="0.2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25">
      <c r="B10" s="6" t="s">
        <v>15</v>
      </c>
      <c r="C10" s="5">
        <f>'4thR'!C$7</f>
        <v>0</v>
      </c>
      <c r="D10" s="60">
        <f>'4thR'!D$7</f>
        <v>0</v>
      </c>
      <c r="E10" s="60">
        <f>'4thR'!E$7</f>
        <v>0</v>
      </c>
      <c r="F10" s="60">
        <f>'4thR'!F$7</f>
        <v>0</v>
      </c>
      <c r="G10" s="60">
        <f>'4thR'!G$7</f>
        <v>0</v>
      </c>
      <c r="H10" s="60">
        <f>'4thR'!H$7</f>
        <v>0</v>
      </c>
      <c r="I10" s="60">
        <f>'4thR'!I$7</f>
        <v>0</v>
      </c>
      <c r="J10" s="60">
        <f>'4thR'!J$7</f>
        <v>0</v>
      </c>
      <c r="K10" s="60">
        <f>'4thR'!K$7</f>
        <v>0</v>
      </c>
      <c r="L10" s="60">
        <f>'4thR'!L$7</f>
        <v>0</v>
      </c>
      <c r="M10" s="60">
        <f>'4thR'!M$7</f>
        <v>0</v>
      </c>
      <c r="N10" s="60">
        <f>'4thR'!N$7</f>
        <v>0</v>
      </c>
      <c r="O10" s="60">
        <f>'4thR'!O$7</f>
        <v>0</v>
      </c>
      <c r="P10" s="60">
        <f>'4thR'!P$7</f>
        <v>0</v>
      </c>
      <c r="Q10" s="60">
        <f>'4thR'!Q$7</f>
        <v>0</v>
      </c>
      <c r="R10" s="60">
        <f>'4thR'!R$7</f>
        <v>0</v>
      </c>
      <c r="S10" s="60">
        <f>'4thR'!S$7</f>
        <v>0</v>
      </c>
      <c r="T10" s="60">
        <f>'4thR'!T$7</f>
        <v>0</v>
      </c>
      <c r="U10" s="12">
        <f t="shared" si="0"/>
        <v>0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4</v>
      </c>
      <c r="D15" s="39">
        <f>score!I$7</f>
        <v>3</v>
      </c>
      <c r="E15" s="39">
        <f>score!J$7</f>
        <v>4</v>
      </c>
      <c r="F15" s="39">
        <f>score!K$7</f>
        <v>3</v>
      </c>
      <c r="G15" s="39">
        <f>score!L$7</f>
        <v>4</v>
      </c>
      <c r="H15" s="39">
        <f>score!M$7</f>
        <v>4</v>
      </c>
      <c r="I15" s="39">
        <f>score!N$7</f>
        <v>3</v>
      </c>
      <c r="J15" s="39">
        <f>score!O$7</f>
        <v>5</v>
      </c>
      <c r="K15" s="39">
        <f>score!P$7</f>
        <v>2</v>
      </c>
      <c r="L15" s="39">
        <f>score!Q$7</f>
        <v>5</v>
      </c>
      <c r="M15" s="39">
        <f>score!R$7</f>
        <v>3</v>
      </c>
      <c r="N15" s="39">
        <f>score!S$7</f>
        <v>5</v>
      </c>
      <c r="O15" s="39">
        <f>score!T$7</f>
        <v>5</v>
      </c>
      <c r="P15" s="39">
        <f>score!U$7</f>
        <v>4</v>
      </c>
      <c r="Q15" s="39">
        <f>score!V$7</f>
        <v>5</v>
      </c>
      <c r="R15" s="39">
        <f>score!W$7</f>
        <v>4</v>
      </c>
      <c r="S15" s="39">
        <f>score!X$7</f>
        <v>6</v>
      </c>
      <c r="T15" s="39">
        <f>score!Y$7</f>
        <v>3</v>
      </c>
      <c r="U15" s="40">
        <f t="shared" si="0"/>
        <v>72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68" t="s">
        <v>6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9" x14ac:dyDescent="0.25">
      <c r="A19" s="169">
        <f>score!A8</f>
        <v>2</v>
      </c>
      <c r="B19" s="170" t="str">
        <f>score!F8</f>
        <v>Marina Ravnikar&amp;Janko Kržič</v>
      </c>
      <c r="C19" s="171">
        <v>1</v>
      </c>
      <c r="D19" s="171">
        <v>2</v>
      </c>
      <c r="E19" s="171">
        <v>3</v>
      </c>
      <c r="F19" s="171">
        <v>4</v>
      </c>
      <c r="G19" s="171">
        <v>5</v>
      </c>
      <c r="H19" s="171">
        <v>6</v>
      </c>
      <c r="I19" s="171">
        <v>7</v>
      </c>
      <c r="J19" s="171">
        <v>8</v>
      </c>
      <c r="K19" s="171">
        <v>9</v>
      </c>
      <c r="L19" s="171">
        <v>10</v>
      </c>
      <c r="M19" s="171">
        <v>11</v>
      </c>
      <c r="N19" s="171">
        <v>12</v>
      </c>
      <c r="O19" s="171">
        <v>13</v>
      </c>
      <c r="P19" s="171">
        <v>14</v>
      </c>
      <c r="Q19" s="171">
        <v>15</v>
      </c>
      <c r="R19" s="171">
        <v>16</v>
      </c>
      <c r="S19" s="171">
        <v>17</v>
      </c>
      <c r="T19" s="171">
        <v>18</v>
      </c>
      <c r="U19" s="51" t="s">
        <v>1</v>
      </c>
    </row>
    <row r="20" spans="1:29" x14ac:dyDescent="0.25">
      <c r="A20" s="169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52"/>
      <c r="AC20" s="44" t="s">
        <v>9</v>
      </c>
    </row>
    <row r="21" spans="1:29" x14ac:dyDescent="0.25">
      <c r="B21" s="6" t="s">
        <v>8</v>
      </c>
      <c r="C21" s="60">
        <f>'vnos rezultatov'!C$8</f>
        <v>4</v>
      </c>
      <c r="D21" s="60">
        <f>'vnos rezultatov'!D$8</f>
        <v>3</v>
      </c>
      <c r="E21" s="60">
        <f>'vnos rezultatov'!E$8</f>
        <v>5</v>
      </c>
      <c r="F21" s="60">
        <f>'vnos rezultatov'!F$8</f>
        <v>4</v>
      </c>
      <c r="G21" s="60">
        <f>'vnos rezultatov'!G$8</f>
        <v>5</v>
      </c>
      <c r="H21" s="60">
        <f>'vnos rezultatov'!H$8</f>
        <v>4</v>
      </c>
      <c r="I21" s="60">
        <f>'vnos rezultatov'!I$8</f>
        <v>3</v>
      </c>
      <c r="J21" s="60">
        <f>'vnos rezultatov'!J$8</f>
        <v>5</v>
      </c>
      <c r="K21" s="60">
        <f>'vnos rezultatov'!K$8</f>
        <v>3</v>
      </c>
      <c r="L21" s="60">
        <f>'vnos rezultatov'!L$8</f>
        <v>5</v>
      </c>
      <c r="M21" s="60">
        <f>'vnos rezultatov'!M$8</f>
        <v>3</v>
      </c>
      <c r="N21" s="60">
        <f>'vnos rezultatov'!N$8</f>
        <v>4</v>
      </c>
      <c r="O21" s="60">
        <f>'vnos rezultatov'!O$8</f>
        <v>5</v>
      </c>
      <c r="P21" s="60">
        <f>'vnos rezultatov'!P$8</f>
        <v>6</v>
      </c>
      <c r="Q21" s="60">
        <f>'vnos rezultatov'!Q$8</f>
        <v>5</v>
      </c>
      <c r="R21" s="60">
        <f>'vnos rezultatov'!R$8</f>
        <v>4</v>
      </c>
      <c r="S21" s="60">
        <f>'vnos rezultatov'!S$8</f>
        <v>5</v>
      </c>
      <c r="T21" s="60">
        <f>'vnos rezultatov'!T$8</f>
        <v>3</v>
      </c>
      <c r="U21" s="12">
        <f>SUM(C21:T21)</f>
        <v>76</v>
      </c>
      <c r="AC21" s="44" t="s">
        <v>9</v>
      </c>
    </row>
    <row r="22" spans="1:29" x14ac:dyDescent="0.25">
      <c r="B22" s="6" t="s">
        <v>13</v>
      </c>
      <c r="C22" s="60">
        <f>'2ndR'!C$8</f>
        <v>0</v>
      </c>
      <c r="D22" s="60">
        <f>'2ndR'!D$8</f>
        <v>0</v>
      </c>
      <c r="E22" s="60">
        <f>'2ndR'!E$8</f>
        <v>0</v>
      </c>
      <c r="F22" s="60">
        <f>'2ndR'!F$8</f>
        <v>0</v>
      </c>
      <c r="G22" s="60">
        <f>'2ndR'!G$8</f>
        <v>0</v>
      </c>
      <c r="H22" s="60">
        <f>'2ndR'!H$8</f>
        <v>0</v>
      </c>
      <c r="I22" s="60">
        <f>'2ndR'!I$8</f>
        <v>0</v>
      </c>
      <c r="J22" s="60">
        <f>'2ndR'!J$8</f>
        <v>0</v>
      </c>
      <c r="K22" s="60">
        <f>'2ndR'!K$8</f>
        <v>0</v>
      </c>
      <c r="L22" s="60">
        <f>'2ndR'!L$8</f>
        <v>0</v>
      </c>
      <c r="M22" s="60">
        <f>'2ndR'!M$8</f>
        <v>0</v>
      </c>
      <c r="N22" s="60">
        <f>'2ndR'!N$8</f>
        <v>0</v>
      </c>
      <c r="O22" s="60">
        <f>'2ndR'!O$8</f>
        <v>0</v>
      </c>
      <c r="P22" s="60">
        <f>'2ndR'!P$8</f>
        <v>0</v>
      </c>
      <c r="Q22" s="60">
        <f>'2ndR'!Q$8</f>
        <v>0</v>
      </c>
      <c r="R22" s="60">
        <f>'2ndR'!R$8</f>
        <v>0</v>
      </c>
      <c r="S22" s="60">
        <f>'2ndR'!S$8</f>
        <v>0</v>
      </c>
      <c r="T22" s="60">
        <f>'2ndR'!T$8</f>
        <v>0</v>
      </c>
      <c r="U22" s="12">
        <f t="shared" ref="U22:U30" si="1">SUM(C22:T22)</f>
        <v>0</v>
      </c>
    </row>
    <row r="23" spans="1:29" x14ac:dyDescent="0.2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25">
      <c r="B24" s="6" t="s">
        <v>15</v>
      </c>
      <c r="C24" s="60">
        <f>'4thR'!C$8</f>
        <v>0</v>
      </c>
      <c r="D24" s="60">
        <f>'4thR'!D$8</f>
        <v>0</v>
      </c>
      <c r="E24" s="60">
        <f>'4thR'!E$8</f>
        <v>0</v>
      </c>
      <c r="F24" s="60">
        <f>'4thR'!F$8</f>
        <v>0</v>
      </c>
      <c r="G24" s="60">
        <f>'4thR'!G$8</f>
        <v>0</v>
      </c>
      <c r="H24" s="60">
        <f>'4thR'!H$8</f>
        <v>0</v>
      </c>
      <c r="I24" s="60">
        <f>'4thR'!I$8</f>
        <v>0</v>
      </c>
      <c r="J24" s="60">
        <f>'4thR'!J$8</f>
        <v>0</v>
      </c>
      <c r="K24" s="60">
        <f>'4thR'!K$8</f>
        <v>0</v>
      </c>
      <c r="L24" s="60">
        <f>'4thR'!L$8</f>
        <v>0</v>
      </c>
      <c r="M24" s="60">
        <f>'4thR'!M$8</f>
        <v>0</v>
      </c>
      <c r="N24" s="60">
        <f>'4thR'!N$8</f>
        <v>0</v>
      </c>
      <c r="O24" s="60">
        <f>'4thR'!O$8</f>
        <v>0</v>
      </c>
      <c r="P24" s="60">
        <f>'4thR'!P$8</f>
        <v>0</v>
      </c>
      <c r="Q24" s="60">
        <f>'4thR'!Q$8</f>
        <v>0</v>
      </c>
      <c r="R24" s="60">
        <f>'4thR'!R$8</f>
        <v>0</v>
      </c>
      <c r="S24" s="60">
        <f>'4thR'!S$8</f>
        <v>0</v>
      </c>
      <c r="T24" s="60">
        <f>'4thR'!T$8</f>
        <v>0</v>
      </c>
      <c r="U24" s="12">
        <f t="shared" si="1"/>
        <v>0</v>
      </c>
    </row>
    <row r="25" spans="1:29" x14ac:dyDescent="0.2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4</v>
      </c>
      <c r="D29" s="39">
        <f>score!I$8</f>
        <v>3</v>
      </c>
      <c r="E29" s="39">
        <f>score!J$8</f>
        <v>5</v>
      </c>
      <c r="F29" s="39">
        <f>score!K$8</f>
        <v>4</v>
      </c>
      <c r="G29" s="39">
        <f>score!L$8</f>
        <v>5</v>
      </c>
      <c r="H29" s="39">
        <f>score!M$8</f>
        <v>4</v>
      </c>
      <c r="I29" s="39">
        <f>score!N$8</f>
        <v>3</v>
      </c>
      <c r="J29" s="39">
        <f>score!O$8</f>
        <v>5</v>
      </c>
      <c r="K29" s="39">
        <f>score!P$8</f>
        <v>3</v>
      </c>
      <c r="L29" s="39">
        <f>score!Q$8</f>
        <v>5</v>
      </c>
      <c r="M29" s="39">
        <f>score!R$8</f>
        <v>3</v>
      </c>
      <c r="N29" s="39">
        <f>score!S$8</f>
        <v>4</v>
      </c>
      <c r="O29" s="39">
        <f>score!T$8</f>
        <v>5</v>
      </c>
      <c r="P29" s="39">
        <f>score!U$8</f>
        <v>6</v>
      </c>
      <c r="Q29" s="39">
        <f>score!V$8</f>
        <v>5</v>
      </c>
      <c r="R29" s="39">
        <f>score!W$8</f>
        <v>4</v>
      </c>
      <c r="S29" s="39">
        <f>score!X$8</f>
        <v>5</v>
      </c>
      <c r="T29" s="39">
        <f>score!Y$8</f>
        <v>3</v>
      </c>
      <c r="U29" s="40">
        <f t="shared" si="1"/>
        <v>76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68" t="s">
        <v>6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</row>
    <row r="33" spans="1:21" ht="15" customHeight="1" x14ac:dyDescent="0.25">
      <c r="A33" s="169">
        <f>score!A9</f>
        <v>3</v>
      </c>
      <c r="B33" s="170" t="str">
        <f>score!F9</f>
        <v>Vladimir Gurov&amp;Franci Kunšič</v>
      </c>
      <c r="C33" s="171">
        <v>1</v>
      </c>
      <c r="D33" s="171">
        <v>2</v>
      </c>
      <c r="E33" s="171">
        <v>3</v>
      </c>
      <c r="F33" s="171">
        <v>4</v>
      </c>
      <c r="G33" s="171">
        <v>5</v>
      </c>
      <c r="H33" s="171">
        <v>6</v>
      </c>
      <c r="I33" s="171">
        <v>7</v>
      </c>
      <c r="J33" s="171">
        <v>8</v>
      </c>
      <c r="K33" s="171">
        <v>9</v>
      </c>
      <c r="L33" s="171">
        <v>10</v>
      </c>
      <c r="M33" s="171">
        <v>11</v>
      </c>
      <c r="N33" s="171">
        <v>12</v>
      </c>
      <c r="O33" s="171">
        <v>13</v>
      </c>
      <c r="P33" s="171">
        <v>14</v>
      </c>
      <c r="Q33" s="171">
        <v>15</v>
      </c>
      <c r="R33" s="171">
        <v>16</v>
      </c>
      <c r="S33" s="171">
        <v>17</v>
      </c>
      <c r="T33" s="171">
        <v>18</v>
      </c>
      <c r="U33" s="51" t="s">
        <v>1</v>
      </c>
    </row>
    <row r="34" spans="1:21" ht="15" customHeight="1" x14ac:dyDescent="0.25">
      <c r="A34" s="169"/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52"/>
    </row>
    <row r="35" spans="1:21" x14ac:dyDescent="0.25">
      <c r="B35" s="6" t="s">
        <v>8</v>
      </c>
      <c r="C35" s="60">
        <f>'vnos rezultatov'!C$9</f>
        <v>5</v>
      </c>
      <c r="D35" s="60">
        <f>'vnos rezultatov'!D$9</f>
        <v>3</v>
      </c>
      <c r="E35" s="60">
        <f>'vnos rezultatov'!E$9</f>
        <v>3</v>
      </c>
      <c r="F35" s="60">
        <f>'vnos rezultatov'!F$9</f>
        <v>4</v>
      </c>
      <c r="G35" s="60">
        <f>'vnos rezultatov'!G$9</f>
        <v>4</v>
      </c>
      <c r="H35" s="60">
        <f>'vnos rezultatov'!H$9</f>
        <v>4</v>
      </c>
      <c r="I35" s="60">
        <f>'vnos rezultatov'!I$9</f>
        <v>3</v>
      </c>
      <c r="J35" s="60">
        <f>'vnos rezultatov'!J$9</f>
        <v>4</v>
      </c>
      <c r="K35" s="60">
        <f>'vnos rezultatov'!K$9</f>
        <v>3</v>
      </c>
      <c r="L35" s="60">
        <f>'vnos rezultatov'!L$9</f>
        <v>5</v>
      </c>
      <c r="M35" s="60">
        <f>'vnos rezultatov'!M$9</f>
        <v>3</v>
      </c>
      <c r="N35" s="60">
        <f>'vnos rezultatov'!N$9</f>
        <v>3</v>
      </c>
      <c r="O35" s="60">
        <f>'vnos rezultatov'!O$9</f>
        <v>4</v>
      </c>
      <c r="P35" s="60">
        <f>'vnos rezultatov'!P$9</f>
        <v>4</v>
      </c>
      <c r="Q35" s="60">
        <f>'vnos rezultatov'!Q$9</f>
        <v>3</v>
      </c>
      <c r="R35" s="60">
        <f>'vnos rezultatov'!R$9</f>
        <v>5</v>
      </c>
      <c r="S35" s="60">
        <f>'vnos rezultatov'!S$9</f>
        <v>4</v>
      </c>
      <c r="T35" s="60">
        <f>'vnos rezultatov'!T$9</f>
        <v>3</v>
      </c>
      <c r="U35" s="12">
        <f>SUM(C35:T35)</f>
        <v>67</v>
      </c>
    </row>
    <row r="36" spans="1:21" x14ac:dyDescent="0.25">
      <c r="B36" s="6" t="s">
        <v>13</v>
      </c>
      <c r="C36" s="60">
        <f>'2ndR'!C$9</f>
        <v>0</v>
      </c>
      <c r="D36" s="60">
        <f>'2ndR'!D$9</f>
        <v>0</v>
      </c>
      <c r="E36" s="60">
        <f>'2ndR'!E$9</f>
        <v>0</v>
      </c>
      <c r="F36" s="60">
        <f>'2ndR'!F$9</f>
        <v>0</v>
      </c>
      <c r="G36" s="60">
        <f>'2ndR'!G$9</f>
        <v>0</v>
      </c>
      <c r="H36" s="60">
        <f>'2ndR'!H$9</f>
        <v>0</v>
      </c>
      <c r="I36" s="60">
        <f>'2ndR'!I$9</f>
        <v>0</v>
      </c>
      <c r="J36" s="60">
        <f>'2ndR'!J$9</f>
        <v>0</v>
      </c>
      <c r="K36" s="60">
        <f>'2ndR'!K$9</f>
        <v>0</v>
      </c>
      <c r="L36" s="60">
        <f>'2ndR'!L$9</f>
        <v>0</v>
      </c>
      <c r="M36" s="60">
        <f>'2ndR'!M$9</f>
        <v>0</v>
      </c>
      <c r="N36" s="60">
        <f>'2ndR'!N$9</f>
        <v>0</v>
      </c>
      <c r="O36" s="60">
        <f>'2ndR'!O$9</f>
        <v>0</v>
      </c>
      <c r="P36" s="60">
        <f>'2ndR'!P$9</f>
        <v>0</v>
      </c>
      <c r="Q36" s="60">
        <f>'2ndR'!Q$9</f>
        <v>0</v>
      </c>
      <c r="R36" s="60">
        <f>'2ndR'!R$9</f>
        <v>0</v>
      </c>
      <c r="S36" s="60">
        <f>'2ndR'!S$9</f>
        <v>0</v>
      </c>
      <c r="T36" s="60">
        <f>'2ndR'!T$9</f>
        <v>0</v>
      </c>
      <c r="U36" s="12">
        <f t="shared" ref="U36:U44" si="2">SUM(C36:T36)</f>
        <v>0</v>
      </c>
    </row>
    <row r="37" spans="1:21" x14ac:dyDescent="0.25">
      <c r="B37" s="6" t="s">
        <v>14</v>
      </c>
      <c r="C37" s="60">
        <f>'3rdR'!C$9</f>
        <v>0</v>
      </c>
      <c r="D37" s="60">
        <f>'3rdR'!D$9</f>
        <v>0</v>
      </c>
      <c r="E37" s="60">
        <f>'3rdR'!E$9</f>
        <v>0</v>
      </c>
      <c r="F37" s="60">
        <f>'3rdR'!F$9</f>
        <v>0</v>
      </c>
      <c r="G37" s="60">
        <f>'3rdR'!G$9</f>
        <v>0</v>
      </c>
      <c r="H37" s="60">
        <f>'3rdR'!H$9</f>
        <v>0</v>
      </c>
      <c r="I37" s="60">
        <f>'3rdR'!I$9</f>
        <v>0</v>
      </c>
      <c r="J37" s="60">
        <f>'3rdR'!J$9</f>
        <v>0</v>
      </c>
      <c r="K37" s="60">
        <f>'3rdR'!K$9</f>
        <v>0</v>
      </c>
      <c r="L37" s="60">
        <f>'3rdR'!L$9</f>
        <v>0</v>
      </c>
      <c r="M37" s="60">
        <f>'3rdR'!M$9</f>
        <v>0</v>
      </c>
      <c r="N37" s="60">
        <f>'3rdR'!N$9</f>
        <v>0</v>
      </c>
      <c r="O37" s="60">
        <f>'3rdR'!O$9</f>
        <v>0</v>
      </c>
      <c r="P37" s="60">
        <f>'3rdR'!P$9</f>
        <v>0</v>
      </c>
      <c r="Q37" s="60">
        <f>'3rdR'!Q$9</f>
        <v>0</v>
      </c>
      <c r="R37" s="60">
        <f>'3rdR'!R$9</f>
        <v>0</v>
      </c>
      <c r="S37" s="60">
        <f>'3rdR'!S$9</f>
        <v>0</v>
      </c>
      <c r="T37" s="60">
        <f>'3rdR'!T$9</f>
        <v>0</v>
      </c>
      <c r="U37" s="12">
        <f t="shared" si="2"/>
        <v>0</v>
      </c>
    </row>
    <row r="38" spans="1:21" x14ac:dyDescent="0.25">
      <c r="B38" s="6" t="s">
        <v>15</v>
      </c>
      <c r="C38" s="60">
        <f>'4thR'!C$9</f>
        <v>0</v>
      </c>
      <c r="D38" s="60">
        <f>'4thR'!D$9</f>
        <v>0</v>
      </c>
      <c r="E38" s="60">
        <f>'4thR'!E$9</f>
        <v>0</v>
      </c>
      <c r="F38" s="60">
        <f>'4thR'!F$9</f>
        <v>0</v>
      </c>
      <c r="G38" s="60">
        <f>'4thR'!G$9</f>
        <v>0</v>
      </c>
      <c r="H38" s="60">
        <f>'4thR'!H$9</f>
        <v>0</v>
      </c>
      <c r="I38" s="60">
        <f>'4thR'!I$9</f>
        <v>0</v>
      </c>
      <c r="J38" s="60">
        <f>'4thR'!J$9</f>
        <v>0</v>
      </c>
      <c r="K38" s="60">
        <f>'4thR'!K$9</f>
        <v>0</v>
      </c>
      <c r="L38" s="60">
        <f>'4thR'!L$9</f>
        <v>0</v>
      </c>
      <c r="M38" s="60">
        <f>'4thR'!M$9</f>
        <v>0</v>
      </c>
      <c r="N38" s="60">
        <f>'4thR'!N$9</f>
        <v>0</v>
      </c>
      <c r="O38" s="60">
        <f>'4thR'!O$9</f>
        <v>0</v>
      </c>
      <c r="P38" s="60">
        <f>'4thR'!P$9</f>
        <v>0</v>
      </c>
      <c r="Q38" s="60">
        <f>'4thR'!Q$9</f>
        <v>0</v>
      </c>
      <c r="R38" s="60">
        <f>'4thR'!R$9</f>
        <v>0</v>
      </c>
      <c r="S38" s="60">
        <f>'4thR'!S$9</f>
        <v>0</v>
      </c>
      <c r="T38" s="60">
        <f>'4thR'!T$9</f>
        <v>0</v>
      </c>
      <c r="U38" s="12">
        <f t="shared" si="2"/>
        <v>0</v>
      </c>
    </row>
    <row r="39" spans="1:21" x14ac:dyDescent="0.2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5</v>
      </c>
      <c r="D43" s="39">
        <f>score!I$9</f>
        <v>3</v>
      </c>
      <c r="E43" s="39">
        <f>score!J$9</f>
        <v>3</v>
      </c>
      <c r="F43" s="39">
        <f>score!K$9</f>
        <v>4</v>
      </c>
      <c r="G43" s="39">
        <f>score!L$9</f>
        <v>4</v>
      </c>
      <c r="H43" s="39">
        <f>score!M$9</f>
        <v>4</v>
      </c>
      <c r="I43" s="39">
        <f>score!N$9</f>
        <v>3</v>
      </c>
      <c r="J43" s="39">
        <f>score!O$9</f>
        <v>4</v>
      </c>
      <c r="K43" s="39">
        <f>score!P$9</f>
        <v>3</v>
      </c>
      <c r="L43" s="39">
        <f>score!Q$9</f>
        <v>5</v>
      </c>
      <c r="M43" s="39">
        <f>score!R$9</f>
        <v>3</v>
      </c>
      <c r="N43" s="39">
        <f>score!S$9</f>
        <v>3</v>
      </c>
      <c r="O43" s="39">
        <f>score!T$9</f>
        <v>4</v>
      </c>
      <c r="P43" s="39">
        <f>score!U$9</f>
        <v>4</v>
      </c>
      <c r="Q43" s="39">
        <f>score!V$9</f>
        <v>3</v>
      </c>
      <c r="R43" s="39">
        <f>score!W$9</f>
        <v>5</v>
      </c>
      <c r="S43" s="39">
        <f>score!X$9</f>
        <v>4</v>
      </c>
      <c r="T43" s="39">
        <f>score!Y$9</f>
        <v>3</v>
      </c>
      <c r="U43" s="40">
        <f t="shared" si="2"/>
        <v>67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68" t="s">
        <v>6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1:21" ht="15" customHeight="1" x14ac:dyDescent="0.25">
      <c r="A47" s="169">
        <f>score!A10</f>
        <v>4</v>
      </c>
      <c r="B47" s="170" t="str">
        <f>score!F10</f>
        <v>Nika&amp;Rado Zalaznik</v>
      </c>
      <c r="C47" s="171">
        <v>1</v>
      </c>
      <c r="D47" s="171">
        <v>2</v>
      </c>
      <c r="E47" s="171">
        <v>3</v>
      </c>
      <c r="F47" s="171">
        <v>4</v>
      </c>
      <c r="G47" s="171">
        <v>5</v>
      </c>
      <c r="H47" s="171">
        <v>6</v>
      </c>
      <c r="I47" s="171">
        <v>7</v>
      </c>
      <c r="J47" s="171">
        <v>8</v>
      </c>
      <c r="K47" s="171">
        <v>9</v>
      </c>
      <c r="L47" s="171">
        <v>10</v>
      </c>
      <c r="M47" s="171">
        <v>11</v>
      </c>
      <c r="N47" s="171">
        <v>12</v>
      </c>
      <c r="O47" s="171">
        <v>13</v>
      </c>
      <c r="P47" s="171">
        <v>14</v>
      </c>
      <c r="Q47" s="171">
        <v>15</v>
      </c>
      <c r="R47" s="171">
        <v>16</v>
      </c>
      <c r="S47" s="171">
        <v>17</v>
      </c>
      <c r="T47" s="171">
        <v>18</v>
      </c>
      <c r="U47" s="51" t="s">
        <v>1</v>
      </c>
    </row>
    <row r="48" spans="1:21" ht="15" customHeight="1" x14ac:dyDescent="0.25">
      <c r="A48" s="169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52"/>
    </row>
    <row r="49" spans="1:21" x14ac:dyDescent="0.25">
      <c r="B49" s="6" t="s">
        <v>8</v>
      </c>
      <c r="C49" s="60">
        <f>'vnos rezultatov'!C$10</f>
        <v>5</v>
      </c>
      <c r="D49" s="60">
        <f>'vnos rezultatov'!D$10</f>
        <v>3</v>
      </c>
      <c r="E49" s="60">
        <f>'vnos rezultatov'!E$10</f>
        <v>4</v>
      </c>
      <c r="F49" s="60">
        <f>'vnos rezultatov'!F$10</f>
        <v>6</v>
      </c>
      <c r="G49" s="60">
        <f>'vnos rezultatov'!G$10</f>
        <v>4</v>
      </c>
      <c r="H49" s="60">
        <f>'vnos rezultatov'!H$10</f>
        <v>7</v>
      </c>
      <c r="I49" s="60">
        <f>'vnos rezultatov'!I$10</f>
        <v>4</v>
      </c>
      <c r="J49" s="60">
        <f>'vnos rezultatov'!J$10</f>
        <v>4</v>
      </c>
      <c r="K49" s="60">
        <f>'vnos rezultatov'!K$10</f>
        <v>4</v>
      </c>
      <c r="L49" s="60">
        <f>'vnos rezultatov'!L$10</f>
        <v>5</v>
      </c>
      <c r="M49" s="60">
        <f>'vnos rezultatov'!M$10</f>
        <v>5</v>
      </c>
      <c r="N49" s="60">
        <f>'vnos rezultatov'!N$10</f>
        <v>4</v>
      </c>
      <c r="O49" s="60">
        <f>'vnos rezultatov'!O$10</f>
        <v>5</v>
      </c>
      <c r="P49" s="60">
        <f>'vnos rezultatov'!P$10</f>
        <v>5</v>
      </c>
      <c r="Q49" s="60">
        <f>'vnos rezultatov'!Q$10</f>
        <v>4</v>
      </c>
      <c r="R49" s="60">
        <f>'vnos rezultatov'!R$10</f>
        <v>3</v>
      </c>
      <c r="S49" s="60">
        <f>'vnos rezultatov'!S$10</f>
        <v>5</v>
      </c>
      <c r="T49" s="60">
        <f>'vnos rezultatov'!T$10</f>
        <v>2</v>
      </c>
      <c r="U49" s="12">
        <f>SUM(C49:T49)</f>
        <v>79</v>
      </c>
    </row>
    <row r="50" spans="1:21" x14ac:dyDescent="0.25">
      <c r="B50" s="6" t="s">
        <v>13</v>
      </c>
      <c r="C50" s="60">
        <f>'2ndR'!C$10</f>
        <v>0</v>
      </c>
      <c r="D50" s="60">
        <f>'2ndR'!D$10</f>
        <v>0</v>
      </c>
      <c r="E50" s="60">
        <f>'2ndR'!E$10</f>
        <v>0</v>
      </c>
      <c r="F50" s="60">
        <f>'2ndR'!F$10</f>
        <v>0</v>
      </c>
      <c r="G50" s="60">
        <f>'2ndR'!G$10</f>
        <v>0</v>
      </c>
      <c r="H50" s="60">
        <f>'2ndR'!H$10</f>
        <v>0</v>
      </c>
      <c r="I50" s="60">
        <f>'2ndR'!I$10</f>
        <v>0</v>
      </c>
      <c r="J50" s="60">
        <f>'2ndR'!J$10</f>
        <v>0</v>
      </c>
      <c r="K50" s="60">
        <f>'2ndR'!K$10</f>
        <v>0</v>
      </c>
      <c r="L50" s="60">
        <f>'2ndR'!L$10</f>
        <v>0</v>
      </c>
      <c r="M50" s="60">
        <f>'2ndR'!M$10</f>
        <v>0</v>
      </c>
      <c r="N50" s="60">
        <f>'2ndR'!N$10</f>
        <v>0</v>
      </c>
      <c r="O50" s="60">
        <f>'2ndR'!O$10</f>
        <v>0</v>
      </c>
      <c r="P50" s="60">
        <f>'2ndR'!P$10</f>
        <v>0</v>
      </c>
      <c r="Q50" s="60">
        <f>'2ndR'!Q$10</f>
        <v>0</v>
      </c>
      <c r="R50" s="60">
        <f>'2ndR'!R$10</f>
        <v>0</v>
      </c>
      <c r="S50" s="60">
        <f>'2ndR'!S$10</f>
        <v>0</v>
      </c>
      <c r="T50" s="60">
        <f>'2ndR'!T$10</f>
        <v>0</v>
      </c>
      <c r="U50" s="12">
        <f t="shared" ref="U50:U58" si="3">SUM(C50:T50)</f>
        <v>0</v>
      </c>
    </row>
    <row r="51" spans="1:21" x14ac:dyDescent="0.25">
      <c r="B51" s="6" t="s">
        <v>14</v>
      </c>
      <c r="C51" s="60">
        <f>'3rdR'!C$10</f>
        <v>0</v>
      </c>
      <c r="D51" s="60">
        <f>'3rdR'!D$10</f>
        <v>0</v>
      </c>
      <c r="E51" s="60">
        <f>'3rdR'!E$10</f>
        <v>0</v>
      </c>
      <c r="F51" s="60">
        <f>'3rdR'!F$10</f>
        <v>0</v>
      </c>
      <c r="G51" s="60">
        <f>'3rdR'!G$10</f>
        <v>0</v>
      </c>
      <c r="H51" s="60">
        <f>'3rdR'!H$10</f>
        <v>0</v>
      </c>
      <c r="I51" s="60">
        <f>'3rdR'!I$10</f>
        <v>0</v>
      </c>
      <c r="J51" s="60">
        <f>'3rdR'!J$10</f>
        <v>0</v>
      </c>
      <c r="K51" s="60">
        <f>'3rdR'!K$10</f>
        <v>0</v>
      </c>
      <c r="L51" s="60">
        <f>'3rdR'!L$10</f>
        <v>0</v>
      </c>
      <c r="M51" s="60">
        <f>'3rdR'!M$10</f>
        <v>0</v>
      </c>
      <c r="N51" s="60">
        <f>'3rdR'!N$10</f>
        <v>0</v>
      </c>
      <c r="O51" s="60">
        <f>'3rdR'!O$10</f>
        <v>0</v>
      </c>
      <c r="P51" s="60">
        <f>'3rdR'!P$10</f>
        <v>0</v>
      </c>
      <c r="Q51" s="60">
        <f>'3rdR'!Q$10</f>
        <v>0</v>
      </c>
      <c r="R51" s="60">
        <f>'3rdR'!R$10</f>
        <v>0</v>
      </c>
      <c r="S51" s="60">
        <f>'3rdR'!S$10</f>
        <v>0</v>
      </c>
      <c r="T51" s="60">
        <f>'3rdR'!T$10</f>
        <v>0</v>
      </c>
      <c r="U51" s="12">
        <f t="shared" si="3"/>
        <v>0</v>
      </c>
    </row>
    <row r="52" spans="1:21" x14ac:dyDescent="0.25">
      <c r="B52" s="6" t="s">
        <v>15</v>
      </c>
      <c r="C52" s="60">
        <f>'4thR'!C$10</f>
        <v>0</v>
      </c>
      <c r="D52" s="60">
        <f>'4thR'!D$10</f>
        <v>0</v>
      </c>
      <c r="E52" s="60">
        <f>'4thR'!E$10</f>
        <v>0</v>
      </c>
      <c r="F52" s="60">
        <f>'4thR'!F$10</f>
        <v>0</v>
      </c>
      <c r="G52" s="60">
        <f>'4thR'!G$10</f>
        <v>0</v>
      </c>
      <c r="H52" s="60">
        <f>'4thR'!H$10</f>
        <v>0</v>
      </c>
      <c r="I52" s="60">
        <f>'4thR'!I$10</f>
        <v>0</v>
      </c>
      <c r="J52" s="60">
        <f>'4thR'!J$10</f>
        <v>0</v>
      </c>
      <c r="K52" s="60">
        <f>'4thR'!K$10</f>
        <v>0</v>
      </c>
      <c r="L52" s="60">
        <f>'4thR'!L$10</f>
        <v>0</v>
      </c>
      <c r="M52" s="60">
        <f>'4thR'!M$10</f>
        <v>0</v>
      </c>
      <c r="N52" s="60">
        <f>'4thR'!N$10</f>
        <v>0</v>
      </c>
      <c r="O52" s="60">
        <f>'4thR'!O$10</f>
        <v>0</v>
      </c>
      <c r="P52" s="60">
        <f>'4thR'!P$10</f>
        <v>0</v>
      </c>
      <c r="Q52" s="60">
        <f>'4thR'!Q$10</f>
        <v>0</v>
      </c>
      <c r="R52" s="60">
        <f>'4thR'!R$10</f>
        <v>0</v>
      </c>
      <c r="S52" s="60">
        <f>'4thR'!S$10</f>
        <v>0</v>
      </c>
      <c r="T52" s="60">
        <f>'4thR'!T$10</f>
        <v>0</v>
      </c>
      <c r="U52" s="12">
        <f t="shared" si="3"/>
        <v>0</v>
      </c>
    </row>
    <row r="53" spans="1:21" x14ac:dyDescent="0.2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5</v>
      </c>
      <c r="D57" s="39">
        <f>score!I$10</f>
        <v>3</v>
      </c>
      <c r="E57" s="39">
        <f>score!J$10</f>
        <v>4</v>
      </c>
      <c r="F57" s="39">
        <f>score!K$10</f>
        <v>6</v>
      </c>
      <c r="G57" s="39">
        <f>score!L$10</f>
        <v>4</v>
      </c>
      <c r="H57" s="39">
        <f>score!M$10</f>
        <v>7</v>
      </c>
      <c r="I57" s="39">
        <f>score!N$10</f>
        <v>4</v>
      </c>
      <c r="J57" s="39">
        <f>score!O$10</f>
        <v>4</v>
      </c>
      <c r="K57" s="39">
        <f>score!P$10</f>
        <v>4</v>
      </c>
      <c r="L57" s="39">
        <f>score!Q$10</f>
        <v>5</v>
      </c>
      <c r="M57" s="39">
        <f>score!R$10</f>
        <v>5</v>
      </c>
      <c r="N57" s="39">
        <f>score!S$10</f>
        <v>4</v>
      </c>
      <c r="O57" s="39">
        <f>score!T$10</f>
        <v>5</v>
      </c>
      <c r="P57" s="39">
        <f>score!U$10</f>
        <v>5</v>
      </c>
      <c r="Q57" s="39">
        <f>score!V$10</f>
        <v>4</v>
      </c>
      <c r="R57" s="39">
        <f>score!W$10</f>
        <v>3</v>
      </c>
      <c r="S57" s="39">
        <f>score!X$10</f>
        <v>5</v>
      </c>
      <c r="T57" s="39">
        <f>score!Y$10</f>
        <v>2</v>
      </c>
      <c r="U57" s="40">
        <f t="shared" si="3"/>
        <v>79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72" t="s">
        <v>6</v>
      </c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1:21" ht="15" customHeight="1" x14ac:dyDescent="0.25">
      <c r="A61" s="169">
        <f>score!A11</f>
        <v>5</v>
      </c>
      <c r="B61" s="170" t="str">
        <f>score!F11</f>
        <v>Nada&amp;Vito Šmit</v>
      </c>
      <c r="C61" s="174">
        <v>1</v>
      </c>
      <c r="D61" s="174">
        <v>2</v>
      </c>
      <c r="E61" s="174">
        <v>3</v>
      </c>
      <c r="F61" s="174">
        <v>4</v>
      </c>
      <c r="G61" s="174">
        <v>5</v>
      </c>
      <c r="H61" s="174">
        <v>6</v>
      </c>
      <c r="I61" s="174">
        <v>7</v>
      </c>
      <c r="J61" s="174">
        <v>8</v>
      </c>
      <c r="K61" s="174">
        <v>9</v>
      </c>
      <c r="L61" s="174">
        <v>10</v>
      </c>
      <c r="M61" s="174">
        <v>11</v>
      </c>
      <c r="N61" s="174">
        <v>12</v>
      </c>
      <c r="O61" s="174">
        <v>13</v>
      </c>
      <c r="P61" s="174">
        <v>14</v>
      </c>
      <c r="Q61" s="174">
        <v>15</v>
      </c>
      <c r="R61" s="174">
        <v>16</v>
      </c>
      <c r="S61" s="174">
        <v>17</v>
      </c>
      <c r="T61" s="174">
        <v>18</v>
      </c>
      <c r="U61" s="51" t="s">
        <v>1</v>
      </c>
    </row>
    <row r="62" spans="1:21" ht="15" customHeight="1" x14ac:dyDescent="0.25">
      <c r="A62" s="169"/>
      <c r="B62" s="170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52"/>
    </row>
    <row r="63" spans="1:21" x14ac:dyDescent="0.25">
      <c r="B63" s="6" t="s">
        <v>8</v>
      </c>
      <c r="C63" s="60">
        <f>'vnos rezultatov'!C$11</f>
        <v>5</v>
      </c>
      <c r="D63" s="60">
        <f>'vnos rezultatov'!D$11</f>
        <v>5</v>
      </c>
      <c r="E63" s="60">
        <f>'vnos rezultatov'!E$11</f>
        <v>3</v>
      </c>
      <c r="F63" s="60">
        <f>'vnos rezultatov'!F$11</f>
        <v>4</v>
      </c>
      <c r="G63" s="60">
        <f>'vnos rezultatov'!G$11</f>
        <v>4</v>
      </c>
      <c r="H63" s="60">
        <f>'vnos rezultatov'!H$11</f>
        <v>4</v>
      </c>
      <c r="I63" s="60">
        <f>'vnos rezultatov'!I$11</f>
        <v>4</v>
      </c>
      <c r="J63" s="60">
        <f>'vnos rezultatov'!J$11</f>
        <v>5</v>
      </c>
      <c r="K63" s="60">
        <f>'vnos rezultatov'!K$11</f>
        <v>3</v>
      </c>
      <c r="L63" s="60">
        <f>'vnos rezultatov'!L$11</f>
        <v>3</v>
      </c>
      <c r="M63" s="60">
        <f>'vnos rezultatov'!M$11</f>
        <v>3</v>
      </c>
      <c r="N63" s="60">
        <f>'vnos rezultatov'!N$11</f>
        <v>3</v>
      </c>
      <c r="O63" s="60">
        <f>'vnos rezultatov'!O$11</f>
        <v>5</v>
      </c>
      <c r="P63" s="60">
        <f>'vnos rezultatov'!P$11</f>
        <v>5</v>
      </c>
      <c r="Q63" s="60">
        <f>'vnos rezultatov'!Q$11</f>
        <v>4</v>
      </c>
      <c r="R63" s="60">
        <f>'vnos rezultatov'!R$11</f>
        <v>6</v>
      </c>
      <c r="S63" s="60">
        <f>'vnos rezultatov'!S$11</f>
        <v>5</v>
      </c>
      <c r="T63" s="60">
        <f>'vnos rezultatov'!T$11</f>
        <v>5</v>
      </c>
      <c r="U63" s="12">
        <f>SUM(C63:T63)</f>
        <v>76</v>
      </c>
    </row>
    <row r="64" spans="1:21" x14ac:dyDescent="0.25">
      <c r="B64" s="6" t="s">
        <v>13</v>
      </c>
      <c r="C64" s="60">
        <f>'2ndR'!C$11</f>
        <v>0</v>
      </c>
      <c r="D64" s="60">
        <f>'2ndR'!D$11</f>
        <v>0</v>
      </c>
      <c r="E64" s="60">
        <f>'2ndR'!E$11</f>
        <v>0</v>
      </c>
      <c r="F64" s="60">
        <f>'2ndR'!F$11</f>
        <v>0</v>
      </c>
      <c r="G64" s="60">
        <f>'2ndR'!G$11</f>
        <v>0</v>
      </c>
      <c r="H64" s="60">
        <f>'2ndR'!H$11</f>
        <v>0</v>
      </c>
      <c r="I64" s="60">
        <f>'2ndR'!I$11</f>
        <v>0</v>
      </c>
      <c r="J64" s="60">
        <f>'2ndR'!J$11</f>
        <v>0</v>
      </c>
      <c r="K64" s="60">
        <f>'2ndR'!K$11</f>
        <v>0</v>
      </c>
      <c r="L64" s="60">
        <f>'2ndR'!L$11</f>
        <v>0</v>
      </c>
      <c r="M64" s="60">
        <f>'2ndR'!M$11</f>
        <v>0</v>
      </c>
      <c r="N64" s="60">
        <f>'2ndR'!N$11</f>
        <v>0</v>
      </c>
      <c r="O64" s="60">
        <f>'2ndR'!O$11</f>
        <v>0</v>
      </c>
      <c r="P64" s="60">
        <f>'2ndR'!P$11</f>
        <v>0</v>
      </c>
      <c r="Q64" s="60">
        <f>'2ndR'!Q$11</f>
        <v>0</v>
      </c>
      <c r="R64" s="60">
        <f>'2ndR'!R$11</f>
        <v>0</v>
      </c>
      <c r="S64" s="60">
        <f>'2ndR'!S$11</f>
        <v>0</v>
      </c>
      <c r="T64" s="60">
        <f>'2ndR'!T$11</f>
        <v>0</v>
      </c>
      <c r="U64" s="12">
        <f t="shared" ref="U64:U72" si="4">SUM(C64:T64)</f>
        <v>0</v>
      </c>
    </row>
    <row r="65" spans="1:21" x14ac:dyDescent="0.25">
      <c r="B65" s="6" t="s">
        <v>14</v>
      </c>
      <c r="C65" s="60">
        <f>'3rdR'!C$11</f>
        <v>0</v>
      </c>
      <c r="D65" s="60">
        <f>'3rdR'!D$11</f>
        <v>0</v>
      </c>
      <c r="E65" s="60">
        <f>'3rdR'!E$11</f>
        <v>0</v>
      </c>
      <c r="F65" s="60">
        <f>'3rdR'!F$11</f>
        <v>0</v>
      </c>
      <c r="G65" s="60">
        <f>'3rdR'!G$11</f>
        <v>0</v>
      </c>
      <c r="H65" s="60">
        <f>'3rdR'!H$11</f>
        <v>0</v>
      </c>
      <c r="I65" s="60">
        <f>'3rdR'!I$11</f>
        <v>0</v>
      </c>
      <c r="J65" s="60">
        <f>'3rdR'!J$11</f>
        <v>0</v>
      </c>
      <c r="K65" s="60">
        <f>'3rdR'!K$11</f>
        <v>0</v>
      </c>
      <c r="L65" s="60">
        <f>'3rdR'!L$11</f>
        <v>0</v>
      </c>
      <c r="M65" s="60">
        <f>'3rdR'!M$11</f>
        <v>0</v>
      </c>
      <c r="N65" s="60">
        <f>'3rdR'!N$11</f>
        <v>0</v>
      </c>
      <c r="O65" s="60">
        <f>'3rdR'!O$11</f>
        <v>0</v>
      </c>
      <c r="P65" s="60">
        <f>'3rdR'!P$11</f>
        <v>0</v>
      </c>
      <c r="Q65" s="60">
        <f>'3rdR'!Q$11</f>
        <v>0</v>
      </c>
      <c r="R65" s="60">
        <f>'3rdR'!R$11</f>
        <v>0</v>
      </c>
      <c r="S65" s="60">
        <f>'3rdR'!S$11</f>
        <v>0</v>
      </c>
      <c r="T65" s="60">
        <f>'3rdR'!T$11</f>
        <v>0</v>
      </c>
      <c r="U65" s="12">
        <f t="shared" si="4"/>
        <v>0</v>
      </c>
    </row>
    <row r="66" spans="1:21" x14ac:dyDescent="0.25">
      <c r="B66" s="6" t="s">
        <v>15</v>
      </c>
      <c r="C66" s="60">
        <f>'4thR'!C$11</f>
        <v>0</v>
      </c>
      <c r="D66" s="60">
        <f>'4thR'!D$11</f>
        <v>0</v>
      </c>
      <c r="E66" s="60">
        <f>'4thR'!E$11</f>
        <v>0</v>
      </c>
      <c r="F66" s="60">
        <f>'4thR'!F$11</f>
        <v>0</v>
      </c>
      <c r="G66" s="60">
        <f>'4thR'!G$11</f>
        <v>0</v>
      </c>
      <c r="H66" s="60">
        <f>'4thR'!H$11</f>
        <v>0</v>
      </c>
      <c r="I66" s="60">
        <f>'4thR'!I$11</f>
        <v>0</v>
      </c>
      <c r="J66" s="60">
        <f>'4thR'!J$11</f>
        <v>0</v>
      </c>
      <c r="K66" s="60">
        <f>'4thR'!K$11</f>
        <v>0</v>
      </c>
      <c r="L66" s="60">
        <f>'4thR'!L$11</f>
        <v>0</v>
      </c>
      <c r="M66" s="60">
        <f>'4thR'!M$11</f>
        <v>0</v>
      </c>
      <c r="N66" s="60">
        <f>'4thR'!N$11</f>
        <v>0</v>
      </c>
      <c r="O66" s="60">
        <f>'4thR'!O$11</f>
        <v>0</v>
      </c>
      <c r="P66" s="60">
        <f>'4thR'!P$11</f>
        <v>0</v>
      </c>
      <c r="Q66" s="60">
        <f>'4thR'!Q$11</f>
        <v>0</v>
      </c>
      <c r="R66" s="60">
        <f>'4thR'!R$11</f>
        <v>0</v>
      </c>
      <c r="S66" s="60">
        <f>'4thR'!S$11</f>
        <v>0</v>
      </c>
      <c r="T66" s="60">
        <f>'4thR'!T$11</f>
        <v>0</v>
      </c>
      <c r="U66" s="12">
        <f t="shared" si="4"/>
        <v>0</v>
      </c>
    </row>
    <row r="67" spans="1:21" x14ac:dyDescent="0.2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5</v>
      </c>
      <c r="D71" s="39">
        <f>score!I$11</f>
        <v>5</v>
      </c>
      <c r="E71" s="39">
        <f>score!J$11</f>
        <v>3</v>
      </c>
      <c r="F71" s="39">
        <f>score!K$11</f>
        <v>4</v>
      </c>
      <c r="G71" s="39">
        <f>score!L$11</f>
        <v>4</v>
      </c>
      <c r="H71" s="39">
        <f>score!M$11</f>
        <v>4</v>
      </c>
      <c r="I71" s="39">
        <f>score!N$11</f>
        <v>4</v>
      </c>
      <c r="J71" s="39">
        <f>score!O$11</f>
        <v>5</v>
      </c>
      <c r="K71" s="39">
        <f>score!P$11</f>
        <v>3</v>
      </c>
      <c r="L71" s="39">
        <f>score!Q$11</f>
        <v>3</v>
      </c>
      <c r="M71" s="39">
        <f>score!R$11</f>
        <v>3</v>
      </c>
      <c r="N71" s="39">
        <f>score!S$11</f>
        <v>3</v>
      </c>
      <c r="O71" s="39">
        <f>score!T$11</f>
        <v>5</v>
      </c>
      <c r="P71" s="39">
        <f>score!U$11</f>
        <v>5</v>
      </c>
      <c r="Q71" s="39">
        <f>score!V$11</f>
        <v>4</v>
      </c>
      <c r="R71" s="39">
        <f>score!W$11</f>
        <v>6</v>
      </c>
      <c r="S71" s="39">
        <f>score!X$11</f>
        <v>5</v>
      </c>
      <c r="T71" s="39">
        <f>score!Y$11</f>
        <v>5</v>
      </c>
      <c r="U71" s="40">
        <f t="shared" si="4"/>
        <v>76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68" t="s">
        <v>6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</row>
    <row r="75" spans="1:21" ht="15" customHeight="1" x14ac:dyDescent="0.25">
      <c r="A75" s="169">
        <f>score!A12</f>
        <v>6</v>
      </c>
      <c r="B75" s="170" t="str">
        <f>score!F12</f>
        <v>Maja&amp;Andrej Rebolj</v>
      </c>
      <c r="C75" s="171">
        <v>1</v>
      </c>
      <c r="D75" s="171">
        <v>2</v>
      </c>
      <c r="E75" s="171">
        <v>3</v>
      </c>
      <c r="F75" s="171">
        <v>4</v>
      </c>
      <c r="G75" s="171">
        <v>5</v>
      </c>
      <c r="H75" s="171">
        <v>6</v>
      </c>
      <c r="I75" s="171">
        <v>7</v>
      </c>
      <c r="J75" s="171">
        <v>8</v>
      </c>
      <c r="K75" s="171">
        <v>9</v>
      </c>
      <c r="L75" s="171">
        <v>10</v>
      </c>
      <c r="M75" s="171">
        <v>11</v>
      </c>
      <c r="N75" s="171">
        <v>12</v>
      </c>
      <c r="O75" s="171">
        <v>13</v>
      </c>
      <c r="P75" s="171">
        <v>14</v>
      </c>
      <c r="Q75" s="171">
        <v>15</v>
      </c>
      <c r="R75" s="171">
        <v>16</v>
      </c>
      <c r="S75" s="171">
        <v>17</v>
      </c>
      <c r="T75" s="171">
        <v>18</v>
      </c>
      <c r="U75" s="51" t="s">
        <v>1</v>
      </c>
    </row>
    <row r="76" spans="1:21" ht="15" customHeight="1" x14ac:dyDescent="0.25">
      <c r="A76" s="169"/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52"/>
    </row>
    <row r="77" spans="1:21" x14ac:dyDescent="0.25">
      <c r="B77" s="6" t="s">
        <v>8</v>
      </c>
      <c r="C77" s="60">
        <f>'vnos rezultatov'!C$12</f>
        <v>3</v>
      </c>
      <c r="D77" s="60">
        <f>'vnos rezultatov'!D$12</f>
        <v>4</v>
      </c>
      <c r="E77" s="60">
        <f>'vnos rezultatov'!E$12</f>
        <v>3</v>
      </c>
      <c r="F77" s="60">
        <f>'vnos rezultatov'!F$12</f>
        <v>5</v>
      </c>
      <c r="G77" s="60">
        <f>'vnos rezultatov'!G$12</f>
        <v>4</v>
      </c>
      <c r="H77" s="60">
        <f>'vnos rezultatov'!H$12</f>
        <v>4</v>
      </c>
      <c r="I77" s="60">
        <f>'vnos rezultatov'!I$12</f>
        <v>3</v>
      </c>
      <c r="J77" s="60">
        <f>'vnos rezultatov'!J$12</f>
        <v>4</v>
      </c>
      <c r="K77" s="60">
        <f>'vnos rezultatov'!K$12</f>
        <v>3</v>
      </c>
      <c r="L77" s="60">
        <f>'vnos rezultatov'!L$12</f>
        <v>5</v>
      </c>
      <c r="M77" s="60">
        <f>'vnos rezultatov'!M$12</f>
        <v>3</v>
      </c>
      <c r="N77" s="60">
        <f>'vnos rezultatov'!N$12</f>
        <v>4</v>
      </c>
      <c r="O77" s="60">
        <f>'vnos rezultatov'!O$12</f>
        <v>5</v>
      </c>
      <c r="P77" s="60">
        <f>'vnos rezultatov'!P$12</f>
        <v>4</v>
      </c>
      <c r="Q77" s="60">
        <f>'vnos rezultatov'!Q$12</f>
        <v>5</v>
      </c>
      <c r="R77" s="60">
        <f>'vnos rezultatov'!R$12</f>
        <v>3</v>
      </c>
      <c r="S77" s="60">
        <f>'vnos rezultatov'!S$12</f>
        <v>5</v>
      </c>
      <c r="T77" s="60">
        <f>'vnos rezultatov'!T$12</f>
        <v>2</v>
      </c>
      <c r="U77" s="12">
        <f>SUM(C77:T77)</f>
        <v>69</v>
      </c>
    </row>
    <row r="78" spans="1:21" x14ac:dyDescent="0.25">
      <c r="B78" s="6" t="s">
        <v>13</v>
      </c>
      <c r="C78" s="60">
        <f>'2ndR'!C$12</f>
        <v>0</v>
      </c>
      <c r="D78" s="60">
        <f>'2ndR'!D$12</f>
        <v>0</v>
      </c>
      <c r="E78" s="60">
        <f>'2ndR'!E$12</f>
        <v>0</v>
      </c>
      <c r="F78" s="60">
        <f>'2ndR'!F$12</f>
        <v>0</v>
      </c>
      <c r="G78" s="60">
        <f>'2ndR'!G$12</f>
        <v>0</v>
      </c>
      <c r="H78" s="60">
        <f>'2ndR'!H$12</f>
        <v>0</v>
      </c>
      <c r="I78" s="60">
        <f>'2ndR'!I$12</f>
        <v>0</v>
      </c>
      <c r="J78" s="60">
        <f>'2ndR'!J$12</f>
        <v>0</v>
      </c>
      <c r="K78" s="60">
        <f>'2ndR'!K$12</f>
        <v>0</v>
      </c>
      <c r="L78" s="60">
        <f>'2ndR'!L$12</f>
        <v>0</v>
      </c>
      <c r="M78" s="60">
        <f>'2ndR'!M$12</f>
        <v>0</v>
      </c>
      <c r="N78" s="60">
        <f>'2ndR'!N$12</f>
        <v>0</v>
      </c>
      <c r="O78" s="60">
        <f>'2ndR'!O$12</f>
        <v>0</v>
      </c>
      <c r="P78" s="60">
        <f>'2ndR'!P$12</f>
        <v>0</v>
      </c>
      <c r="Q78" s="60">
        <f>'2ndR'!Q$12</f>
        <v>0</v>
      </c>
      <c r="R78" s="60">
        <f>'2ndR'!R$12</f>
        <v>0</v>
      </c>
      <c r="S78" s="60">
        <f>'2ndR'!S$12</f>
        <v>0</v>
      </c>
      <c r="T78" s="60">
        <f>'2ndR'!T$12</f>
        <v>0</v>
      </c>
      <c r="U78" s="12">
        <f t="shared" ref="U78:U86" si="5">SUM(C78:T78)</f>
        <v>0</v>
      </c>
    </row>
    <row r="79" spans="1:21" x14ac:dyDescent="0.25">
      <c r="B79" s="6" t="s">
        <v>14</v>
      </c>
      <c r="C79" s="60">
        <f>'3rdR'!C$12</f>
        <v>0</v>
      </c>
      <c r="D79" s="60">
        <f>'3rdR'!D$12</f>
        <v>0</v>
      </c>
      <c r="E79" s="60">
        <f>'3rdR'!E$12</f>
        <v>0</v>
      </c>
      <c r="F79" s="60">
        <f>'3rdR'!F$12</f>
        <v>0</v>
      </c>
      <c r="G79" s="60">
        <f>'3rdR'!G$12</f>
        <v>0</v>
      </c>
      <c r="H79" s="60">
        <f>'3rdR'!H$12</f>
        <v>0</v>
      </c>
      <c r="I79" s="60">
        <f>'3rdR'!I$12</f>
        <v>0</v>
      </c>
      <c r="J79" s="60">
        <f>'3rdR'!J$12</f>
        <v>0</v>
      </c>
      <c r="K79" s="60">
        <f>'3rdR'!K$12</f>
        <v>0</v>
      </c>
      <c r="L79" s="60">
        <f>'3rdR'!L$12</f>
        <v>0</v>
      </c>
      <c r="M79" s="60">
        <f>'3rdR'!M$12</f>
        <v>0</v>
      </c>
      <c r="N79" s="60">
        <f>'3rdR'!N$12</f>
        <v>0</v>
      </c>
      <c r="O79" s="60">
        <f>'3rdR'!O$12</f>
        <v>0</v>
      </c>
      <c r="P79" s="60">
        <f>'3rdR'!P$12</f>
        <v>0</v>
      </c>
      <c r="Q79" s="60">
        <f>'3rdR'!Q$12</f>
        <v>0</v>
      </c>
      <c r="R79" s="60">
        <f>'3rdR'!R$12</f>
        <v>0</v>
      </c>
      <c r="S79" s="60">
        <f>'3rdR'!S$12</f>
        <v>0</v>
      </c>
      <c r="T79" s="60">
        <f>'3rdR'!T$12</f>
        <v>0</v>
      </c>
      <c r="U79" s="12">
        <f t="shared" si="5"/>
        <v>0</v>
      </c>
    </row>
    <row r="80" spans="1:21" x14ac:dyDescent="0.25">
      <c r="B80" s="6" t="s">
        <v>15</v>
      </c>
      <c r="C80" s="60">
        <f>'4thR'!C$12</f>
        <v>0</v>
      </c>
      <c r="D80" s="60">
        <f>'4thR'!D$12</f>
        <v>0</v>
      </c>
      <c r="E80" s="60">
        <f>'4thR'!E$12</f>
        <v>0</v>
      </c>
      <c r="F80" s="60">
        <f>'4thR'!F$12</f>
        <v>0</v>
      </c>
      <c r="G80" s="60">
        <f>'4thR'!G$12</f>
        <v>0</v>
      </c>
      <c r="H80" s="60">
        <f>'4thR'!H$12</f>
        <v>0</v>
      </c>
      <c r="I80" s="60">
        <f>'4thR'!I$12</f>
        <v>0</v>
      </c>
      <c r="J80" s="60">
        <f>'4thR'!J$12</f>
        <v>0</v>
      </c>
      <c r="K80" s="60">
        <f>'4thR'!K$12</f>
        <v>0</v>
      </c>
      <c r="L80" s="60">
        <f>'4thR'!L$12</f>
        <v>0</v>
      </c>
      <c r="M80" s="60">
        <f>'4thR'!M$12</f>
        <v>0</v>
      </c>
      <c r="N80" s="60">
        <f>'4thR'!N$12</f>
        <v>0</v>
      </c>
      <c r="O80" s="60">
        <f>'4thR'!O$12</f>
        <v>0</v>
      </c>
      <c r="P80" s="60">
        <f>'4thR'!P$12</f>
        <v>0</v>
      </c>
      <c r="Q80" s="60">
        <f>'4thR'!Q$12</f>
        <v>0</v>
      </c>
      <c r="R80" s="60">
        <f>'4thR'!R$12</f>
        <v>0</v>
      </c>
      <c r="S80" s="60">
        <f>'4thR'!S$12</f>
        <v>0</v>
      </c>
      <c r="T80" s="60">
        <f>'4thR'!T$12</f>
        <v>0</v>
      </c>
      <c r="U80" s="12">
        <f t="shared" si="5"/>
        <v>0</v>
      </c>
    </row>
    <row r="81" spans="1:21" x14ac:dyDescent="0.2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3</v>
      </c>
      <c r="D85" s="39">
        <f>score!I$12</f>
        <v>4</v>
      </c>
      <c r="E85" s="39">
        <f>score!J$12</f>
        <v>3</v>
      </c>
      <c r="F85" s="39">
        <f>score!K$12</f>
        <v>5</v>
      </c>
      <c r="G85" s="39">
        <f>score!L$12</f>
        <v>4</v>
      </c>
      <c r="H85" s="39">
        <f>score!M$12</f>
        <v>4</v>
      </c>
      <c r="I85" s="39">
        <f>score!N$12</f>
        <v>3</v>
      </c>
      <c r="J85" s="39">
        <f>score!O$12</f>
        <v>4</v>
      </c>
      <c r="K85" s="39">
        <f>score!P$12</f>
        <v>3</v>
      </c>
      <c r="L85" s="39">
        <f>score!Q$12</f>
        <v>5</v>
      </c>
      <c r="M85" s="39">
        <f>score!R$12</f>
        <v>3</v>
      </c>
      <c r="N85" s="39">
        <f>score!S$12</f>
        <v>4</v>
      </c>
      <c r="O85" s="39">
        <f>score!T$12</f>
        <v>5</v>
      </c>
      <c r="P85" s="39">
        <f>score!U$12</f>
        <v>4</v>
      </c>
      <c r="Q85" s="39">
        <f>score!V$12</f>
        <v>5</v>
      </c>
      <c r="R85" s="39">
        <f>score!W$12</f>
        <v>3</v>
      </c>
      <c r="S85" s="39">
        <f>score!X$12</f>
        <v>5</v>
      </c>
      <c r="T85" s="39">
        <f>score!Y$12</f>
        <v>2</v>
      </c>
      <c r="U85" s="40">
        <f t="shared" si="5"/>
        <v>69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68" t="s">
        <v>6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</row>
    <row r="89" spans="1:21" x14ac:dyDescent="0.25">
      <c r="A89" s="169">
        <f>score!A13</f>
        <v>7</v>
      </c>
      <c r="B89" s="170" t="str">
        <f>score!F13</f>
        <v>Emil Tavčar&amp;Boris Debevec</v>
      </c>
      <c r="C89" s="171">
        <v>1</v>
      </c>
      <c r="D89" s="171">
        <v>2</v>
      </c>
      <c r="E89" s="171">
        <v>3</v>
      </c>
      <c r="F89" s="171">
        <v>4</v>
      </c>
      <c r="G89" s="171">
        <v>5</v>
      </c>
      <c r="H89" s="171">
        <v>6</v>
      </c>
      <c r="I89" s="171">
        <v>7</v>
      </c>
      <c r="J89" s="171">
        <v>8</v>
      </c>
      <c r="K89" s="171">
        <v>9</v>
      </c>
      <c r="L89" s="171">
        <v>10</v>
      </c>
      <c r="M89" s="171">
        <v>11</v>
      </c>
      <c r="N89" s="171">
        <v>12</v>
      </c>
      <c r="O89" s="171">
        <v>13</v>
      </c>
      <c r="P89" s="171">
        <v>14</v>
      </c>
      <c r="Q89" s="171">
        <v>15</v>
      </c>
      <c r="R89" s="171">
        <v>16</v>
      </c>
      <c r="S89" s="171">
        <v>17</v>
      </c>
      <c r="T89" s="171">
        <v>18</v>
      </c>
      <c r="U89" s="51" t="s">
        <v>1</v>
      </c>
    </row>
    <row r="90" spans="1:21" x14ac:dyDescent="0.25">
      <c r="A90" s="169"/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52"/>
    </row>
    <row r="91" spans="1:21" x14ac:dyDescent="0.25">
      <c r="B91" s="6" t="s">
        <v>8</v>
      </c>
      <c r="C91" s="60">
        <f>'vnos rezultatov'!C$13</f>
        <v>5</v>
      </c>
      <c r="D91" s="60">
        <f>'vnos rezultatov'!D$13</f>
        <v>3</v>
      </c>
      <c r="E91" s="60">
        <f>'vnos rezultatov'!E$13</f>
        <v>4</v>
      </c>
      <c r="F91" s="60">
        <f>'vnos rezultatov'!F$13</f>
        <v>4</v>
      </c>
      <c r="G91" s="60">
        <f>'vnos rezultatov'!G$13</f>
        <v>4</v>
      </c>
      <c r="H91" s="60">
        <f>'vnos rezultatov'!H$13</f>
        <v>6</v>
      </c>
      <c r="I91" s="60">
        <f>'vnos rezultatov'!I$13</f>
        <v>3</v>
      </c>
      <c r="J91" s="60">
        <f>'vnos rezultatov'!J$13</f>
        <v>4</v>
      </c>
      <c r="K91" s="60">
        <f>'vnos rezultatov'!K$13</f>
        <v>4</v>
      </c>
      <c r="L91" s="60">
        <f>'vnos rezultatov'!L$13</f>
        <v>4</v>
      </c>
      <c r="M91" s="60">
        <f>'vnos rezultatov'!M$13</f>
        <v>3</v>
      </c>
      <c r="N91" s="60">
        <f>'vnos rezultatov'!N$13</f>
        <v>4</v>
      </c>
      <c r="O91" s="60">
        <f>'vnos rezultatov'!O$13</f>
        <v>5</v>
      </c>
      <c r="P91" s="60">
        <f>'vnos rezultatov'!P$13</f>
        <v>5</v>
      </c>
      <c r="Q91" s="60">
        <f>'vnos rezultatov'!Q$13</f>
        <v>5</v>
      </c>
      <c r="R91" s="60">
        <f>'vnos rezultatov'!R$13</f>
        <v>6</v>
      </c>
      <c r="S91" s="60">
        <f>'vnos rezultatov'!S$13</f>
        <v>5</v>
      </c>
      <c r="T91" s="60">
        <f>'vnos rezultatov'!T$13</f>
        <v>3</v>
      </c>
      <c r="U91" s="12">
        <f>SUM(C91:T91)</f>
        <v>77</v>
      </c>
    </row>
    <row r="92" spans="1:21" x14ac:dyDescent="0.25">
      <c r="B92" s="6" t="s">
        <v>13</v>
      </c>
      <c r="C92" s="60">
        <f>'2ndR'!C$13</f>
        <v>0</v>
      </c>
      <c r="D92" s="60">
        <f>'2ndR'!D$13</f>
        <v>0</v>
      </c>
      <c r="E92" s="60">
        <f>'2ndR'!E$13</f>
        <v>0</v>
      </c>
      <c r="F92" s="60">
        <f>'2ndR'!F$13</f>
        <v>0</v>
      </c>
      <c r="G92" s="60">
        <f>'2ndR'!G$13</f>
        <v>0</v>
      </c>
      <c r="H92" s="60">
        <f>'2ndR'!H$13</f>
        <v>0</v>
      </c>
      <c r="I92" s="60">
        <f>'2ndR'!I$13</f>
        <v>0</v>
      </c>
      <c r="J92" s="60">
        <f>'2ndR'!J$13</f>
        <v>0</v>
      </c>
      <c r="K92" s="60">
        <f>'2ndR'!K$13</f>
        <v>0</v>
      </c>
      <c r="L92" s="60">
        <f>'2ndR'!L$13</f>
        <v>0</v>
      </c>
      <c r="M92" s="60">
        <f>'2ndR'!M$13</f>
        <v>0</v>
      </c>
      <c r="N92" s="60">
        <f>'2ndR'!N$13</f>
        <v>0</v>
      </c>
      <c r="O92" s="60">
        <f>'2ndR'!O$13</f>
        <v>0</v>
      </c>
      <c r="P92" s="60">
        <f>'2ndR'!P$13</f>
        <v>0</v>
      </c>
      <c r="Q92" s="60">
        <f>'2ndR'!Q$13</f>
        <v>0</v>
      </c>
      <c r="R92" s="60">
        <f>'2ndR'!R$13</f>
        <v>0</v>
      </c>
      <c r="S92" s="60">
        <f>'2ndR'!S$13</f>
        <v>0</v>
      </c>
      <c r="T92" s="60">
        <f>'2ndR'!T$13</f>
        <v>0</v>
      </c>
      <c r="U92" s="12">
        <f t="shared" ref="U92:U100" si="6">SUM(C92:T92)</f>
        <v>0</v>
      </c>
    </row>
    <row r="93" spans="1:21" x14ac:dyDescent="0.25">
      <c r="B93" s="6" t="s">
        <v>14</v>
      </c>
      <c r="C93" s="60">
        <f>'3rdR'!C$13</f>
        <v>0</v>
      </c>
      <c r="D93" s="60">
        <f>'3rdR'!D$13</f>
        <v>0</v>
      </c>
      <c r="E93" s="60">
        <f>'3rdR'!E$13</f>
        <v>0</v>
      </c>
      <c r="F93" s="60">
        <f>'3rdR'!F$13</f>
        <v>0</v>
      </c>
      <c r="G93" s="60">
        <f>'3rdR'!G$13</f>
        <v>0</v>
      </c>
      <c r="H93" s="60">
        <f>'3rdR'!H$13</f>
        <v>0</v>
      </c>
      <c r="I93" s="60">
        <f>'3rdR'!I$13</f>
        <v>0</v>
      </c>
      <c r="J93" s="60">
        <f>'3rdR'!J$13</f>
        <v>0</v>
      </c>
      <c r="K93" s="60">
        <f>'3rdR'!K$13</f>
        <v>0</v>
      </c>
      <c r="L93" s="60">
        <f>'3rdR'!L$13</f>
        <v>0</v>
      </c>
      <c r="M93" s="60">
        <f>'3rdR'!M$13</f>
        <v>0</v>
      </c>
      <c r="N93" s="60">
        <f>'3rdR'!N$13</f>
        <v>0</v>
      </c>
      <c r="O93" s="60">
        <f>'3rdR'!O$13</f>
        <v>0</v>
      </c>
      <c r="P93" s="60">
        <f>'3rdR'!P$13</f>
        <v>0</v>
      </c>
      <c r="Q93" s="60">
        <f>'3rdR'!Q$13</f>
        <v>0</v>
      </c>
      <c r="R93" s="60">
        <f>'3rdR'!R$13</f>
        <v>0</v>
      </c>
      <c r="S93" s="60">
        <f>'3rdR'!S$13</f>
        <v>0</v>
      </c>
      <c r="T93" s="60">
        <f>'3rdR'!T$13</f>
        <v>0</v>
      </c>
      <c r="U93" s="12">
        <f t="shared" si="6"/>
        <v>0</v>
      </c>
    </row>
    <row r="94" spans="1:21" x14ac:dyDescent="0.25">
      <c r="B94" s="6" t="s">
        <v>15</v>
      </c>
      <c r="C94" s="60">
        <f>'4thR'!C$13</f>
        <v>0</v>
      </c>
      <c r="D94" s="60">
        <f>'4thR'!D$13</f>
        <v>0</v>
      </c>
      <c r="E94" s="60">
        <f>'4thR'!E$13</f>
        <v>0</v>
      </c>
      <c r="F94" s="60">
        <f>'4thR'!F$13</f>
        <v>0</v>
      </c>
      <c r="G94" s="60">
        <f>'4thR'!G$13</f>
        <v>0</v>
      </c>
      <c r="H94" s="60">
        <f>'4thR'!H$13</f>
        <v>0</v>
      </c>
      <c r="I94" s="60">
        <f>'4thR'!I$13</f>
        <v>0</v>
      </c>
      <c r="J94" s="60">
        <f>'4thR'!J$13</f>
        <v>0</v>
      </c>
      <c r="K94" s="60">
        <f>'4thR'!K$13</f>
        <v>0</v>
      </c>
      <c r="L94" s="60">
        <f>'4thR'!L$13</f>
        <v>0</v>
      </c>
      <c r="M94" s="60">
        <f>'4thR'!M$13</f>
        <v>0</v>
      </c>
      <c r="N94" s="60">
        <f>'4thR'!N$13</f>
        <v>0</v>
      </c>
      <c r="O94" s="60">
        <f>'4thR'!O$13</f>
        <v>0</v>
      </c>
      <c r="P94" s="60">
        <f>'4thR'!P$13</f>
        <v>0</v>
      </c>
      <c r="Q94" s="60">
        <f>'4thR'!Q$13</f>
        <v>0</v>
      </c>
      <c r="R94" s="60">
        <f>'4thR'!R$13</f>
        <v>0</v>
      </c>
      <c r="S94" s="60">
        <f>'4thR'!S$13</f>
        <v>0</v>
      </c>
      <c r="T94" s="60">
        <f>'4thR'!T$13</f>
        <v>0</v>
      </c>
      <c r="U94" s="12">
        <f t="shared" si="6"/>
        <v>0</v>
      </c>
    </row>
    <row r="95" spans="1:21" x14ac:dyDescent="0.2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5</v>
      </c>
      <c r="D99" s="39">
        <f>score!I$13</f>
        <v>3</v>
      </c>
      <c r="E99" s="39">
        <f>score!J$13</f>
        <v>4</v>
      </c>
      <c r="F99" s="39">
        <f>score!K$13</f>
        <v>4</v>
      </c>
      <c r="G99" s="39">
        <f>score!L$13</f>
        <v>4</v>
      </c>
      <c r="H99" s="39">
        <f>score!M$13</f>
        <v>6</v>
      </c>
      <c r="I99" s="39">
        <f>score!N$13</f>
        <v>3</v>
      </c>
      <c r="J99" s="39">
        <f>score!O$13</f>
        <v>4</v>
      </c>
      <c r="K99" s="39">
        <f>score!P$13</f>
        <v>4</v>
      </c>
      <c r="L99" s="39">
        <f>score!Q$13</f>
        <v>4</v>
      </c>
      <c r="M99" s="39">
        <f>score!R$13</f>
        <v>3</v>
      </c>
      <c r="N99" s="39">
        <f>score!S$13</f>
        <v>4</v>
      </c>
      <c r="O99" s="39">
        <f>score!T$13</f>
        <v>5</v>
      </c>
      <c r="P99" s="39">
        <f>score!U$13</f>
        <v>5</v>
      </c>
      <c r="Q99" s="39">
        <f>score!V$13</f>
        <v>5</v>
      </c>
      <c r="R99" s="39">
        <f>score!W$13</f>
        <v>6</v>
      </c>
      <c r="S99" s="39">
        <f>score!X$13</f>
        <v>5</v>
      </c>
      <c r="T99" s="39">
        <f>score!Y$13</f>
        <v>3</v>
      </c>
      <c r="U99" s="40">
        <f t="shared" si="6"/>
        <v>77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68" t="s">
        <v>6</v>
      </c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</row>
    <row r="103" spans="1:21" ht="15" customHeight="1" x14ac:dyDescent="0.25">
      <c r="A103" s="169">
        <f>score!A14</f>
        <v>8</v>
      </c>
      <c r="B103" s="170" t="str">
        <f>score!F14</f>
        <v>Ani&amp;Zoran Klemenčič</v>
      </c>
      <c r="C103" s="171">
        <v>1</v>
      </c>
      <c r="D103" s="171">
        <v>2</v>
      </c>
      <c r="E103" s="171">
        <v>3</v>
      </c>
      <c r="F103" s="171">
        <v>4</v>
      </c>
      <c r="G103" s="171">
        <v>5</v>
      </c>
      <c r="H103" s="171">
        <v>6</v>
      </c>
      <c r="I103" s="171">
        <v>7</v>
      </c>
      <c r="J103" s="171">
        <v>8</v>
      </c>
      <c r="K103" s="171">
        <v>9</v>
      </c>
      <c r="L103" s="171">
        <v>10</v>
      </c>
      <c r="M103" s="171">
        <v>11</v>
      </c>
      <c r="N103" s="171">
        <v>12</v>
      </c>
      <c r="O103" s="171">
        <v>13</v>
      </c>
      <c r="P103" s="171">
        <v>14</v>
      </c>
      <c r="Q103" s="171">
        <v>15</v>
      </c>
      <c r="R103" s="171">
        <v>16</v>
      </c>
      <c r="S103" s="171">
        <v>17</v>
      </c>
      <c r="T103" s="171">
        <v>18</v>
      </c>
      <c r="U103" s="51" t="s">
        <v>1</v>
      </c>
    </row>
    <row r="104" spans="1:21" ht="15" customHeight="1" x14ac:dyDescent="0.25">
      <c r="A104" s="169"/>
      <c r="B104" s="170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52"/>
    </row>
    <row r="105" spans="1:21" x14ac:dyDescent="0.25">
      <c r="B105" s="6" t="s">
        <v>8</v>
      </c>
      <c r="C105" s="60">
        <f>'vnos rezultatov'!C$14</f>
        <v>4</v>
      </c>
      <c r="D105" s="60">
        <f>'vnos rezultatov'!D$14</f>
        <v>4</v>
      </c>
      <c r="E105" s="60">
        <f>'vnos rezultatov'!E$14</f>
        <v>3</v>
      </c>
      <c r="F105" s="60">
        <f>'vnos rezultatov'!F$14</f>
        <v>4</v>
      </c>
      <c r="G105" s="60">
        <f>'vnos rezultatov'!G$14</f>
        <v>5</v>
      </c>
      <c r="H105" s="60">
        <f>'vnos rezultatov'!H$14</f>
        <v>3</v>
      </c>
      <c r="I105" s="60">
        <f>'vnos rezultatov'!I$14</f>
        <v>4</v>
      </c>
      <c r="J105" s="60">
        <f>'vnos rezultatov'!J$14</f>
        <v>3</v>
      </c>
      <c r="K105" s="60">
        <f>'vnos rezultatov'!K$14</f>
        <v>5</v>
      </c>
      <c r="L105" s="60">
        <f>'vnos rezultatov'!L$14</f>
        <v>4</v>
      </c>
      <c r="M105" s="60">
        <f>'vnos rezultatov'!M$14</f>
        <v>3</v>
      </c>
      <c r="N105" s="60">
        <f>'vnos rezultatov'!N$14</f>
        <v>4</v>
      </c>
      <c r="O105" s="60">
        <f>'vnos rezultatov'!O$14</f>
        <v>6</v>
      </c>
      <c r="P105" s="60">
        <f>'vnos rezultatov'!P$14</f>
        <v>4</v>
      </c>
      <c r="Q105" s="60">
        <f>'vnos rezultatov'!Q$14</f>
        <v>4</v>
      </c>
      <c r="R105" s="60">
        <f>'vnos rezultatov'!R$14</f>
        <v>3</v>
      </c>
      <c r="S105" s="60">
        <f>'vnos rezultatov'!S$14</f>
        <v>5</v>
      </c>
      <c r="T105" s="60">
        <f>'vnos rezultatov'!T$14</f>
        <v>3</v>
      </c>
      <c r="U105" s="12">
        <f>SUM(C105:T105)</f>
        <v>71</v>
      </c>
    </row>
    <row r="106" spans="1:21" x14ac:dyDescent="0.2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2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25">
      <c r="B108" s="6" t="s">
        <v>15</v>
      </c>
      <c r="C108" s="60">
        <f>'4thR'!C$14</f>
        <v>0</v>
      </c>
      <c r="D108" s="60">
        <f>'4thR'!D$14</f>
        <v>0</v>
      </c>
      <c r="E108" s="60">
        <f>'4thR'!E$14</f>
        <v>0</v>
      </c>
      <c r="F108" s="60">
        <f>'4thR'!F$14</f>
        <v>0</v>
      </c>
      <c r="G108" s="60">
        <f>'4thR'!G$14</f>
        <v>0</v>
      </c>
      <c r="H108" s="60">
        <f>'4thR'!H$14</f>
        <v>0</v>
      </c>
      <c r="I108" s="60">
        <f>'4thR'!I$14</f>
        <v>0</v>
      </c>
      <c r="J108" s="60">
        <f>'4thR'!J$14</f>
        <v>0</v>
      </c>
      <c r="K108" s="60">
        <f>'4thR'!K$14</f>
        <v>0</v>
      </c>
      <c r="L108" s="60">
        <f>'4thR'!L$14</f>
        <v>0</v>
      </c>
      <c r="M108" s="60">
        <f>'4thR'!M$14</f>
        <v>0</v>
      </c>
      <c r="N108" s="60">
        <f>'4thR'!N$14</f>
        <v>0</v>
      </c>
      <c r="O108" s="60">
        <f>'4thR'!O$14</f>
        <v>0</v>
      </c>
      <c r="P108" s="60">
        <f>'4thR'!P$14</f>
        <v>0</v>
      </c>
      <c r="Q108" s="60">
        <f>'4thR'!Q$14</f>
        <v>0</v>
      </c>
      <c r="R108" s="60">
        <f>'4thR'!R$14</f>
        <v>0</v>
      </c>
      <c r="S108" s="60">
        <f>'4thR'!S$14</f>
        <v>0</v>
      </c>
      <c r="T108" s="60">
        <f>'4thR'!T$14</f>
        <v>0</v>
      </c>
      <c r="U108" s="12">
        <f t="shared" si="7"/>
        <v>0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4</v>
      </c>
      <c r="D113" s="39">
        <f>score!I$14</f>
        <v>4</v>
      </c>
      <c r="E113" s="39">
        <f>score!J$14</f>
        <v>3</v>
      </c>
      <c r="F113" s="39">
        <f>score!K$14</f>
        <v>4</v>
      </c>
      <c r="G113" s="39">
        <f>score!L$14</f>
        <v>5</v>
      </c>
      <c r="H113" s="39">
        <f>score!M$14</f>
        <v>3</v>
      </c>
      <c r="I113" s="39">
        <f>score!N$14</f>
        <v>4</v>
      </c>
      <c r="J113" s="39">
        <f>score!O$14</f>
        <v>3</v>
      </c>
      <c r="K113" s="39">
        <f>score!P$14</f>
        <v>5</v>
      </c>
      <c r="L113" s="39">
        <f>score!Q$14</f>
        <v>4</v>
      </c>
      <c r="M113" s="39">
        <f>score!R$14</f>
        <v>3</v>
      </c>
      <c r="N113" s="39">
        <f>score!S$14</f>
        <v>4</v>
      </c>
      <c r="O113" s="39">
        <f>score!T$14</f>
        <v>6</v>
      </c>
      <c r="P113" s="39">
        <f>score!U$14</f>
        <v>4</v>
      </c>
      <c r="Q113" s="39">
        <f>score!V$14</f>
        <v>4</v>
      </c>
      <c r="R113" s="39">
        <f>score!W$14</f>
        <v>3</v>
      </c>
      <c r="S113" s="39">
        <f>score!X$14</f>
        <v>5</v>
      </c>
      <c r="T113" s="39">
        <f>score!Y$14</f>
        <v>3</v>
      </c>
      <c r="U113" s="40">
        <f t="shared" si="7"/>
        <v>71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72" t="s">
        <v>6</v>
      </c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</row>
    <row r="117" spans="1:21" ht="15" customHeight="1" x14ac:dyDescent="0.25">
      <c r="A117" s="169">
        <f>score!A15</f>
        <v>9</v>
      </c>
      <c r="B117" s="170" t="str">
        <f>score!F15</f>
        <v>Romana Kranjc&amp;Janez Ločniškar</v>
      </c>
      <c r="C117" s="174">
        <v>1</v>
      </c>
      <c r="D117" s="174">
        <v>2</v>
      </c>
      <c r="E117" s="174">
        <v>3</v>
      </c>
      <c r="F117" s="174">
        <v>4</v>
      </c>
      <c r="G117" s="174">
        <v>5</v>
      </c>
      <c r="H117" s="174">
        <v>6</v>
      </c>
      <c r="I117" s="174">
        <v>7</v>
      </c>
      <c r="J117" s="174">
        <v>8</v>
      </c>
      <c r="K117" s="174">
        <v>9</v>
      </c>
      <c r="L117" s="174">
        <v>10</v>
      </c>
      <c r="M117" s="174">
        <v>11</v>
      </c>
      <c r="N117" s="174">
        <v>12</v>
      </c>
      <c r="O117" s="174">
        <v>13</v>
      </c>
      <c r="P117" s="174">
        <v>14</v>
      </c>
      <c r="Q117" s="174">
        <v>15</v>
      </c>
      <c r="R117" s="174">
        <v>16</v>
      </c>
      <c r="S117" s="174">
        <v>17</v>
      </c>
      <c r="T117" s="174">
        <v>18</v>
      </c>
      <c r="U117" s="51" t="s">
        <v>1</v>
      </c>
    </row>
    <row r="118" spans="1:21" ht="15" customHeight="1" x14ac:dyDescent="0.25">
      <c r="A118" s="169"/>
      <c r="B118" s="170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52"/>
    </row>
    <row r="119" spans="1:21" x14ac:dyDescent="0.25">
      <c r="B119" s="6" t="s">
        <v>8</v>
      </c>
      <c r="C119" s="60">
        <f>'vnos rezultatov'!C$15</f>
        <v>4</v>
      </c>
      <c r="D119" s="60">
        <f>'vnos rezultatov'!D$15</f>
        <v>3</v>
      </c>
      <c r="E119" s="60">
        <f>'vnos rezultatov'!E$15</f>
        <v>4</v>
      </c>
      <c r="F119" s="60">
        <f>'vnos rezultatov'!F$15</f>
        <v>5</v>
      </c>
      <c r="G119" s="60">
        <f>'vnos rezultatov'!G$15</f>
        <v>4</v>
      </c>
      <c r="H119" s="60">
        <f>'vnos rezultatov'!H$15</f>
        <v>4</v>
      </c>
      <c r="I119" s="60">
        <f>'vnos rezultatov'!I$15</f>
        <v>4</v>
      </c>
      <c r="J119" s="60">
        <f>'vnos rezultatov'!J$15</f>
        <v>5</v>
      </c>
      <c r="K119" s="60">
        <f>'vnos rezultatov'!K$15</f>
        <v>3</v>
      </c>
      <c r="L119" s="60">
        <f>'vnos rezultatov'!L$15</f>
        <v>4</v>
      </c>
      <c r="M119" s="60">
        <f>'vnos rezultatov'!M$15</f>
        <v>3</v>
      </c>
      <c r="N119" s="60">
        <f>'vnos rezultatov'!N$15</f>
        <v>4</v>
      </c>
      <c r="O119" s="60">
        <f>'vnos rezultatov'!O$15</f>
        <v>6</v>
      </c>
      <c r="P119" s="60">
        <f>'vnos rezultatov'!P$15</f>
        <v>4</v>
      </c>
      <c r="Q119" s="60">
        <f>'vnos rezultatov'!Q$15</f>
        <v>4</v>
      </c>
      <c r="R119" s="60">
        <f>'vnos rezultatov'!R$15</f>
        <v>3</v>
      </c>
      <c r="S119" s="60">
        <f>'vnos rezultatov'!S$15</f>
        <v>4</v>
      </c>
      <c r="T119" s="60">
        <f>'vnos rezultatov'!T$15</f>
        <v>3</v>
      </c>
      <c r="U119" s="12">
        <f>SUM(C119:T119)</f>
        <v>71</v>
      </c>
    </row>
    <row r="120" spans="1:21" x14ac:dyDescent="0.25">
      <c r="B120" s="6" t="s">
        <v>13</v>
      </c>
      <c r="C120" s="60">
        <f>'2ndR'!C$15</f>
        <v>0</v>
      </c>
      <c r="D120" s="60">
        <f>'2ndR'!D$15</f>
        <v>0</v>
      </c>
      <c r="E120" s="60">
        <f>'2ndR'!E$15</f>
        <v>0</v>
      </c>
      <c r="F120" s="60">
        <f>'2ndR'!F$15</f>
        <v>0</v>
      </c>
      <c r="G120" s="60">
        <f>'2ndR'!G$15</f>
        <v>0</v>
      </c>
      <c r="H120" s="60">
        <f>'2ndR'!H$15</f>
        <v>0</v>
      </c>
      <c r="I120" s="60">
        <f>'2ndR'!I$15</f>
        <v>0</v>
      </c>
      <c r="J120" s="60">
        <f>'2ndR'!J$15</f>
        <v>0</v>
      </c>
      <c r="K120" s="60">
        <f>'2ndR'!K$15</f>
        <v>0</v>
      </c>
      <c r="L120" s="60">
        <f>'2ndR'!L$15</f>
        <v>0</v>
      </c>
      <c r="M120" s="60">
        <f>'2ndR'!M$15</f>
        <v>0</v>
      </c>
      <c r="N120" s="60">
        <f>'2ndR'!N$15</f>
        <v>0</v>
      </c>
      <c r="O120" s="60">
        <f>'2ndR'!O$15</f>
        <v>0</v>
      </c>
      <c r="P120" s="60">
        <f>'2ndR'!P$15</f>
        <v>0</v>
      </c>
      <c r="Q120" s="60">
        <f>'2ndR'!Q$15</f>
        <v>0</v>
      </c>
      <c r="R120" s="60">
        <f>'2ndR'!R$15</f>
        <v>0</v>
      </c>
      <c r="S120" s="60">
        <f>'2ndR'!S$15</f>
        <v>0</v>
      </c>
      <c r="T120" s="60">
        <f>'2ndR'!T$15</f>
        <v>0</v>
      </c>
      <c r="U120" s="12">
        <f t="shared" ref="U120:U128" si="8">SUM(C120:T120)</f>
        <v>0</v>
      </c>
    </row>
    <row r="121" spans="1:21" x14ac:dyDescent="0.2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25">
      <c r="B122" s="6" t="s">
        <v>15</v>
      </c>
      <c r="C122" s="60">
        <f>'4thR'!C$15</f>
        <v>0</v>
      </c>
      <c r="D122" s="60">
        <f>'4thR'!D$15</f>
        <v>0</v>
      </c>
      <c r="E122" s="60">
        <f>'4thR'!E$15</f>
        <v>0</v>
      </c>
      <c r="F122" s="60">
        <f>'4thR'!F$15</f>
        <v>0</v>
      </c>
      <c r="G122" s="60">
        <f>'4thR'!G$15</f>
        <v>0</v>
      </c>
      <c r="H122" s="60">
        <f>'4thR'!H$15</f>
        <v>0</v>
      </c>
      <c r="I122" s="60">
        <f>'4thR'!I$15</f>
        <v>0</v>
      </c>
      <c r="J122" s="60">
        <f>'4thR'!J$15</f>
        <v>0</v>
      </c>
      <c r="K122" s="60">
        <f>'4thR'!K$15</f>
        <v>0</v>
      </c>
      <c r="L122" s="60">
        <f>'4thR'!L$15</f>
        <v>0</v>
      </c>
      <c r="M122" s="60">
        <f>'4thR'!M$15</f>
        <v>0</v>
      </c>
      <c r="N122" s="60">
        <f>'4thR'!N$15</f>
        <v>0</v>
      </c>
      <c r="O122" s="60">
        <f>'4thR'!O$15</f>
        <v>0</v>
      </c>
      <c r="P122" s="60">
        <f>'4thR'!P$15</f>
        <v>0</v>
      </c>
      <c r="Q122" s="60">
        <f>'4thR'!Q$15</f>
        <v>0</v>
      </c>
      <c r="R122" s="60">
        <f>'4thR'!R$15</f>
        <v>0</v>
      </c>
      <c r="S122" s="60">
        <f>'4thR'!S$15</f>
        <v>0</v>
      </c>
      <c r="T122" s="60">
        <f>'4thR'!T$15</f>
        <v>0</v>
      </c>
      <c r="U122" s="12">
        <f t="shared" si="8"/>
        <v>0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4</v>
      </c>
      <c r="D127" s="39">
        <f>score!I$15</f>
        <v>3</v>
      </c>
      <c r="E127" s="39">
        <f>score!J$15</f>
        <v>4</v>
      </c>
      <c r="F127" s="39">
        <f>score!K$15</f>
        <v>5</v>
      </c>
      <c r="G127" s="39">
        <f>score!L$15</f>
        <v>4</v>
      </c>
      <c r="H127" s="39">
        <f>score!M$15</f>
        <v>4</v>
      </c>
      <c r="I127" s="39">
        <f>score!N$15</f>
        <v>4</v>
      </c>
      <c r="J127" s="39">
        <f>score!O$15</f>
        <v>5</v>
      </c>
      <c r="K127" s="39">
        <f>score!P$15</f>
        <v>3</v>
      </c>
      <c r="L127" s="39">
        <f>score!Q$15</f>
        <v>4</v>
      </c>
      <c r="M127" s="39">
        <f>score!R$15</f>
        <v>3</v>
      </c>
      <c r="N127" s="39">
        <f>score!S$15</f>
        <v>4</v>
      </c>
      <c r="O127" s="39">
        <f>score!T$15</f>
        <v>6</v>
      </c>
      <c r="P127" s="39">
        <f>score!U$15</f>
        <v>4</v>
      </c>
      <c r="Q127" s="39">
        <f>score!V$15</f>
        <v>4</v>
      </c>
      <c r="R127" s="39">
        <f>score!W$15</f>
        <v>3</v>
      </c>
      <c r="S127" s="39">
        <f>score!X$15</f>
        <v>4</v>
      </c>
      <c r="T127" s="39">
        <f>score!Y$15</f>
        <v>3</v>
      </c>
      <c r="U127" s="40">
        <f t="shared" si="8"/>
        <v>71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68" t="s">
        <v>6</v>
      </c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</row>
    <row r="131" spans="1:21" x14ac:dyDescent="0.25">
      <c r="A131" s="169">
        <f>score!A16</f>
        <v>10</v>
      </c>
      <c r="B131" s="170" t="str">
        <f>score!F16</f>
        <v>Breda&amp;Jani Konte</v>
      </c>
      <c r="C131" s="171">
        <v>1</v>
      </c>
      <c r="D131" s="171">
        <v>2</v>
      </c>
      <c r="E131" s="171">
        <v>3</v>
      </c>
      <c r="F131" s="171">
        <v>4</v>
      </c>
      <c r="G131" s="171">
        <v>5</v>
      </c>
      <c r="H131" s="171">
        <v>6</v>
      </c>
      <c r="I131" s="171">
        <v>7</v>
      </c>
      <c r="J131" s="171">
        <v>8</v>
      </c>
      <c r="K131" s="171">
        <v>9</v>
      </c>
      <c r="L131" s="171">
        <v>10</v>
      </c>
      <c r="M131" s="171">
        <v>11</v>
      </c>
      <c r="N131" s="171">
        <v>12</v>
      </c>
      <c r="O131" s="171">
        <v>13</v>
      </c>
      <c r="P131" s="171">
        <v>14</v>
      </c>
      <c r="Q131" s="171">
        <v>15</v>
      </c>
      <c r="R131" s="171">
        <v>16</v>
      </c>
      <c r="S131" s="171">
        <v>17</v>
      </c>
      <c r="T131" s="171">
        <v>18</v>
      </c>
      <c r="U131" s="51" t="s">
        <v>1</v>
      </c>
    </row>
    <row r="132" spans="1:21" x14ac:dyDescent="0.25">
      <c r="A132" s="169"/>
      <c r="B132" s="170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52"/>
    </row>
    <row r="133" spans="1:21" x14ac:dyDescent="0.25">
      <c r="B133" s="6" t="s">
        <v>8</v>
      </c>
      <c r="C133" s="60">
        <f>'vnos rezultatov'!C$16</f>
        <v>5</v>
      </c>
      <c r="D133" s="60">
        <f>'vnos rezultatov'!D$16</f>
        <v>4</v>
      </c>
      <c r="E133" s="60">
        <f>'vnos rezultatov'!E$16</f>
        <v>5</v>
      </c>
      <c r="F133" s="60">
        <f>'vnos rezultatov'!F$16</f>
        <v>4</v>
      </c>
      <c r="G133" s="60">
        <f>'vnos rezultatov'!G$16</f>
        <v>4</v>
      </c>
      <c r="H133" s="60">
        <f>'vnos rezultatov'!H$16</f>
        <v>4</v>
      </c>
      <c r="I133" s="60">
        <f>'vnos rezultatov'!I$16</f>
        <v>3</v>
      </c>
      <c r="J133" s="60">
        <f>'vnos rezultatov'!J$16</f>
        <v>5</v>
      </c>
      <c r="K133" s="60">
        <f>'vnos rezultatov'!K$16</f>
        <v>3</v>
      </c>
      <c r="L133" s="60">
        <f>'vnos rezultatov'!L$16</f>
        <v>5</v>
      </c>
      <c r="M133" s="60">
        <f>'vnos rezultatov'!M$16</f>
        <v>3</v>
      </c>
      <c r="N133" s="60">
        <f>'vnos rezultatov'!N$16</f>
        <v>3</v>
      </c>
      <c r="O133" s="60">
        <f>'vnos rezultatov'!O$16</f>
        <v>4</v>
      </c>
      <c r="P133" s="60">
        <f>'vnos rezultatov'!P$16</f>
        <v>4</v>
      </c>
      <c r="Q133" s="60">
        <f>'vnos rezultatov'!Q$16</f>
        <v>5</v>
      </c>
      <c r="R133" s="60">
        <f>'vnos rezultatov'!R$16</f>
        <v>3</v>
      </c>
      <c r="S133" s="60">
        <f>'vnos rezultatov'!S$16</f>
        <v>5</v>
      </c>
      <c r="T133" s="60">
        <f>'vnos rezultatov'!T$16</f>
        <v>3</v>
      </c>
      <c r="U133" s="12">
        <f>SUM(C133:T133)</f>
        <v>72</v>
      </c>
    </row>
    <row r="134" spans="1:21" x14ac:dyDescent="0.25">
      <c r="B134" s="6" t="s">
        <v>13</v>
      </c>
      <c r="C134" s="60">
        <f>'2ndR'!C$16</f>
        <v>0</v>
      </c>
      <c r="D134" s="60">
        <f>'2ndR'!D$16</f>
        <v>0</v>
      </c>
      <c r="E134" s="60">
        <f>'2ndR'!E$16</f>
        <v>0</v>
      </c>
      <c r="F134" s="60">
        <f>'2ndR'!F$16</f>
        <v>0</v>
      </c>
      <c r="G134" s="60">
        <f>'2ndR'!G$16</f>
        <v>0</v>
      </c>
      <c r="H134" s="60">
        <f>'2ndR'!H$16</f>
        <v>0</v>
      </c>
      <c r="I134" s="60">
        <f>'2ndR'!I$16</f>
        <v>0</v>
      </c>
      <c r="J134" s="60">
        <f>'2ndR'!J$16</f>
        <v>0</v>
      </c>
      <c r="K134" s="60">
        <f>'2ndR'!K$16</f>
        <v>0</v>
      </c>
      <c r="L134" s="60">
        <f>'2ndR'!L$16</f>
        <v>0</v>
      </c>
      <c r="M134" s="60">
        <f>'2ndR'!M$16</f>
        <v>0</v>
      </c>
      <c r="N134" s="60">
        <f>'2ndR'!N$16</f>
        <v>0</v>
      </c>
      <c r="O134" s="60">
        <f>'2ndR'!O$16</f>
        <v>0</v>
      </c>
      <c r="P134" s="60">
        <f>'2ndR'!P$16</f>
        <v>0</v>
      </c>
      <c r="Q134" s="60">
        <f>'2ndR'!Q$16</f>
        <v>0</v>
      </c>
      <c r="R134" s="60">
        <f>'2ndR'!R$16</f>
        <v>0</v>
      </c>
      <c r="S134" s="60">
        <f>'2ndR'!S$16</f>
        <v>0</v>
      </c>
      <c r="T134" s="60">
        <f>'2ndR'!T$16</f>
        <v>0</v>
      </c>
      <c r="U134" s="12">
        <f t="shared" ref="U134:U142" si="9">SUM(C134:T134)</f>
        <v>0</v>
      </c>
    </row>
    <row r="135" spans="1:21" x14ac:dyDescent="0.25">
      <c r="B135" s="6" t="s">
        <v>14</v>
      </c>
      <c r="C135" s="60">
        <f>'3rdR'!C$16</f>
        <v>0</v>
      </c>
      <c r="D135" s="60">
        <f>'3rdR'!D$16</f>
        <v>0</v>
      </c>
      <c r="E135" s="60">
        <f>'3rdR'!E$16</f>
        <v>0</v>
      </c>
      <c r="F135" s="60">
        <f>'3rdR'!F$16</f>
        <v>0</v>
      </c>
      <c r="G135" s="60">
        <f>'3rdR'!G$16</f>
        <v>0</v>
      </c>
      <c r="H135" s="60">
        <f>'3rdR'!H$16</f>
        <v>0</v>
      </c>
      <c r="I135" s="60">
        <f>'3rdR'!I$16</f>
        <v>0</v>
      </c>
      <c r="J135" s="60">
        <f>'3rdR'!J$16</f>
        <v>0</v>
      </c>
      <c r="K135" s="60">
        <f>'3rdR'!K$16</f>
        <v>0</v>
      </c>
      <c r="L135" s="60">
        <f>'3rdR'!L$16</f>
        <v>0</v>
      </c>
      <c r="M135" s="60">
        <f>'3rdR'!M$16</f>
        <v>0</v>
      </c>
      <c r="N135" s="60">
        <f>'3rdR'!N$16</f>
        <v>0</v>
      </c>
      <c r="O135" s="60">
        <f>'3rdR'!O$16</f>
        <v>0</v>
      </c>
      <c r="P135" s="60">
        <f>'3rdR'!P$16</f>
        <v>0</v>
      </c>
      <c r="Q135" s="60">
        <f>'3rdR'!Q$16</f>
        <v>0</v>
      </c>
      <c r="R135" s="60">
        <f>'3rdR'!R$16</f>
        <v>0</v>
      </c>
      <c r="S135" s="60">
        <f>'3rdR'!S$16</f>
        <v>0</v>
      </c>
      <c r="T135" s="60">
        <f>'3rdR'!T$16</f>
        <v>0</v>
      </c>
      <c r="U135" s="12">
        <f t="shared" si="9"/>
        <v>0</v>
      </c>
    </row>
    <row r="136" spans="1:21" x14ac:dyDescent="0.25">
      <c r="B136" s="6" t="s">
        <v>15</v>
      </c>
      <c r="C136" s="60">
        <f>'4thR'!C$16</f>
        <v>0</v>
      </c>
      <c r="D136" s="60">
        <f>'4thR'!D$16</f>
        <v>0</v>
      </c>
      <c r="E136" s="60">
        <f>'4thR'!E$16</f>
        <v>0</v>
      </c>
      <c r="F136" s="60">
        <f>'4thR'!F$16</f>
        <v>0</v>
      </c>
      <c r="G136" s="60">
        <f>'4thR'!G$16</f>
        <v>0</v>
      </c>
      <c r="H136" s="60">
        <f>'4thR'!H$16</f>
        <v>0</v>
      </c>
      <c r="I136" s="60">
        <f>'4thR'!I$16</f>
        <v>0</v>
      </c>
      <c r="J136" s="60">
        <f>'4thR'!J$16</f>
        <v>0</v>
      </c>
      <c r="K136" s="60">
        <f>'4thR'!K$16</f>
        <v>0</v>
      </c>
      <c r="L136" s="60">
        <f>'4thR'!L$16</f>
        <v>0</v>
      </c>
      <c r="M136" s="60">
        <f>'4thR'!M$16</f>
        <v>0</v>
      </c>
      <c r="N136" s="60">
        <f>'4thR'!N$16</f>
        <v>0</v>
      </c>
      <c r="O136" s="60">
        <f>'4thR'!O$16</f>
        <v>0</v>
      </c>
      <c r="P136" s="60">
        <f>'4thR'!P$16</f>
        <v>0</v>
      </c>
      <c r="Q136" s="60">
        <f>'4thR'!Q$16</f>
        <v>0</v>
      </c>
      <c r="R136" s="60">
        <f>'4thR'!R$16</f>
        <v>0</v>
      </c>
      <c r="S136" s="60">
        <f>'4thR'!S$16</f>
        <v>0</v>
      </c>
      <c r="T136" s="60">
        <f>'4thR'!T$16</f>
        <v>0</v>
      </c>
      <c r="U136" s="12">
        <f t="shared" si="9"/>
        <v>0</v>
      </c>
    </row>
    <row r="137" spans="1:21" x14ac:dyDescent="0.2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5</v>
      </c>
      <c r="D141" s="39">
        <f>score!I$16</f>
        <v>4</v>
      </c>
      <c r="E141" s="39">
        <f>score!J$16</f>
        <v>5</v>
      </c>
      <c r="F141" s="39">
        <f>score!K$16</f>
        <v>4</v>
      </c>
      <c r="G141" s="39">
        <f>score!L$16</f>
        <v>4</v>
      </c>
      <c r="H141" s="39">
        <f>score!M$16</f>
        <v>4</v>
      </c>
      <c r="I141" s="39">
        <f>score!N$16</f>
        <v>3</v>
      </c>
      <c r="J141" s="39">
        <f>score!O$16</f>
        <v>5</v>
      </c>
      <c r="K141" s="39">
        <f>score!P$16</f>
        <v>3</v>
      </c>
      <c r="L141" s="39">
        <f>score!Q$16</f>
        <v>5</v>
      </c>
      <c r="M141" s="39">
        <f>score!R$16</f>
        <v>3</v>
      </c>
      <c r="N141" s="39">
        <f>score!S$16</f>
        <v>3</v>
      </c>
      <c r="O141" s="39">
        <f>score!T$16</f>
        <v>4</v>
      </c>
      <c r="P141" s="39">
        <f>score!U$16</f>
        <v>4</v>
      </c>
      <c r="Q141" s="39">
        <f>score!V$16</f>
        <v>5</v>
      </c>
      <c r="R141" s="39">
        <f>score!W$16</f>
        <v>3</v>
      </c>
      <c r="S141" s="39">
        <f>score!X$16</f>
        <v>5</v>
      </c>
      <c r="T141" s="39">
        <f>score!Y$16</f>
        <v>3</v>
      </c>
      <c r="U141" s="40">
        <f t="shared" si="9"/>
        <v>72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72" t="s">
        <v>6</v>
      </c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</row>
    <row r="145" spans="1:21" ht="15" customHeight="1" x14ac:dyDescent="0.25">
      <c r="A145" s="169">
        <f>score!A17</f>
        <v>11</v>
      </c>
      <c r="B145" s="170" t="str">
        <f>score!F17</f>
        <v>Andreja&amp;Niko Rostohar</v>
      </c>
      <c r="C145" s="171">
        <v>1</v>
      </c>
      <c r="D145" s="171">
        <v>2</v>
      </c>
      <c r="E145" s="171">
        <v>3</v>
      </c>
      <c r="F145" s="171">
        <v>4</v>
      </c>
      <c r="G145" s="171">
        <v>5</v>
      </c>
      <c r="H145" s="171">
        <v>6</v>
      </c>
      <c r="I145" s="171">
        <v>7</v>
      </c>
      <c r="J145" s="171">
        <v>8</v>
      </c>
      <c r="K145" s="171">
        <v>9</v>
      </c>
      <c r="L145" s="171">
        <v>10</v>
      </c>
      <c r="M145" s="171">
        <v>11</v>
      </c>
      <c r="N145" s="171">
        <v>12</v>
      </c>
      <c r="O145" s="171">
        <v>13</v>
      </c>
      <c r="P145" s="171">
        <v>14</v>
      </c>
      <c r="Q145" s="171">
        <v>15</v>
      </c>
      <c r="R145" s="171">
        <v>16</v>
      </c>
      <c r="S145" s="171">
        <v>17</v>
      </c>
      <c r="T145" s="171">
        <v>18</v>
      </c>
      <c r="U145" s="51" t="s">
        <v>1</v>
      </c>
    </row>
    <row r="146" spans="1:21" ht="15" customHeight="1" x14ac:dyDescent="0.25">
      <c r="A146" s="169"/>
      <c r="B146" s="170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52"/>
    </row>
    <row r="147" spans="1:21" x14ac:dyDescent="0.25">
      <c r="B147" s="6" t="s">
        <v>8</v>
      </c>
      <c r="C147" s="60">
        <f>'vnos rezultatov'!C$17</f>
        <v>5</v>
      </c>
      <c r="D147" s="60">
        <f>'vnos rezultatov'!D$17</f>
        <v>2</v>
      </c>
      <c r="E147" s="60">
        <f>'vnos rezultatov'!E$17</f>
        <v>3</v>
      </c>
      <c r="F147" s="60">
        <f>'vnos rezultatov'!F$17</f>
        <v>5</v>
      </c>
      <c r="G147" s="60">
        <f>'vnos rezultatov'!G$17</f>
        <v>4</v>
      </c>
      <c r="H147" s="60">
        <f>'vnos rezultatov'!H$17</f>
        <v>4</v>
      </c>
      <c r="I147" s="60">
        <f>'vnos rezultatov'!I$17</f>
        <v>4</v>
      </c>
      <c r="J147" s="60">
        <f>'vnos rezultatov'!J$17</f>
        <v>4</v>
      </c>
      <c r="K147" s="60">
        <f>'vnos rezultatov'!K$17</f>
        <v>3</v>
      </c>
      <c r="L147" s="60">
        <f>'vnos rezultatov'!L$17</f>
        <v>4</v>
      </c>
      <c r="M147" s="60">
        <f>'vnos rezultatov'!M$17</f>
        <v>3</v>
      </c>
      <c r="N147" s="60">
        <f>'vnos rezultatov'!N$17</f>
        <v>3</v>
      </c>
      <c r="O147" s="60">
        <f>'vnos rezultatov'!O$17</f>
        <v>5</v>
      </c>
      <c r="P147" s="60">
        <f>'vnos rezultatov'!P$17</f>
        <v>4</v>
      </c>
      <c r="Q147" s="60">
        <f>'vnos rezultatov'!Q$17</f>
        <v>4</v>
      </c>
      <c r="R147" s="60">
        <f>'vnos rezultatov'!R$17</f>
        <v>4</v>
      </c>
      <c r="S147" s="60">
        <f>'vnos rezultatov'!S$17</f>
        <v>4</v>
      </c>
      <c r="T147" s="60">
        <f>'vnos rezultatov'!T$17</f>
        <v>3</v>
      </c>
      <c r="U147" s="12">
        <f>SUM(C147:T147)</f>
        <v>68</v>
      </c>
    </row>
    <row r="148" spans="1:21" x14ac:dyDescent="0.25">
      <c r="B148" s="6" t="s">
        <v>13</v>
      </c>
      <c r="C148" s="60">
        <f>'2ndR'!C$17</f>
        <v>0</v>
      </c>
      <c r="D148" s="60">
        <f>'2ndR'!D$17</f>
        <v>0</v>
      </c>
      <c r="E148" s="60">
        <f>'2ndR'!E$17</f>
        <v>0</v>
      </c>
      <c r="F148" s="60">
        <f>'2ndR'!F$17</f>
        <v>0</v>
      </c>
      <c r="G148" s="60">
        <f>'2ndR'!G$17</f>
        <v>0</v>
      </c>
      <c r="H148" s="60">
        <f>'2ndR'!H$17</f>
        <v>0</v>
      </c>
      <c r="I148" s="60">
        <f>'2ndR'!I$17</f>
        <v>0</v>
      </c>
      <c r="J148" s="60">
        <f>'2ndR'!J$17</f>
        <v>0</v>
      </c>
      <c r="K148" s="60">
        <f>'2ndR'!K$17</f>
        <v>0</v>
      </c>
      <c r="L148" s="60">
        <f>'2ndR'!L$17</f>
        <v>0</v>
      </c>
      <c r="M148" s="60">
        <f>'2ndR'!M$17</f>
        <v>0</v>
      </c>
      <c r="N148" s="60">
        <f>'2ndR'!N$17</f>
        <v>0</v>
      </c>
      <c r="O148" s="60">
        <f>'2ndR'!O$17</f>
        <v>0</v>
      </c>
      <c r="P148" s="60">
        <f>'2ndR'!P$17</f>
        <v>0</v>
      </c>
      <c r="Q148" s="60">
        <f>'2ndR'!Q$17</f>
        <v>0</v>
      </c>
      <c r="R148" s="60">
        <f>'2ndR'!R$17</f>
        <v>0</v>
      </c>
      <c r="S148" s="60">
        <f>'2ndR'!S$17</f>
        <v>0</v>
      </c>
      <c r="T148" s="60">
        <f>'2ndR'!T$17</f>
        <v>0</v>
      </c>
      <c r="U148" s="12">
        <f t="shared" ref="U148:U156" si="10">SUM(C148:T148)</f>
        <v>0</v>
      </c>
    </row>
    <row r="149" spans="1:21" x14ac:dyDescent="0.25">
      <c r="B149" s="6" t="s">
        <v>14</v>
      </c>
      <c r="C149" s="60">
        <f>'3rdR'!C$17</f>
        <v>0</v>
      </c>
      <c r="D149" s="60">
        <f>'3rdR'!D$17</f>
        <v>0</v>
      </c>
      <c r="E149" s="60">
        <f>'3rdR'!E$17</f>
        <v>0</v>
      </c>
      <c r="F149" s="60">
        <f>'3rdR'!F$17</f>
        <v>0</v>
      </c>
      <c r="G149" s="60">
        <f>'3rdR'!G$17</f>
        <v>0</v>
      </c>
      <c r="H149" s="60">
        <f>'3rdR'!H$17</f>
        <v>0</v>
      </c>
      <c r="I149" s="60">
        <f>'3rdR'!I$17</f>
        <v>0</v>
      </c>
      <c r="J149" s="60">
        <f>'3rdR'!J$17</f>
        <v>0</v>
      </c>
      <c r="K149" s="60">
        <f>'3rdR'!K$17</f>
        <v>0</v>
      </c>
      <c r="L149" s="60">
        <f>'3rdR'!L$17</f>
        <v>0</v>
      </c>
      <c r="M149" s="60">
        <f>'3rdR'!M$17</f>
        <v>0</v>
      </c>
      <c r="N149" s="60">
        <f>'3rdR'!N$17</f>
        <v>0</v>
      </c>
      <c r="O149" s="60">
        <f>'3rdR'!O$17</f>
        <v>0</v>
      </c>
      <c r="P149" s="60">
        <f>'3rdR'!P$17</f>
        <v>0</v>
      </c>
      <c r="Q149" s="60">
        <f>'3rdR'!Q$17</f>
        <v>0</v>
      </c>
      <c r="R149" s="60">
        <f>'3rdR'!R$17</f>
        <v>0</v>
      </c>
      <c r="S149" s="60">
        <f>'3rdR'!S$17</f>
        <v>0</v>
      </c>
      <c r="T149" s="60">
        <f>'3rdR'!T$17</f>
        <v>0</v>
      </c>
      <c r="U149" s="12">
        <f t="shared" si="10"/>
        <v>0</v>
      </c>
    </row>
    <row r="150" spans="1:21" x14ac:dyDescent="0.25">
      <c r="B150" s="6" t="s">
        <v>15</v>
      </c>
      <c r="C150" s="60">
        <f>'4thR'!C$17</f>
        <v>0</v>
      </c>
      <c r="D150" s="60">
        <f>'4thR'!D$17</f>
        <v>0</v>
      </c>
      <c r="E150" s="60">
        <f>'4thR'!E$17</f>
        <v>0</v>
      </c>
      <c r="F150" s="60">
        <f>'4thR'!F$17</f>
        <v>0</v>
      </c>
      <c r="G150" s="60">
        <f>'4thR'!G$17</f>
        <v>0</v>
      </c>
      <c r="H150" s="60">
        <f>'4thR'!H$17</f>
        <v>0</v>
      </c>
      <c r="I150" s="60">
        <f>'4thR'!I$17</f>
        <v>0</v>
      </c>
      <c r="J150" s="60">
        <f>'4thR'!J$17</f>
        <v>0</v>
      </c>
      <c r="K150" s="60">
        <f>'4thR'!K$17</f>
        <v>0</v>
      </c>
      <c r="L150" s="60">
        <f>'4thR'!L$17</f>
        <v>0</v>
      </c>
      <c r="M150" s="60">
        <f>'4thR'!M$17</f>
        <v>0</v>
      </c>
      <c r="N150" s="60">
        <f>'4thR'!N$17</f>
        <v>0</v>
      </c>
      <c r="O150" s="60">
        <f>'4thR'!O$17</f>
        <v>0</v>
      </c>
      <c r="P150" s="60">
        <f>'4thR'!P$17</f>
        <v>0</v>
      </c>
      <c r="Q150" s="60">
        <f>'4thR'!Q$17</f>
        <v>0</v>
      </c>
      <c r="R150" s="60">
        <f>'4thR'!R$17</f>
        <v>0</v>
      </c>
      <c r="S150" s="60">
        <f>'4thR'!S$17</f>
        <v>0</v>
      </c>
      <c r="T150" s="60">
        <f>'4thR'!T$17</f>
        <v>0</v>
      </c>
      <c r="U150" s="12">
        <f t="shared" si="10"/>
        <v>0</v>
      </c>
    </row>
    <row r="151" spans="1:21" x14ac:dyDescent="0.2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5</v>
      </c>
      <c r="D155" s="39">
        <f>score!I$17</f>
        <v>2</v>
      </c>
      <c r="E155" s="39">
        <f>score!J$17</f>
        <v>3</v>
      </c>
      <c r="F155" s="39">
        <f>score!K$17</f>
        <v>5</v>
      </c>
      <c r="G155" s="39">
        <f>score!L$17</f>
        <v>4</v>
      </c>
      <c r="H155" s="39">
        <f>score!M$17</f>
        <v>4</v>
      </c>
      <c r="I155" s="39">
        <f>score!N$17</f>
        <v>4</v>
      </c>
      <c r="J155" s="39">
        <f>score!O$17</f>
        <v>4</v>
      </c>
      <c r="K155" s="39">
        <f>score!P$17</f>
        <v>3</v>
      </c>
      <c r="L155" s="39">
        <f>score!Q$17</f>
        <v>4</v>
      </c>
      <c r="M155" s="39">
        <f>score!R$17</f>
        <v>3</v>
      </c>
      <c r="N155" s="39">
        <f>score!S$17</f>
        <v>3</v>
      </c>
      <c r="O155" s="39">
        <f>score!T$17</f>
        <v>5</v>
      </c>
      <c r="P155" s="39">
        <f>score!U$17</f>
        <v>4</v>
      </c>
      <c r="Q155" s="39">
        <f>score!V$17</f>
        <v>4</v>
      </c>
      <c r="R155" s="39">
        <f>score!W$17</f>
        <v>4</v>
      </c>
      <c r="S155" s="39">
        <f>score!X$17</f>
        <v>4</v>
      </c>
      <c r="T155" s="39">
        <f>score!Y$17</f>
        <v>3</v>
      </c>
      <c r="U155" s="13">
        <f t="shared" si="10"/>
        <v>68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72" t="s">
        <v>6</v>
      </c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</row>
    <row r="159" spans="1:21" ht="15" customHeight="1" x14ac:dyDescent="0.25">
      <c r="A159" s="169">
        <f>score!A18</f>
        <v>12</v>
      </c>
      <c r="B159" s="170" t="str">
        <f>score!F18</f>
        <v>Alenka Zornada&amp;Boris Lorkovič</v>
      </c>
      <c r="C159" s="171">
        <v>1</v>
      </c>
      <c r="D159" s="171">
        <v>2</v>
      </c>
      <c r="E159" s="171">
        <v>3</v>
      </c>
      <c r="F159" s="171">
        <v>4</v>
      </c>
      <c r="G159" s="171">
        <v>5</v>
      </c>
      <c r="H159" s="171">
        <v>6</v>
      </c>
      <c r="I159" s="171">
        <v>7</v>
      </c>
      <c r="J159" s="171">
        <v>8</v>
      </c>
      <c r="K159" s="171">
        <v>9</v>
      </c>
      <c r="L159" s="171">
        <v>10</v>
      </c>
      <c r="M159" s="171">
        <v>11</v>
      </c>
      <c r="N159" s="171">
        <v>12</v>
      </c>
      <c r="O159" s="171">
        <v>13</v>
      </c>
      <c r="P159" s="171">
        <v>14</v>
      </c>
      <c r="Q159" s="171">
        <v>15</v>
      </c>
      <c r="R159" s="171">
        <v>16</v>
      </c>
      <c r="S159" s="171">
        <v>17</v>
      </c>
      <c r="T159" s="171">
        <v>18</v>
      </c>
      <c r="U159" s="51" t="s">
        <v>1</v>
      </c>
    </row>
    <row r="160" spans="1:21" ht="15" customHeight="1" x14ac:dyDescent="0.25">
      <c r="A160" s="169"/>
      <c r="B160" s="170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52"/>
    </row>
    <row r="161" spans="1:21" x14ac:dyDescent="0.25">
      <c r="B161" s="6" t="s">
        <v>8</v>
      </c>
      <c r="C161" s="60">
        <f>'vnos rezultatov'!C$18</f>
        <v>6</v>
      </c>
      <c r="D161" s="60">
        <f>'vnos rezultatov'!D$18</f>
        <v>4</v>
      </c>
      <c r="E161" s="60">
        <f>'vnos rezultatov'!E$18</f>
        <v>4</v>
      </c>
      <c r="F161" s="60">
        <f>'vnos rezultatov'!F$18</f>
        <v>4</v>
      </c>
      <c r="G161" s="60">
        <f>'vnos rezultatov'!G$18</f>
        <v>5</v>
      </c>
      <c r="H161" s="60">
        <f>'vnos rezultatov'!H$18</f>
        <v>5</v>
      </c>
      <c r="I161" s="60">
        <f>'vnos rezultatov'!I$18</f>
        <v>3</v>
      </c>
      <c r="J161" s="60">
        <f>'vnos rezultatov'!J$18</f>
        <v>7</v>
      </c>
      <c r="K161" s="60">
        <f>'vnos rezultatov'!K$18</f>
        <v>4</v>
      </c>
      <c r="L161" s="60">
        <f>'vnos rezultatov'!L$18</f>
        <v>4</v>
      </c>
      <c r="M161" s="60">
        <f>'vnos rezultatov'!M$18</f>
        <v>4</v>
      </c>
      <c r="N161" s="60">
        <f>'vnos rezultatov'!N$18</f>
        <v>3</v>
      </c>
      <c r="O161" s="60">
        <f>'vnos rezultatov'!O$18</f>
        <v>4</v>
      </c>
      <c r="P161" s="60">
        <f>'vnos rezultatov'!P$18</f>
        <v>5</v>
      </c>
      <c r="Q161" s="60">
        <f>'vnos rezultatov'!Q$18</f>
        <v>5</v>
      </c>
      <c r="R161" s="60">
        <f>'vnos rezultatov'!R$18</f>
        <v>3</v>
      </c>
      <c r="S161" s="60">
        <f>'vnos rezultatov'!S$18</f>
        <v>5</v>
      </c>
      <c r="T161" s="60">
        <f>'vnos rezultatov'!T$18</f>
        <v>4</v>
      </c>
      <c r="U161" s="12">
        <f>SUM(C161:T161)</f>
        <v>79</v>
      </c>
    </row>
    <row r="162" spans="1:21" x14ac:dyDescent="0.25">
      <c r="B162" s="6" t="s">
        <v>13</v>
      </c>
      <c r="C162" s="60">
        <f>'2ndR'!C$18</f>
        <v>0</v>
      </c>
      <c r="D162" s="60">
        <f>'2ndR'!D$18</f>
        <v>0</v>
      </c>
      <c r="E162" s="60">
        <f>'2ndR'!E$18</f>
        <v>0</v>
      </c>
      <c r="F162" s="60">
        <f>'2ndR'!F$18</f>
        <v>0</v>
      </c>
      <c r="G162" s="60">
        <f>'2ndR'!G$18</f>
        <v>0</v>
      </c>
      <c r="H162" s="60">
        <f>'2ndR'!H$18</f>
        <v>0</v>
      </c>
      <c r="I162" s="60">
        <f>'2ndR'!I$18</f>
        <v>0</v>
      </c>
      <c r="J162" s="60">
        <f>'2ndR'!J$18</f>
        <v>0</v>
      </c>
      <c r="K162" s="60">
        <f>'2ndR'!K$18</f>
        <v>0</v>
      </c>
      <c r="L162" s="60">
        <f>'2ndR'!L$18</f>
        <v>0</v>
      </c>
      <c r="M162" s="60">
        <f>'2ndR'!M$18</f>
        <v>0</v>
      </c>
      <c r="N162" s="60">
        <f>'2ndR'!N$18</f>
        <v>0</v>
      </c>
      <c r="O162" s="60">
        <f>'2ndR'!O$18</f>
        <v>0</v>
      </c>
      <c r="P162" s="60">
        <f>'2ndR'!P$18</f>
        <v>0</v>
      </c>
      <c r="Q162" s="60">
        <f>'2ndR'!Q$18</f>
        <v>0</v>
      </c>
      <c r="R162" s="60">
        <f>'2ndR'!R$18</f>
        <v>0</v>
      </c>
      <c r="S162" s="60">
        <f>'2ndR'!S$18</f>
        <v>0</v>
      </c>
      <c r="T162" s="60">
        <f>'2ndR'!T$18</f>
        <v>0</v>
      </c>
      <c r="U162" s="12">
        <f t="shared" ref="U162:U170" si="11">SUM(C162:T162)</f>
        <v>0</v>
      </c>
    </row>
    <row r="163" spans="1:21" x14ac:dyDescent="0.25">
      <c r="B163" s="6" t="s">
        <v>14</v>
      </c>
      <c r="C163" s="60">
        <f>'3rdR'!C$18</f>
        <v>0</v>
      </c>
      <c r="D163" s="60">
        <f>'3rdR'!D$18</f>
        <v>0</v>
      </c>
      <c r="E163" s="60">
        <f>'3rdR'!E$18</f>
        <v>0</v>
      </c>
      <c r="F163" s="60">
        <f>'3rdR'!F$18</f>
        <v>0</v>
      </c>
      <c r="G163" s="60">
        <f>'3rdR'!G$18</f>
        <v>0</v>
      </c>
      <c r="H163" s="60">
        <f>'3rdR'!H$18</f>
        <v>0</v>
      </c>
      <c r="I163" s="60">
        <f>'3rdR'!I$18</f>
        <v>0</v>
      </c>
      <c r="J163" s="60">
        <f>'3rdR'!J$18</f>
        <v>0</v>
      </c>
      <c r="K163" s="60">
        <f>'3rdR'!K$18</f>
        <v>0</v>
      </c>
      <c r="L163" s="60">
        <f>'3rdR'!L$18</f>
        <v>0</v>
      </c>
      <c r="M163" s="60">
        <f>'3rdR'!M$18</f>
        <v>0</v>
      </c>
      <c r="N163" s="60">
        <f>'3rdR'!N$18</f>
        <v>0</v>
      </c>
      <c r="O163" s="60">
        <f>'3rdR'!O$18</f>
        <v>0</v>
      </c>
      <c r="P163" s="60">
        <f>'3rdR'!P$18</f>
        <v>0</v>
      </c>
      <c r="Q163" s="60">
        <f>'3rdR'!Q$18</f>
        <v>0</v>
      </c>
      <c r="R163" s="60">
        <f>'3rdR'!R$18</f>
        <v>0</v>
      </c>
      <c r="S163" s="60">
        <f>'3rdR'!S$18</f>
        <v>0</v>
      </c>
      <c r="T163" s="60">
        <f>'3rdR'!T$18</f>
        <v>0</v>
      </c>
      <c r="U163" s="12">
        <f t="shared" si="11"/>
        <v>0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6</v>
      </c>
      <c r="D169" s="39">
        <f>score!I$18</f>
        <v>4</v>
      </c>
      <c r="E169" s="39">
        <f>score!J$18</f>
        <v>4</v>
      </c>
      <c r="F169" s="39">
        <f>score!K$18</f>
        <v>4</v>
      </c>
      <c r="G169" s="39">
        <f>score!L$18</f>
        <v>5</v>
      </c>
      <c r="H169" s="39">
        <f>score!M$18</f>
        <v>5</v>
      </c>
      <c r="I169" s="39">
        <f>score!N$18</f>
        <v>3</v>
      </c>
      <c r="J169" s="39">
        <f>score!O$18</f>
        <v>7</v>
      </c>
      <c r="K169" s="39">
        <f>score!P$18</f>
        <v>4</v>
      </c>
      <c r="L169" s="39">
        <f>score!Q$18</f>
        <v>4</v>
      </c>
      <c r="M169" s="39">
        <f>score!R$18</f>
        <v>4</v>
      </c>
      <c r="N169" s="39">
        <f>score!S$18</f>
        <v>3</v>
      </c>
      <c r="O169" s="39">
        <f>score!T$18</f>
        <v>4</v>
      </c>
      <c r="P169" s="39">
        <f>score!U$18</f>
        <v>5</v>
      </c>
      <c r="Q169" s="39">
        <f>score!V$18</f>
        <v>5</v>
      </c>
      <c r="R169" s="39">
        <f>score!W$18</f>
        <v>3</v>
      </c>
      <c r="S169" s="39">
        <f>score!X$18</f>
        <v>5</v>
      </c>
      <c r="T169" s="39">
        <f>score!Y$18</f>
        <v>4</v>
      </c>
      <c r="U169" s="13">
        <f t="shared" si="11"/>
        <v>79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72" t="s">
        <v>6</v>
      </c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</row>
    <row r="173" spans="1:21" ht="15" customHeight="1" x14ac:dyDescent="0.25">
      <c r="A173" s="169">
        <f>score!A19</f>
        <v>13</v>
      </c>
      <c r="B173" s="170" t="str">
        <f>score!F19</f>
        <v>Sašo&amp;Sašo Kranjc</v>
      </c>
      <c r="C173" s="171">
        <v>1</v>
      </c>
      <c r="D173" s="171">
        <v>2</v>
      </c>
      <c r="E173" s="171">
        <v>3</v>
      </c>
      <c r="F173" s="171">
        <v>4</v>
      </c>
      <c r="G173" s="171">
        <v>5</v>
      </c>
      <c r="H173" s="171">
        <v>6</v>
      </c>
      <c r="I173" s="171">
        <v>7</v>
      </c>
      <c r="J173" s="171">
        <v>8</v>
      </c>
      <c r="K173" s="171">
        <v>9</v>
      </c>
      <c r="L173" s="171">
        <v>10</v>
      </c>
      <c r="M173" s="171">
        <v>11</v>
      </c>
      <c r="N173" s="171">
        <v>12</v>
      </c>
      <c r="O173" s="171">
        <v>13</v>
      </c>
      <c r="P173" s="171">
        <v>14</v>
      </c>
      <c r="Q173" s="171">
        <v>15</v>
      </c>
      <c r="R173" s="171">
        <v>16</v>
      </c>
      <c r="S173" s="171">
        <v>17</v>
      </c>
      <c r="T173" s="171">
        <v>18</v>
      </c>
      <c r="U173" s="51" t="s">
        <v>1</v>
      </c>
    </row>
    <row r="174" spans="1:21" ht="15" customHeight="1" x14ac:dyDescent="0.25">
      <c r="A174" s="169"/>
      <c r="B174" s="173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52"/>
    </row>
    <row r="175" spans="1:21" x14ac:dyDescent="0.25">
      <c r="B175" s="6" t="s">
        <v>8</v>
      </c>
      <c r="C175" s="60">
        <f>'vnos rezultatov'!C$19</f>
        <v>6</v>
      </c>
      <c r="D175" s="60">
        <f>'vnos rezultatov'!D$19</f>
        <v>5</v>
      </c>
      <c r="E175" s="60">
        <f>'vnos rezultatov'!E$19</f>
        <v>4</v>
      </c>
      <c r="F175" s="60">
        <f>'vnos rezultatov'!F$19</f>
        <v>7</v>
      </c>
      <c r="G175" s="60">
        <f>'vnos rezultatov'!G$19</f>
        <v>3</v>
      </c>
      <c r="H175" s="60">
        <f>'vnos rezultatov'!H$19</f>
        <v>6</v>
      </c>
      <c r="I175" s="60">
        <f>'vnos rezultatov'!I$19</f>
        <v>4</v>
      </c>
      <c r="J175" s="60">
        <f>'vnos rezultatov'!J$19</f>
        <v>8</v>
      </c>
      <c r="K175" s="60">
        <f>'vnos rezultatov'!K$19</f>
        <v>4</v>
      </c>
      <c r="L175" s="60">
        <f>'vnos rezultatov'!L$19</f>
        <v>4</v>
      </c>
      <c r="M175" s="60">
        <f>'vnos rezultatov'!M$19</f>
        <v>4</v>
      </c>
      <c r="N175" s="60">
        <f>'vnos rezultatov'!N$19</f>
        <v>2</v>
      </c>
      <c r="O175" s="60">
        <f>'vnos rezultatov'!O$19</f>
        <v>6</v>
      </c>
      <c r="P175" s="60">
        <f>'vnos rezultatov'!P$19</f>
        <v>4</v>
      </c>
      <c r="Q175" s="60">
        <f>'vnos rezultatov'!Q$19</f>
        <v>5</v>
      </c>
      <c r="R175" s="60">
        <f>'vnos rezultatov'!R$19</f>
        <v>4</v>
      </c>
      <c r="S175" s="60">
        <f>'vnos rezultatov'!S$19</f>
        <v>6</v>
      </c>
      <c r="T175" s="60">
        <f>'vnos rezultatov'!T$19</f>
        <v>3</v>
      </c>
      <c r="U175" s="12">
        <f>SUM(C175:T175)</f>
        <v>85</v>
      </c>
    </row>
    <row r="176" spans="1:21" x14ac:dyDescent="0.25">
      <c r="B176" s="6" t="s">
        <v>13</v>
      </c>
      <c r="C176" s="60">
        <f>'2ndR'!C$19</f>
        <v>0</v>
      </c>
      <c r="D176" s="60">
        <f>'2ndR'!D$19</f>
        <v>0</v>
      </c>
      <c r="E176" s="60">
        <f>'2ndR'!E$19</f>
        <v>0</v>
      </c>
      <c r="F176" s="60">
        <f>'2ndR'!F$19</f>
        <v>0</v>
      </c>
      <c r="G176" s="60">
        <f>'2ndR'!G$19</f>
        <v>0</v>
      </c>
      <c r="H176" s="60">
        <f>'2ndR'!H$19</f>
        <v>0</v>
      </c>
      <c r="I176" s="60">
        <f>'2ndR'!I$19</f>
        <v>0</v>
      </c>
      <c r="J176" s="60">
        <f>'2ndR'!J$19</f>
        <v>0</v>
      </c>
      <c r="K176" s="60">
        <f>'2ndR'!K$19</f>
        <v>0</v>
      </c>
      <c r="L176" s="60">
        <f>'2ndR'!L$19</f>
        <v>0</v>
      </c>
      <c r="M176" s="60">
        <f>'2ndR'!M$19</f>
        <v>0</v>
      </c>
      <c r="N176" s="60">
        <f>'2ndR'!N$19</f>
        <v>0</v>
      </c>
      <c r="O176" s="60">
        <f>'2ndR'!O$19</f>
        <v>0</v>
      </c>
      <c r="P176" s="60">
        <f>'2ndR'!P$19</f>
        <v>0</v>
      </c>
      <c r="Q176" s="60">
        <f>'2ndR'!Q$19</f>
        <v>0</v>
      </c>
      <c r="R176" s="60">
        <f>'2ndR'!R$19</f>
        <v>0</v>
      </c>
      <c r="S176" s="60">
        <f>'2ndR'!S$19</f>
        <v>0</v>
      </c>
      <c r="T176" s="60">
        <f>'2ndR'!T$19</f>
        <v>0</v>
      </c>
      <c r="U176" s="12">
        <f t="shared" ref="U176:U184" si="12">SUM(C176:T176)</f>
        <v>0</v>
      </c>
    </row>
    <row r="177" spans="1:21" x14ac:dyDescent="0.25">
      <c r="B177" s="6" t="s">
        <v>14</v>
      </c>
      <c r="C177" s="60">
        <f>'3rdR'!C$19</f>
        <v>0</v>
      </c>
      <c r="D177" s="60">
        <f>'3rdR'!D$19</f>
        <v>0</v>
      </c>
      <c r="E177" s="60">
        <f>'3rdR'!E$19</f>
        <v>0</v>
      </c>
      <c r="F177" s="60">
        <f>'3rdR'!F$19</f>
        <v>0</v>
      </c>
      <c r="G177" s="60">
        <f>'3rdR'!G$19</f>
        <v>0</v>
      </c>
      <c r="H177" s="60">
        <f>'3rdR'!H$19</f>
        <v>0</v>
      </c>
      <c r="I177" s="60">
        <f>'3rdR'!I$19</f>
        <v>0</v>
      </c>
      <c r="J177" s="60">
        <f>'3rdR'!J$19</f>
        <v>0</v>
      </c>
      <c r="K177" s="60">
        <f>'3rdR'!K$19</f>
        <v>0</v>
      </c>
      <c r="L177" s="60">
        <f>'3rdR'!L$19</f>
        <v>0</v>
      </c>
      <c r="M177" s="60">
        <f>'3rdR'!M$19</f>
        <v>0</v>
      </c>
      <c r="N177" s="60">
        <f>'3rdR'!N$19</f>
        <v>0</v>
      </c>
      <c r="O177" s="60">
        <f>'3rdR'!O$19</f>
        <v>0</v>
      </c>
      <c r="P177" s="60">
        <f>'3rdR'!P$19</f>
        <v>0</v>
      </c>
      <c r="Q177" s="60">
        <f>'3rdR'!Q$19</f>
        <v>0</v>
      </c>
      <c r="R177" s="60">
        <f>'3rdR'!R$19</f>
        <v>0</v>
      </c>
      <c r="S177" s="60">
        <f>'3rdR'!S$19</f>
        <v>0</v>
      </c>
      <c r="T177" s="60">
        <f>'3rdR'!T$19</f>
        <v>0</v>
      </c>
      <c r="U177" s="12">
        <f t="shared" si="12"/>
        <v>0</v>
      </c>
    </row>
    <row r="178" spans="1:21" x14ac:dyDescent="0.25">
      <c r="B178" s="6" t="s">
        <v>15</v>
      </c>
      <c r="C178" s="60">
        <f>'4thR'!C$19</f>
        <v>0</v>
      </c>
      <c r="D178" s="60">
        <f>'4thR'!D$19</f>
        <v>0</v>
      </c>
      <c r="E178" s="60">
        <f>'4thR'!E$19</f>
        <v>0</v>
      </c>
      <c r="F178" s="60">
        <f>'4thR'!F$19</f>
        <v>0</v>
      </c>
      <c r="G178" s="60">
        <f>'4thR'!G$19</f>
        <v>0</v>
      </c>
      <c r="H178" s="60">
        <f>'4thR'!H$19</f>
        <v>0</v>
      </c>
      <c r="I178" s="60">
        <f>'4thR'!I$19</f>
        <v>0</v>
      </c>
      <c r="J178" s="60">
        <f>'4thR'!J$19</f>
        <v>0</v>
      </c>
      <c r="K178" s="60">
        <f>'4thR'!K$19</f>
        <v>0</v>
      </c>
      <c r="L178" s="60">
        <f>'4thR'!L$19</f>
        <v>0</v>
      </c>
      <c r="M178" s="60">
        <f>'4thR'!M$19</f>
        <v>0</v>
      </c>
      <c r="N178" s="60">
        <f>'4thR'!N$19</f>
        <v>0</v>
      </c>
      <c r="O178" s="60">
        <f>'4thR'!O$19</f>
        <v>0</v>
      </c>
      <c r="P178" s="60">
        <f>'4thR'!P$19</f>
        <v>0</v>
      </c>
      <c r="Q178" s="60">
        <f>'4thR'!Q$19</f>
        <v>0</v>
      </c>
      <c r="R178" s="60">
        <f>'4thR'!R$19</f>
        <v>0</v>
      </c>
      <c r="S178" s="60">
        <f>'4thR'!S$19</f>
        <v>0</v>
      </c>
      <c r="T178" s="60">
        <f>'4thR'!T$19</f>
        <v>0</v>
      </c>
      <c r="U178" s="12">
        <f t="shared" si="12"/>
        <v>0</v>
      </c>
    </row>
    <row r="179" spans="1:21" x14ac:dyDescent="0.2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6</v>
      </c>
      <c r="D183" s="39">
        <f>score!I$19</f>
        <v>5</v>
      </c>
      <c r="E183" s="39">
        <f>score!J$19</f>
        <v>4</v>
      </c>
      <c r="F183" s="39">
        <f>score!K$19</f>
        <v>7</v>
      </c>
      <c r="G183" s="39">
        <f>score!L$19</f>
        <v>3</v>
      </c>
      <c r="H183" s="39">
        <f>score!M$19</f>
        <v>6</v>
      </c>
      <c r="I183" s="39">
        <f>score!N$19</f>
        <v>4</v>
      </c>
      <c r="J183" s="39">
        <f>score!O$19</f>
        <v>8</v>
      </c>
      <c r="K183" s="39">
        <f>score!P$19</f>
        <v>4</v>
      </c>
      <c r="L183" s="39">
        <f>score!Q$19</f>
        <v>4</v>
      </c>
      <c r="M183" s="39">
        <f>score!R$19</f>
        <v>4</v>
      </c>
      <c r="N183" s="39">
        <f>score!S$19</f>
        <v>2</v>
      </c>
      <c r="O183" s="39">
        <f>score!T$19</f>
        <v>6</v>
      </c>
      <c r="P183" s="39">
        <f>score!U$19</f>
        <v>4</v>
      </c>
      <c r="Q183" s="39">
        <f>score!V$19</f>
        <v>5</v>
      </c>
      <c r="R183" s="39">
        <f>score!W$19</f>
        <v>4</v>
      </c>
      <c r="S183" s="39">
        <f>score!X$19</f>
        <v>6</v>
      </c>
      <c r="T183" s="39">
        <f>score!Y$19</f>
        <v>3</v>
      </c>
      <c r="U183" s="13">
        <f t="shared" si="12"/>
        <v>85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72" t="s">
        <v>6</v>
      </c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</row>
    <row r="187" spans="1:21" ht="15" customHeight="1" x14ac:dyDescent="0.25">
      <c r="A187" s="169">
        <f>score!A20</f>
        <v>14</v>
      </c>
      <c r="B187" s="170">
        <f>score!F20</f>
        <v>0</v>
      </c>
      <c r="C187" s="171">
        <v>1</v>
      </c>
      <c r="D187" s="171">
        <v>2</v>
      </c>
      <c r="E187" s="171">
        <v>3</v>
      </c>
      <c r="F187" s="171">
        <v>4</v>
      </c>
      <c r="G187" s="171">
        <v>5</v>
      </c>
      <c r="H187" s="171">
        <v>6</v>
      </c>
      <c r="I187" s="171">
        <v>7</v>
      </c>
      <c r="J187" s="171">
        <v>8</v>
      </c>
      <c r="K187" s="171">
        <v>9</v>
      </c>
      <c r="L187" s="171">
        <v>10</v>
      </c>
      <c r="M187" s="171">
        <v>11</v>
      </c>
      <c r="N187" s="171">
        <v>12</v>
      </c>
      <c r="O187" s="171">
        <v>13</v>
      </c>
      <c r="P187" s="171">
        <v>14</v>
      </c>
      <c r="Q187" s="171">
        <v>15</v>
      </c>
      <c r="R187" s="171">
        <v>16</v>
      </c>
      <c r="S187" s="171">
        <v>17</v>
      </c>
      <c r="T187" s="171">
        <v>18</v>
      </c>
      <c r="U187" s="51" t="s">
        <v>1</v>
      </c>
    </row>
    <row r="188" spans="1:21" ht="15" customHeight="1" x14ac:dyDescent="0.25">
      <c r="A188" s="169"/>
      <c r="B188" s="170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52"/>
    </row>
    <row r="189" spans="1:21" x14ac:dyDescent="0.25">
      <c r="B189" s="6" t="s">
        <v>8</v>
      </c>
      <c r="C189" s="60">
        <f>'vnos rezultatov'!C$20</f>
        <v>0</v>
      </c>
      <c r="D189" s="60">
        <f>'vnos rezultatov'!D$20</f>
        <v>0</v>
      </c>
      <c r="E189" s="60">
        <f>'vnos rezultatov'!E$20</f>
        <v>0</v>
      </c>
      <c r="F189" s="60">
        <f>'vnos rezultatov'!F$20</f>
        <v>0</v>
      </c>
      <c r="G189" s="60">
        <f>'vnos rezultatov'!G$20</f>
        <v>0</v>
      </c>
      <c r="H189" s="60">
        <f>'vnos rezultatov'!H$20</f>
        <v>0</v>
      </c>
      <c r="I189" s="60">
        <f>'vnos rezultatov'!I$20</f>
        <v>0</v>
      </c>
      <c r="J189" s="60">
        <f>'vnos rezultatov'!J$20</f>
        <v>0</v>
      </c>
      <c r="K189" s="60">
        <f>'vnos rezultatov'!K$20</f>
        <v>0</v>
      </c>
      <c r="L189" s="60">
        <f>'vnos rezultatov'!L$20</f>
        <v>0</v>
      </c>
      <c r="M189" s="60">
        <f>'vnos rezultatov'!M$20</f>
        <v>0</v>
      </c>
      <c r="N189" s="60">
        <f>'vnos rezultatov'!N$20</f>
        <v>0</v>
      </c>
      <c r="O189" s="60">
        <f>'vnos rezultatov'!O$20</f>
        <v>0</v>
      </c>
      <c r="P189" s="60">
        <f>'vnos rezultatov'!P$20</f>
        <v>0</v>
      </c>
      <c r="Q189" s="60">
        <f>'vnos rezultatov'!Q$20</f>
        <v>0</v>
      </c>
      <c r="R189" s="60">
        <f>'vnos rezultatov'!R$20</f>
        <v>0</v>
      </c>
      <c r="S189" s="60">
        <f>'vnos rezultatov'!S$20</f>
        <v>0</v>
      </c>
      <c r="T189" s="60">
        <f>'vnos rezultatov'!T$20</f>
        <v>0</v>
      </c>
      <c r="U189" s="12">
        <f>SUM(C189:T189)</f>
        <v>0</v>
      </c>
    </row>
    <row r="190" spans="1:21" x14ac:dyDescent="0.25">
      <c r="B190" s="6" t="s">
        <v>13</v>
      </c>
      <c r="C190" s="60">
        <f>'2ndR'!C$20</f>
        <v>0</v>
      </c>
      <c r="D190" s="60">
        <f>'2ndR'!D$20</f>
        <v>0</v>
      </c>
      <c r="E190" s="60">
        <f>'2ndR'!E$20</f>
        <v>0</v>
      </c>
      <c r="F190" s="60">
        <f>'2ndR'!F$20</f>
        <v>0</v>
      </c>
      <c r="G190" s="60">
        <f>'2ndR'!G$20</f>
        <v>0</v>
      </c>
      <c r="H190" s="60">
        <f>'2ndR'!H$20</f>
        <v>0</v>
      </c>
      <c r="I190" s="60">
        <f>'2ndR'!I$20</f>
        <v>0</v>
      </c>
      <c r="J190" s="60">
        <f>'2ndR'!J$20</f>
        <v>0</v>
      </c>
      <c r="K190" s="60">
        <f>'2ndR'!K$20</f>
        <v>0</v>
      </c>
      <c r="L190" s="60">
        <f>'2ndR'!L$20</f>
        <v>0</v>
      </c>
      <c r="M190" s="60">
        <f>'2ndR'!M$20</f>
        <v>0</v>
      </c>
      <c r="N190" s="60">
        <f>'2ndR'!N$20</f>
        <v>0</v>
      </c>
      <c r="O190" s="60">
        <f>'2ndR'!O$20</f>
        <v>0</v>
      </c>
      <c r="P190" s="60">
        <f>'2ndR'!P$20</f>
        <v>0</v>
      </c>
      <c r="Q190" s="60">
        <f>'2ndR'!Q$20</f>
        <v>0</v>
      </c>
      <c r="R190" s="60">
        <f>'2ndR'!R$20</f>
        <v>0</v>
      </c>
      <c r="S190" s="60">
        <f>'2ndR'!S$20</f>
        <v>0</v>
      </c>
      <c r="T190" s="60">
        <f>'2ndR'!T$20</f>
        <v>0</v>
      </c>
      <c r="U190" s="12">
        <f t="shared" ref="U190:U198" si="13">SUM(C190:T190)</f>
        <v>0</v>
      </c>
    </row>
    <row r="191" spans="1:21" x14ac:dyDescent="0.25">
      <c r="B191" s="6" t="s">
        <v>14</v>
      </c>
      <c r="C191" s="60">
        <f>'3rdR'!C$20</f>
        <v>0</v>
      </c>
      <c r="D191" s="60">
        <f>'3rdR'!D$20</f>
        <v>0</v>
      </c>
      <c r="E191" s="60">
        <f>'3rdR'!E$20</f>
        <v>0</v>
      </c>
      <c r="F191" s="60">
        <f>'3rdR'!F$20</f>
        <v>0</v>
      </c>
      <c r="G191" s="60">
        <f>'3rdR'!G$20</f>
        <v>0</v>
      </c>
      <c r="H191" s="60">
        <f>'3rdR'!H$20</f>
        <v>0</v>
      </c>
      <c r="I191" s="60">
        <f>'3rdR'!I$20</f>
        <v>0</v>
      </c>
      <c r="J191" s="60">
        <f>'3rdR'!J$20</f>
        <v>0</v>
      </c>
      <c r="K191" s="60">
        <f>'3rdR'!K$20</f>
        <v>0</v>
      </c>
      <c r="L191" s="60">
        <f>'3rdR'!L$20</f>
        <v>0</v>
      </c>
      <c r="M191" s="60">
        <f>'3rdR'!M$20</f>
        <v>0</v>
      </c>
      <c r="N191" s="60">
        <f>'3rdR'!N$20</f>
        <v>0</v>
      </c>
      <c r="O191" s="60">
        <f>'3rdR'!O$20</f>
        <v>0</v>
      </c>
      <c r="P191" s="60">
        <f>'3rdR'!P$20</f>
        <v>0</v>
      </c>
      <c r="Q191" s="60">
        <f>'3rdR'!Q$20</f>
        <v>0</v>
      </c>
      <c r="R191" s="60">
        <f>'3rdR'!R$20</f>
        <v>0</v>
      </c>
      <c r="S191" s="60">
        <f>'3rdR'!S$20</f>
        <v>0</v>
      </c>
      <c r="T191" s="60">
        <f>'3rdR'!T$20</f>
        <v>0</v>
      </c>
      <c r="U191" s="12">
        <f t="shared" si="13"/>
        <v>0</v>
      </c>
    </row>
    <row r="192" spans="1:21" x14ac:dyDescent="0.25">
      <c r="B192" s="6" t="s">
        <v>15</v>
      </c>
      <c r="C192" s="60">
        <f>'4thR'!C$20</f>
        <v>0</v>
      </c>
      <c r="D192" s="60">
        <f>'4thR'!D$20</f>
        <v>0</v>
      </c>
      <c r="E192" s="60">
        <f>'4thR'!E$20</f>
        <v>0</v>
      </c>
      <c r="F192" s="60">
        <f>'4thR'!F$20</f>
        <v>0</v>
      </c>
      <c r="G192" s="60">
        <f>'4thR'!G$20</f>
        <v>0</v>
      </c>
      <c r="H192" s="60">
        <f>'4thR'!H$20</f>
        <v>0</v>
      </c>
      <c r="I192" s="60">
        <f>'4thR'!I$20</f>
        <v>0</v>
      </c>
      <c r="J192" s="60">
        <f>'4thR'!J$20</f>
        <v>0</v>
      </c>
      <c r="K192" s="60">
        <f>'4thR'!K$20</f>
        <v>0</v>
      </c>
      <c r="L192" s="60">
        <f>'4thR'!L$20</f>
        <v>0</v>
      </c>
      <c r="M192" s="60">
        <f>'4thR'!M$20</f>
        <v>0</v>
      </c>
      <c r="N192" s="60">
        <f>'4thR'!N$20</f>
        <v>0</v>
      </c>
      <c r="O192" s="60">
        <f>'4thR'!O$20</f>
        <v>0</v>
      </c>
      <c r="P192" s="60">
        <f>'4thR'!P$20</f>
        <v>0</v>
      </c>
      <c r="Q192" s="60">
        <f>'4thR'!Q$20</f>
        <v>0</v>
      </c>
      <c r="R192" s="60">
        <f>'4thR'!R$20</f>
        <v>0</v>
      </c>
      <c r="S192" s="60">
        <f>'4thR'!S$20</f>
        <v>0</v>
      </c>
      <c r="T192" s="60">
        <f>'4thR'!T$20</f>
        <v>0</v>
      </c>
      <c r="U192" s="12">
        <f t="shared" si="13"/>
        <v>0</v>
      </c>
    </row>
    <row r="193" spans="1:21" x14ac:dyDescent="0.2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0</v>
      </c>
      <c r="D197" s="39">
        <f>score!I$20</f>
        <v>0</v>
      </c>
      <c r="E197" s="39">
        <f>score!J$20</f>
        <v>0</v>
      </c>
      <c r="F197" s="39">
        <f>score!K$20</f>
        <v>0</v>
      </c>
      <c r="G197" s="39">
        <f>score!L$20</f>
        <v>0</v>
      </c>
      <c r="H197" s="39">
        <f>score!M$20</f>
        <v>0</v>
      </c>
      <c r="I197" s="39">
        <f>score!N$20</f>
        <v>0</v>
      </c>
      <c r="J197" s="39">
        <f>score!O$20</f>
        <v>0</v>
      </c>
      <c r="K197" s="39">
        <f>score!P$20</f>
        <v>0</v>
      </c>
      <c r="L197" s="39">
        <f>score!Q$20</f>
        <v>0</v>
      </c>
      <c r="M197" s="39">
        <f>score!R$20</f>
        <v>0</v>
      </c>
      <c r="N197" s="39">
        <f>score!S$20</f>
        <v>0</v>
      </c>
      <c r="O197" s="39">
        <f>score!T$20</f>
        <v>0</v>
      </c>
      <c r="P197" s="39">
        <f>score!U$20</f>
        <v>0</v>
      </c>
      <c r="Q197" s="39">
        <f>score!V$20</f>
        <v>0</v>
      </c>
      <c r="R197" s="39">
        <f>score!W$20</f>
        <v>0</v>
      </c>
      <c r="S197" s="39">
        <f>score!X$20</f>
        <v>0</v>
      </c>
      <c r="T197" s="39">
        <f>score!Y$20</f>
        <v>0</v>
      </c>
      <c r="U197" s="13">
        <f t="shared" si="13"/>
        <v>0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72" t="s">
        <v>6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</row>
    <row r="201" spans="1:21" ht="15" customHeight="1" x14ac:dyDescent="0.25">
      <c r="A201" s="169">
        <f>score!A21</f>
        <v>15</v>
      </c>
      <c r="B201" s="170">
        <f>score!F21</f>
        <v>0</v>
      </c>
      <c r="C201" s="171">
        <v>1</v>
      </c>
      <c r="D201" s="171">
        <v>2</v>
      </c>
      <c r="E201" s="171">
        <v>3</v>
      </c>
      <c r="F201" s="171">
        <v>4</v>
      </c>
      <c r="G201" s="171">
        <v>5</v>
      </c>
      <c r="H201" s="171">
        <v>6</v>
      </c>
      <c r="I201" s="171">
        <v>7</v>
      </c>
      <c r="J201" s="171">
        <v>8</v>
      </c>
      <c r="K201" s="171">
        <v>9</v>
      </c>
      <c r="L201" s="171">
        <v>10</v>
      </c>
      <c r="M201" s="171">
        <v>11</v>
      </c>
      <c r="N201" s="171">
        <v>12</v>
      </c>
      <c r="O201" s="171">
        <v>13</v>
      </c>
      <c r="P201" s="171">
        <v>14</v>
      </c>
      <c r="Q201" s="171">
        <v>15</v>
      </c>
      <c r="R201" s="171">
        <v>16</v>
      </c>
      <c r="S201" s="171">
        <v>17</v>
      </c>
      <c r="T201" s="171">
        <v>18</v>
      </c>
      <c r="U201" s="51" t="s">
        <v>1</v>
      </c>
    </row>
    <row r="202" spans="1:21" ht="15" customHeight="1" x14ac:dyDescent="0.25">
      <c r="A202" s="169"/>
      <c r="B202" s="170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52"/>
    </row>
    <row r="203" spans="1:21" x14ac:dyDescent="0.25">
      <c r="B203" s="6" t="s">
        <v>8</v>
      </c>
      <c r="C203" s="60">
        <f>'vnos rezultatov'!C$21</f>
        <v>0</v>
      </c>
      <c r="D203" s="60">
        <f>'vnos rezultatov'!D$21</f>
        <v>0</v>
      </c>
      <c r="E203" s="60">
        <f>'vnos rezultatov'!E$21</f>
        <v>0</v>
      </c>
      <c r="F203" s="60">
        <f>'vnos rezultatov'!F$21</f>
        <v>0</v>
      </c>
      <c r="G203" s="60">
        <f>'vnos rezultatov'!G$21</f>
        <v>0</v>
      </c>
      <c r="H203" s="60">
        <f>'vnos rezultatov'!H$21</f>
        <v>0</v>
      </c>
      <c r="I203" s="60">
        <f>'vnos rezultatov'!I$21</f>
        <v>0</v>
      </c>
      <c r="J203" s="60">
        <f>'vnos rezultatov'!J$21</f>
        <v>0</v>
      </c>
      <c r="K203" s="60">
        <f>'vnos rezultatov'!K$21</f>
        <v>0</v>
      </c>
      <c r="L203" s="60">
        <f>'vnos rezultatov'!L$21</f>
        <v>0</v>
      </c>
      <c r="M203" s="60">
        <f>'vnos rezultatov'!M$21</f>
        <v>0</v>
      </c>
      <c r="N203" s="60">
        <f>'vnos rezultatov'!N$21</f>
        <v>0</v>
      </c>
      <c r="O203" s="60">
        <f>'vnos rezultatov'!O$21</f>
        <v>0</v>
      </c>
      <c r="P203" s="60">
        <f>'vnos rezultatov'!P$21</f>
        <v>0</v>
      </c>
      <c r="Q203" s="60">
        <f>'vnos rezultatov'!Q$21</f>
        <v>0</v>
      </c>
      <c r="R203" s="60">
        <f>'vnos rezultatov'!R$21</f>
        <v>0</v>
      </c>
      <c r="S203" s="60">
        <f>'vnos rezultatov'!S$21</f>
        <v>0</v>
      </c>
      <c r="T203" s="60">
        <f>'vnos rezultatov'!T$21</f>
        <v>0</v>
      </c>
      <c r="U203" s="12">
        <f>SUM(C203:T203)</f>
        <v>0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0</v>
      </c>
      <c r="D205" s="60">
        <f>'3rdR'!D$21</f>
        <v>0</v>
      </c>
      <c r="E205" s="60">
        <f>'3rdR'!E$21</f>
        <v>0</v>
      </c>
      <c r="F205" s="60">
        <f>'3rdR'!F$21</f>
        <v>0</v>
      </c>
      <c r="G205" s="60">
        <f>'3rdR'!G$21</f>
        <v>0</v>
      </c>
      <c r="H205" s="60">
        <f>'3rdR'!H$21</f>
        <v>0</v>
      </c>
      <c r="I205" s="60">
        <f>'3rdR'!I$21</f>
        <v>0</v>
      </c>
      <c r="J205" s="60">
        <f>'3rdR'!J$21</f>
        <v>0</v>
      </c>
      <c r="K205" s="60">
        <f>'3rdR'!K$21</f>
        <v>0</v>
      </c>
      <c r="L205" s="60">
        <f>'3rdR'!L$21</f>
        <v>0</v>
      </c>
      <c r="M205" s="60">
        <f>'3rdR'!M$21</f>
        <v>0</v>
      </c>
      <c r="N205" s="60">
        <f>'3rdR'!N$21</f>
        <v>0</v>
      </c>
      <c r="O205" s="60">
        <f>'3rdR'!O$21</f>
        <v>0</v>
      </c>
      <c r="P205" s="60">
        <f>'3rdR'!P$21</f>
        <v>0</v>
      </c>
      <c r="Q205" s="60">
        <f>'3rdR'!Q$21</f>
        <v>0</v>
      </c>
      <c r="R205" s="60">
        <f>'3rdR'!R$21</f>
        <v>0</v>
      </c>
      <c r="S205" s="60">
        <f>'3rdR'!S$21</f>
        <v>0</v>
      </c>
      <c r="T205" s="60">
        <f>'3rdR'!T$21</f>
        <v>0</v>
      </c>
      <c r="U205" s="12">
        <f t="shared" si="14"/>
        <v>0</v>
      </c>
    </row>
    <row r="206" spans="1:21" x14ac:dyDescent="0.25">
      <c r="B206" s="6" t="s">
        <v>15</v>
      </c>
      <c r="C206" s="60">
        <f>'4thR'!C$21</f>
        <v>0</v>
      </c>
      <c r="D206" s="60">
        <f>'4thR'!D$21</f>
        <v>0</v>
      </c>
      <c r="E206" s="60">
        <f>'4thR'!E$21</f>
        <v>0</v>
      </c>
      <c r="F206" s="60">
        <f>'4thR'!F$21</f>
        <v>0</v>
      </c>
      <c r="G206" s="60">
        <f>'4thR'!G$21</f>
        <v>0</v>
      </c>
      <c r="H206" s="60">
        <f>'4thR'!H$21</f>
        <v>0</v>
      </c>
      <c r="I206" s="60">
        <f>'4thR'!I$21</f>
        <v>0</v>
      </c>
      <c r="J206" s="60">
        <f>'4thR'!J$21</f>
        <v>0</v>
      </c>
      <c r="K206" s="60">
        <f>'4thR'!K$21</f>
        <v>0</v>
      </c>
      <c r="L206" s="60">
        <f>'4thR'!L$21</f>
        <v>0</v>
      </c>
      <c r="M206" s="60">
        <f>'4thR'!M$21</f>
        <v>0</v>
      </c>
      <c r="N206" s="60">
        <f>'4thR'!N$21</f>
        <v>0</v>
      </c>
      <c r="O206" s="60">
        <f>'4thR'!O$21</f>
        <v>0</v>
      </c>
      <c r="P206" s="60">
        <f>'4thR'!P$21</f>
        <v>0</v>
      </c>
      <c r="Q206" s="60">
        <f>'4thR'!Q$21</f>
        <v>0</v>
      </c>
      <c r="R206" s="60">
        <f>'4thR'!R$21</f>
        <v>0</v>
      </c>
      <c r="S206" s="60">
        <f>'4thR'!S$21</f>
        <v>0</v>
      </c>
      <c r="T206" s="60">
        <f>'4thR'!T$21</f>
        <v>0</v>
      </c>
      <c r="U206" s="12">
        <f t="shared" si="14"/>
        <v>0</v>
      </c>
    </row>
    <row r="207" spans="1:21" x14ac:dyDescent="0.2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0</v>
      </c>
      <c r="D211" s="39">
        <f>score!I$21</f>
        <v>0</v>
      </c>
      <c r="E211" s="39">
        <f>score!J$21</f>
        <v>0</v>
      </c>
      <c r="F211" s="39">
        <f>score!K$21</f>
        <v>0</v>
      </c>
      <c r="G211" s="39">
        <f>score!L$21</f>
        <v>0</v>
      </c>
      <c r="H211" s="39">
        <f>score!M$21</f>
        <v>0</v>
      </c>
      <c r="I211" s="39">
        <f>score!N$21</f>
        <v>0</v>
      </c>
      <c r="J211" s="39">
        <f>score!O$21</f>
        <v>0</v>
      </c>
      <c r="K211" s="39">
        <f>score!P$21</f>
        <v>0</v>
      </c>
      <c r="L211" s="39">
        <f>score!Q$21</f>
        <v>0</v>
      </c>
      <c r="M211" s="39">
        <f>score!R$21</f>
        <v>0</v>
      </c>
      <c r="N211" s="39">
        <f>score!S$21</f>
        <v>0</v>
      </c>
      <c r="O211" s="39">
        <f>score!T$21</f>
        <v>0</v>
      </c>
      <c r="P211" s="39">
        <f>score!U$21</f>
        <v>0</v>
      </c>
      <c r="Q211" s="39">
        <f>score!V$21</f>
        <v>0</v>
      </c>
      <c r="R211" s="39">
        <f>score!W$21</f>
        <v>0</v>
      </c>
      <c r="S211" s="39">
        <f>score!X$21</f>
        <v>0</v>
      </c>
      <c r="T211" s="39">
        <f>score!Y$21</f>
        <v>0</v>
      </c>
      <c r="U211" s="13">
        <f t="shared" si="14"/>
        <v>0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72" t="s">
        <v>6</v>
      </c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</row>
    <row r="215" spans="1:21" ht="15" customHeight="1" x14ac:dyDescent="0.25">
      <c r="A215" s="169">
        <f>score!A22</f>
        <v>16</v>
      </c>
      <c r="B215" s="170">
        <f>score!F22</f>
        <v>0</v>
      </c>
      <c r="C215" s="171">
        <v>1</v>
      </c>
      <c r="D215" s="171">
        <v>2</v>
      </c>
      <c r="E215" s="171">
        <v>3</v>
      </c>
      <c r="F215" s="171">
        <v>4</v>
      </c>
      <c r="G215" s="171">
        <v>5</v>
      </c>
      <c r="H215" s="171">
        <v>6</v>
      </c>
      <c r="I215" s="171">
        <v>7</v>
      </c>
      <c r="J215" s="171">
        <v>8</v>
      </c>
      <c r="K215" s="171">
        <v>9</v>
      </c>
      <c r="L215" s="171">
        <v>10</v>
      </c>
      <c r="M215" s="171">
        <v>11</v>
      </c>
      <c r="N215" s="171">
        <v>12</v>
      </c>
      <c r="O215" s="171">
        <v>13</v>
      </c>
      <c r="P215" s="171">
        <v>14</v>
      </c>
      <c r="Q215" s="171">
        <v>15</v>
      </c>
      <c r="R215" s="171">
        <v>16</v>
      </c>
      <c r="S215" s="171">
        <v>17</v>
      </c>
      <c r="T215" s="171">
        <v>18</v>
      </c>
      <c r="U215" s="51" t="s">
        <v>1</v>
      </c>
    </row>
    <row r="216" spans="1:21" ht="15" customHeight="1" x14ac:dyDescent="0.25">
      <c r="A216" s="169"/>
      <c r="B216" s="170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52"/>
    </row>
    <row r="217" spans="1:21" x14ac:dyDescent="0.25">
      <c r="B217" s="6" t="s">
        <v>8</v>
      </c>
      <c r="C217" s="60">
        <f>'vnos rezultatov'!C$22</f>
        <v>0</v>
      </c>
      <c r="D217" s="60">
        <f>'vnos rezultatov'!D$22</f>
        <v>0</v>
      </c>
      <c r="E217" s="60">
        <f>'vnos rezultatov'!E$22</f>
        <v>0</v>
      </c>
      <c r="F217" s="60">
        <f>'vnos rezultatov'!F$22</f>
        <v>0</v>
      </c>
      <c r="G217" s="60">
        <f>'vnos rezultatov'!G$22</f>
        <v>0</v>
      </c>
      <c r="H217" s="60">
        <f>'vnos rezultatov'!H$22</f>
        <v>0</v>
      </c>
      <c r="I217" s="60">
        <f>'vnos rezultatov'!I$22</f>
        <v>0</v>
      </c>
      <c r="J217" s="60">
        <f>'vnos rezultatov'!J$22</f>
        <v>0</v>
      </c>
      <c r="K217" s="60">
        <f>'vnos rezultatov'!K$22</f>
        <v>0</v>
      </c>
      <c r="L217" s="60">
        <f>'vnos rezultatov'!L$22</f>
        <v>0</v>
      </c>
      <c r="M217" s="60">
        <f>'vnos rezultatov'!M$22</f>
        <v>0</v>
      </c>
      <c r="N217" s="60">
        <f>'vnos rezultatov'!N$22</f>
        <v>0</v>
      </c>
      <c r="O217" s="60">
        <f>'vnos rezultatov'!O$22</f>
        <v>0</v>
      </c>
      <c r="P217" s="60">
        <f>'vnos rezultatov'!P$22</f>
        <v>0</v>
      </c>
      <c r="Q217" s="60">
        <f>'vnos rezultatov'!Q$22</f>
        <v>0</v>
      </c>
      <c r="R217" s="60">
        <f>'vnos rezultatov'!R$22</f>
        <v>0</v>
      </c>
      <c r="S217" s="60">
        <f>'vnos rezultatov'!S$22</f>
        <v>0</v>
      </c>
      <c r="T217" s="60">
        <f>'vnos rezultatov'!T$22</f>
        <v>0</v>
      </c>
      <c r="U217" s="12">
        <f>SUM(C217:T217)</f>
        <v>0</v>
      </c>
    </row>
    <row r="218" spans="1:21" x14ac:dyDescent="0.25">
      <c r="B218" s="6" t="s">
        <v>13</v>
      </c>
      <c r="C218" s="60">
        <f>'2ndR'!C$22</f>
        <v>0</v>
      </c>
      <c r="D218" s="60">
        <f>'2ndR'!D$22</f>
        <v>0</v>
      </c>
      <c r="E218" s="60">
        <f>'2ndR'!E$22</f>
        <v>0</v>
      </c>
      <c r="F218" s="60">
        <f>'2ndR'!F$22</f>
        <v>0</v>
      </c>
      <c r="G218" s="60">
        <f>'2ndR'!G$22</f>
        <v>0</v>
      </c>
      <c r="H218" s="60">
        <f>'2ndR'!H$22</f>
        <v>0</v>
      </c>
      <c r="I218" s="60">
        <f>'2ndR'!I$22</f>
        <v>0</v>
      </c>
      <c r="J218" s="60">
        <f>'2ndR'!J$22</f>
        <v>0</v>
      </c>
      <c r="K218" s="60">
        <f>'2ndR'!K$22</f>
        <v>0</v>
      </c>
      <c r="L218" s="60">
        <f>'2ndR'!L$22</f>
        <v>0</v>
      </c>
      <c r="M218" s="60">
        <f>'2ndR'!M$22</f>
        <v>0</v>
      </c>
      <c r="N218" s="60">
        <f>'2ndR'!N$22</f>
        <v>0</v>
      </c>
      <c r="O218" s="60">
        <f>'2ndR'!O$22</f>
        <v>0</v>
      </c>
      <c r="P218" s="60">
        <f>'2ndR'!P$22</f>
        <v>0</v>
      </c>
      <c r="Q218" s="60">
        <f>'2ndR'!Q$22</f>
        <v>0</v>
      </c>
      <c r="R218" s="60">
        <f>'2ndR'!R$22</f>
        <v>0</v>
      </c>
      <c r="S218" s="60">
        <f>'2ndR'!S$22</f>
        <v>0</v>
      </c>
      <c r="T218" s="60">
        <f>'2ndR'!T$22</f>
        <v>0</v>
      </c>
      <c r="U218" s="12">
        <f t="shared" ref="U218:U226" si="15">SUM(C218:T218)</f>
        <v>0</v>
      </c>
    </row>
    <row r="219" spans="1:21" x14ac:dyDescent="0.25">
      <c r="B219" s="6" t="s">
        <v>14</v>
      </c>
      <c r="C219" s="60">
        <f>'3rdR'!C$22</f>
        <v>0</v>
      </c>
      <c r="D219" s="60">
        <f>'3rdR'!D$22</f>
        <v>0</v>
      </c>
      <c r="E219" s="60">
        <f>'3rdR'!E$22</f>
        <v>0</v>
      </c>
      <c r="F219" s="60">
        <f>'3rdR'!F$22</f>
        <v>0</v>
      </c>
      <c r="G219" s="60">
        <f>'3rdR'!G$22</f>
        <v>0</v>
      </c>
      <c r="H219" s="60">
        <f>'3rdR'!H$22</f>
        <v>0</v>
      </c>
      <c r="I219" s="60">
        <f>'3rdR'!I$22</f>
        <v>0</v>
      </c>
      <c r="J219" s="60">
        <f>'3rdR'!J$22</f>
        <v>0</v>
      </c>
      <c r="K219" s="60">
        <f>'3rdR'!K$22</f>
        <v>0</v>
      </c>
      <c r="L219" s="60">
        <f>'3rdR'!L$22</f>
        <v>0</v>
      </c>
      <c r="M219" s="60">
        <f>'3rdR'!M$22</f>
        <v>0</v>
      </c>
      <c r="N219" s="60">
        <f>'3rdR'!N$22</f>
        <v>0</v>
      </c>
      <c r="O219" s="60">
        <f>'3rdR'!O$22</f>
        <v>0</v>
      </c>
      <c r="P219" s="60">
        <f>'3rdR'!P$22</f>
        <v>0</v>
      </c>
      <c r="Q219" s="60">
        <f>'3rdR'!Q$22</f>
        <v>0</v>
      </c>
      <c r="R219" s="60">
        <f>'3rdR'!R$22</f>
        <v>0</v>
      </c>
      <c r="S219" s="60">
        <f>'3rdR'!S$22</f>
        <v>0</v>
      </c>
      <c r="T219" s="60">
        <f>'3rdR'!T$22</f>
        <v>0</v>
      </c>
      <c r="U219" s="12">
        <f t="shared" si="15"/>
        <v>0</v>
      </c>
    </row>
    <row r="220" spans="1:21" x14ac:dyDescent="0.25">
      <c r="B220" s="6" t="s">
        <v>15</v>
      </c>
      <c r="C220" s="60">
        <f>'4thR'!C$22</f>
        <v>0</v>
      </c>
      <c r="D220" s="60">
        <f>'4thR'!D$22</f>
        <v>0</v>
      </c>
      <c r="E220" s="60">
        <f>'4thR'!E$22</f>
        <v>0</v>
      </c>
      <c r="F220" s="60">
        <f>'4thR'!F$22</f>
        <v>0</v>
      </c>
      <c r="G220" s="60">
        <f>'4thR'!G$22</f>
        <v>0</v>
      </c>
      <c r="H220" s="60">
        <f>'4thR'!H$22</f>
        <v>0</v>
      </c>
      <c r="I220" s="60">
        <f>'4thR'!I$22</f>
        <v>0</v>
      </c>
      <c r="J220" s="60">
        <f>'4thR'!J$22</f>
        <v>0</v>
      </c>
      <c r="K220" s="60">
        <f>'4thR'!K$22</f>
        <v>0</v>
      </c>
      <c r="L220" s="60">
        <f>'4thR'!L$22</f>
        <v>0</v>
      </c>
      <c r="M220" s="60">
        <f>'4thR'!M$22</f>
        <v>0</v>
      </c>
      <c r="N220" s="60">
        <f>'4thR'!N$22</f>
        <v>0</v>
      </c>
      <c r="O220" s="60">
        <f>'4thR'!O$22</f>
        <v>0</v>
      </c>
      <c r="P220" s="60">
        <f>'4thR'!P$22</f>
        <v>0</v>
      </c>
      <c r="Q220" s="60">
        <f>'4thR'!Q$22</f>
        <v>0</v>
      </c>
      <c r="R220" s="60">
        <f>'4thR'!R$22</f>
        <v>0</v>
      </c>
      <c r="S220" s="60">
        <f>'4thR'!S$22</f>
        <v>0</v>
      </c>
      <c r="T220" s="60">
        <f>'4thR'!T$22</f>
        <v>0</v>
      </c>
      <c r="U220" s="12">
        <f t="shared" si="15"/>
        <v>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0</v>
      </c>
      <c r="D225" s="39">
        <f>score!I$22</f>
        <v>0</v>
      </c>
      <c r="E225" s="39">
        <f>score!J$22</f>
        <v>0</v>
      </c>
      <c r="F225" s="39">
        <f>score!K$22</f>
        <v>0</v>
      </c>
      <c r="G225" s="39">
        <f>score!L$22</f>
        <v>0</v>
      </c>
      <c r="H225" s="39">
        <f>score!M$22</f>
        <v>0</v>
      </c>
      <c r="I225" s="39">
        <f>score!N$22</f>
        <v>0</v>
      </c>
      <c r="J225" s="39">
        <f>score!O$22</f>
        <v>0</v>
      </c>
      <c r="K225" s="39">
        <f>score!P$22</f>
        <v>0</v>
      </c>
      <c r="L225" s="39">
        <f>score!Q$22</f>
        <v>0</v>
      </c>
      <c r="M225" s="39">
        <f>score!R$22</f>
        <v>0</v>
      </c>
      <c r="N225" s="39">
        <f>score!S$22</f>
        <v>0</v>
      </c>
      <c r="O225" s="39">
        <f>score!T$22</f>
        <v>0</v>
      </c>
      <c r="P225" s="39">
        <f>score!U$22</f>
        <v>0</v>
      </c>
      <c r="Q225" s="39">
        <f>score!V$22</f>
        <v>0</v>
      </c>
      <c r="R225" s="39">
        <f>score!W$22</f>
        <v>0</v>
      </c>
      <c r="S225" s="39">
        <f>score!X$22</f>
        <v>0</v>
      </c>
      <c r="T225" s="39">
        <f>score!Y$22</f>
        <v>0</v>
      </c>
      <c r="U225" s="13">
        <f t="shared" si="15"/>
        <v>0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72" t="s">
        <v>6</v>
      </c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</row>
    <row r="229" spans="1:21" ht="15" customHeight="1" x14ac:dyDescent="0.25">
      <c r="A229" s="169">
        <f>score!A23</f>
        <v>17</v>
      </c>
      <c r="B229" s="170">
        <f>score!F23</f>
        <v>0</v>
      </c>
      <c r="C229" s="171">
        <v>1</v>
      </c>
      <c r="D229" s="171">
        <v>2</v>
      </c>
      <c r="E229" s="171">
        <v>3</v>
      </c>
      <c r="F229" s="171">
        <v>4</v>
      </c>
      <c r="G229" s="171">
        <v>5</v>
      </c>
      <c r="H229" s="171">
        <v>6</v>
      </c>
      <c r="I229" s="171">
        <v>7</v>
      </c>
      <c r="J229" s="171">
        <v>8</v>
      </c>
      <c r="K229" s="171">
        <v>9</v>
      </c>
      <c r="L229" s="171">
        <v>10</v>
      </c>
      <c r="M229" s="171">
        <v>11</v>
      </c>
      <c r="N229" s="171">
        <v>12</v>
      </c>
      <c r="O229" s="171">
        <v>13</v>
      </c>
      <c r="P229" s="171">
        <v>14</v>
      </c>
      <c r="Q229" s="171">
        <v>15</v>
      </c>
      <c r="R229" s="171">
        <v>16</v>
      </c>
      <c r="S229" s="171">
        <v>17</v>
      </c>
      <c r="T229" s="171">
        <v>18</v>
      </c>
      <c r="U229" s="51" t="s">
        <v>1</v>
      </c>
    </row>
    <row r="230" spans="1:21" ht="15" customHeight="1" x14ac:dyDescent="0.25">
      <c r="A230" s="169"/>
      <c r="B230" s="173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52"/>
    </row>
    <row r="231" spans="1:21" x14ac:dyDescent="0.25">
      <c r="B231" s="6" t="s">
        <v>8</v>
      </c>
      <c r="C231" s="60">
        <f>'vnos rezultatov'!C$23</f>
        <v>0</v>
      </c>
      <c r="D231" s="60">
        <f>'vnos rezultatov'!D$23</f>
        <v>0</v>
      </c>
      <c r="E231" s="60">
        <f>'vnos rezultatov'!E$23</f>
        <v>0</v>
      </c>
      <c r="F231" s="60">
        <f>'vnos rezultatov'!F$23</f>
        <v>0</v>
      </c>
      <c r="G231" s="60">
        <f>'vnos rezultatov'!G$23</f>
        <v>0</v>
      </c>
      <c r="H231" s="60">
        <f>'vnos rezultatov'!H$23</f>
        <v>0</v>
      </c>
      <c r="I231" s="60">
        <f>'vnos rezultatov'!I$23</f>
        <v>0</v>
      </c>
      <c r="J231" s="60">
        <f>'vnos rezultatov'!J$23</f>
        <v>0</v>
      </c>
      <c r="K231" s="60">
        <f>'vnos rezultatov'!K$23</f>
        <v>0</v>
      </c>
      <c r="L231" s="60">
        <f>'vnos rezultatov'!L$23</f>
        <v>0</v>
      </c>
      <c r="M231" s="60">
        <f>'vnos rezultatov'!M$23</f>
        <v>0</v>
      </c>
      <c r="N231" s="60">
        <f>'vnos rezultatov'!N$23</f>
        <v>0</v>
      </c>
      <c r="O231" s="60">
        <f>'vnos rezultatov'!O$23</f>
        <v>0</v>
      </c>
      <c r="P231" s="60">
        <f>'vnos rezultatov'!P$23</f>
        <v>0</v>
      </c>
      <c r="Q231" s="60">
        <f>'vnos rezultatov'!Q$23</f>
        <v>0</v>
      </c>
      <c r="R231" s="60">
        <f>'vnos rezultatov'!R$23</f>
        <v>0</v>
      </c>
      <c r="S231" s="60">
        <f>'vnos rezultatov'!S$23</f>
        <v>0</v>
      </c>
      <c r="T231" s="60">
        <f>'vnos rezultatov'!T$23</f>
        <v>0</v>
      </c>
      <c r="U231" s="12">
        <f>SUM(C231:T231)</f>
        <v>0</v>
      </c>
    </row>
    <row r="232" spans="1:21" x14ac:dyDescent="0.2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0</v>
      </c>
      <c r="D239" s="39">
        <f>score!I$23</f>
        <v>0</v>
      </c>
      <c r="E239" s="39">
        <f>score!J$23</f>
        <v>0</v>
      </c>
      <c r="F239" s="39">
        <f>score!K$23</f>
        <v>0</v>
      </c>
      <c r="G239" s="39">
        <f>score!L$23</f>
        <v>0</v>
      </c>
      <c r="H239" s="39">
        <f>score!M$23</f>
        <v>0</v>
      </c>
      <c r="I239" s="39">
        <f>score!N$23</f>
        <v>0</v>
      </c>
      <c r="J239" s="39">
        <f>score!O$23</f>
        <v>0</v>
      </c>
      <c r="K239" s="39">
        <f>score!P$23</f>
        <v>0</v>
      </c>
      <c r="L239" s="39">
        <f>score!Q$23</f>
        <v>0</v>
      </c>
      <c r="M239" s="39">
        <f>score!R$23</f>
        <v>0</v>
      </c>
      <c r="N239" s="39">
        <f>score!S$23</f>
        <v>0</v>
      </c>
      <c r="O239" s="39">
        <f>score!T$23</f>
        <v>0</v>
      </c>
      <c r="P239" s="39">
        <f>score!U$23</f>
        <v>0</v>
      </c>
      <c r="Q239" s="39">
        <f>score!V$23</f>
        <v>0</v>
      </c>
      <c r="R239" s="39">
        <f>score!W$23</f>
        <v>0</v>
      </c>
      <c r="S239" s="39">
        <f>score!X$23</f>
        <v>0</v>
      </c>
      <c r="T239" s="39">
        <f>score!Y$23</f>
        <v>0</v>
      </c>
      <c r="U239" s="13">
        <f t="shared" si="16"/>
        <v>0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72" t="s">
        <v>6</v>
      </c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</row>
    <row r="243" spans="1:21" ht="15" customHeight="1" x14ac:dyDescent="0.25">
      <c r="A243" s="169">
        <f>score!A24</f>
        <v>18</v>
      </c>
      <c r="B243" s="170">
        <f>score!F24</f>
        <v>0</v>
      </c>
      <c r="C243" s="171">
        <v>1</v>
      </c>
      <c r="D243" s="171">
        <v>2</v>
      </c>
      <c r="E243" s="171">
        <v>3</v>
      </c>
      <c r="F243" s="171">
        <v>4</v>
      </c>
      <c r="G243" s="171">
        <v>5</v>
      </c>
      <c r="H243" s="171">
        <v>6</v>
      </c>
      <c r="I243" s="171">
        <v>7</v>
      </c>
      <c r="J243" s="171">
        <v>8</v>
      </c>
      <c r="K243" s="171">
        <v>9</v>
      </c>
      <c r="L243" s="171">
        <v>10</v>
      </c>
      <c r="M243" s="171">
        <v>11</v>
      </c>
      <c r="N243" s="171">
        <v>12</v>
      </c>
      <c r="O243" s="171">
        <v>13</v>
      </c>
      <c r="P243" s="171">
        <v>14</v>
      </c>
      <c r="Q243" s="171">
        <v>15</v>
      </c>
      <c r="R243" s="171">
        <v>16</v>
      </c>
      <c r="S243" s="171">
        <v>17</v>
      </c>
      <c r="T243" s="171">
        <v>18</v>
      </c>
      <c r="U243" s="51" t="s">
        <v>1</v>
      </c>
    </row>
    <row r="244" spans="1:21" ht="15" customHeight="1" x14ac:dyDescent="0.25">
      <c r="A244" s="169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52"/>
    </row>
    <row r="245" spans="1:21" x14ac:dyDescent="0.25">
      <c r="B245" s="6" t="s">
        <v>8</v>
      </c>
      <c r="C245" s="60">
        <f>'vnos rezultatov'!C$24</f>
        <v>0</v>
      </c>
      <c r="D245" s="60">
        <f>'vnos rezultatov'!D$24</f>
        <v>0</v>
      </c>
      <c r="E245" s="60">
        <f>'vnos rezultatov'!E$24</f>
        <v>0</v>
      </c>
      <c r="F245" s="60">
        <f>'vnos rezultatov'!F$24</f>
        <v>0</v>
      </c>
      <c r="G245" s="60">
        <f>'vnos rezultatov'!G$24</f>
        <v>0</v>
      </c>
      <c r="H245" s="60">
        <f>'vnos rezultatov'!H$24</f>
        <v>0</v>
      </c>
      <c r="I245" s="60">
        <f>'vnos rezultatov'!I$24</f>
        <v>0</v>
      </c>
      <c r="J245" s="60">
        <f>'vnos rezultatov'!J$24</f>
        <v>0</v>
      </c>
      <c r="K245" s="60">
        <f>'vnos rezultatov'!K$24</f>
        <v>0</v>
      </c>
      <c r="L245" s="60">
        <f>'vnos rezultatov'!L$24</f>
        <v>0</v>
      </c>
      <c r="M245" s="60">
        <f>'vnos rezultatov'!M$24</f>
        <v>0</v>
      </c>
      <c r="N245" s="60">
        <f>'vnos rezultatov'!N$24</f>
        <v>0</v>
      </c>
      <c r="O245" s="60">
        <f>'vnos rezultatov'!O$24</f>
        <v>0</v>
      </c>
      <c r="P245" s="60">
        <f>'vnos rezultatov'!P$24</f>
        <v>0</v>
      </c>
      <c r="Q245" s="60">
        <f>'vnos rezultatov'!Q$24</f>
        <v>0</v>
      </c>
      <c r="R245" s="60">
        <f>'vnos rezultatov'!R$24</f>
        <v>0</v>
      </c>
      <c r="S245" s="60">
        <f>'vnos rezultatov'!S$24</f>
        <v>0</v>
      </c>
      <c r="T245" s="60">
        <f>'vnos rezultatov'!T$24</f>
        <v>0</v>
      </c>
      <c r="U245" s="12">
        <f>SUM(C245:T245)</f>
        <v>0</v>
      </c>
    </row>
    <row r="246" spans="1:21" x14ac:dyDescent="0.25">
      <c r="B246" s="6" t="s">
        <v>13</v>
      </c>
      <c r="C246" s="60">
        <f>'2ndR'!C$24</f>
        <v>0</v>
      </c>
      <c r="D246" s="60">
        <f>'2ndR'!D$24</f>
        <v>0</v>
      </c>
      <c r="E246" s="60">
        <f>'2ndR'!E$24</f>
        <v>0</v>
      </c>
      <c r="F246" s="60">
        <f>'2ndR'!F$24</f>
        <v>0</v>
      </c>
      <c r="G246" s="60">
        <f>'2ndR'!G$24</f>
        <v>0</v>
      </c>
      <c r="H246" s="60">
        <f>'2ndR'!H$24</f>
        <v>0</v>
      </c>
      <c r="I246" s="60">
        <f>'2ndR'!I$24</f>
        <v>0</v>
      </c>
      <c r="J246" s="60">
        <f>'2ndR'!J$24</f>
        <v>0</v>
      </c>
      <c r="K246" s="60">
        <f>'2ndR'!K$24</f>
        <v>0</v>
      </c>
      <c r="L246" s="60">
        <f>'2ndR'!L$24</f>
        <v>0</v>
      </c>
      <c r="M246" s="60">
        <f>'2ndR'!M$24</f>
        <v>0</v>
      </c>
      <c r="N246" s="60">
        <f>'2ndR'!N$24</f>
        <v>0</v>
      </c>
      <c r="O246" s="60">
        <f>'2ndR'!O$24</f>
        <v>0</v>
      </c>
      <c r="P246" s="60">
        <f>'2ndR'!P$24</f>
        <v>0</v>
      </c>
      <c r="Q246" s="60">
        <f>'2ndR'!Q$24</f>
        <v>0</v>
      </c>
      <c r="R246" s="60">
        <f>'2ndR'!R$24</f>
        <v>0</v>
      </c>
      <c r="S246" s="60">
        <f>'2ndR'!S$24</f>
        <v>0</v>
      </c>
      <c r="T246" s="60">
        <f>'2ndR'!T$24</f>
        <v>0</v>
      </c>
      <c r="U246" s="12">
        <f t="shared" ref="U246:U254" si="17">SUM(C246:T246)</f>
        <v>0</v>
      </c>
    </row>
    <row r="247" spans="1:21" x14ac:dyDescent="0.25">
      <c r="B247" s="6" t="s">
        <v>14</v>
      </c>
      <c r="C247" s="60">
        <f>'3rdR'!C$24</f>
        <v>0</v>
      </c>
      <c r="D247" s="60">
        <f>'3rdR'!D$24</f>
        <v>0</v>
      </c>
      <c r="E247" s="60">
        <f>'3rdR'!E$24</f>
        <v>0</v>
      </c>
      <c r="F247" s="60">
        <f>'3rdR'!F$24</f>
        <v>0</v>
      </c>
      <c r="G247" s="60">
        <f>'3rdR'!G$24</f>
        <v>0</v>
      </c>
      <c r="H247" s="60">
        <f>'3rdR'!H$24</f>
        <v>0</v>
      </c>
      <c r="I247" s="60">
        <f>'3rdR'!I$24</f>
        <v>0</v>
      </c>
      <c r="J247" s="60">
        <f>'3rdR'!J$24</f>
        <v>0</v>
      </c>
      <c r="K247" s="60">
        <f>'3rdR'!K$24</f>
        <v>0</v>
      </c>
      <c r="L247" s="60">
        <f>'3rdR'!L$24</f>
        <v>0</v>
      </c>
      <c r="M247" s="60">
        <f>'3rdR'!M$24</f>
        <v>0</v>
      </c>
      <c r="N247" s="60">
        <f>'3rdR'!N$24</f>
        <v>0</v>
      </c>
      <c r="O247" s="60">
        <f>'3rdR'!O$24</f>
        <v>0</v>
      </c>
      <c r="P247" s="60">
        <f>'3rdR'!P$24</f>
        <v>0</v>
      </c>
      <c r="Q247" s="60">
        <f>'3rdR'!Q$24</f>
        <v>0</v>
      </c>
      <c r="R247" s="60">
        <f>'3rdR'!R$24</f>
        <v>0</v>
      </c>
      <c r="S247" s="60">
        <f>'3rdR'!S$24</f>
        <v>0</v>
      </c>
      <c r="T247" s="60">
        <f>'3rdR'!T$24</f>
        <v>0</v>
      </c>
      <c r="U247" s="12">
        <f t="shared" si="17"/>
        <v>0</v>
      </c>
    </row>
    <row r="248" spans="1:21" x14ac:dyDescent="0.25">
      <c r="B248" s="6" t="s">
        <v>15</v>
      </c>
      <c r="C248" s="60">
        <f>'4thR'!C$24</f>
        <v>0</v>
      </c>
      <c r="D248" s="60">
        <f>'4thR'!D$24</f>
        <v>0</v>
      </c>
      <c r="E248" s="60">
        <f>'4thR'!E$24</f>
        <v>0</v>
      </c>
      <c r="F248" s="60">
        <f>'4thR'!F$24</f>
        <v>0</v>
      </c>
      <c r="G248" s="60">
        <f>'4thR'!G$24</f>
        <v>0</v>
      </c>
      <c r="H248" s="60">
        <f>'4thR'!H$24</f>
        <v>0</v>
      </c>
      <c r="I248" s="60">
        <f>'4thR'!I$24</f>
        <v>0</v>
      </c>
      <c r="J248" s="60">
        <f>'4thR'!J$24</f>
        <v>0</v>
      </c>
      <c r="K248" s="60">
        <f>'4thR'!K$24</f>
        <v>0</v>
      </c>
      <c r="L248" s="60">
        <f>'4thR'!L$24</f>
        <v>0</v>
      </c>
      <c r="M248" s="60">
        <f>'4thR'!M$24</f>
        <v>0</v>
      </c>
      <c r="N248" s="60">
        <f>'4thR'!N$24</f>
        <v>0</v>
      </c>
      <c r="O248" s="60">
        <f>'4thR'!O$24</f>
        <v>0</v>
      </c>
      <c r="P248" s="60">
        <f>'4thR'!P$24</f>
        <v>0</v>
      </c>
      <c r="Q248" s="60">
        <f>'4thR'!Q$24</f>
        <v>0</v>
      </c>
      <c r="R248" s="60">
        <f>'4thR'!R$24</f>
        <v>0</v>
      </c>
      <c r="S248" s="60">
        <f>'4thR'!S$24</f>
        <v>0</v>
      </c>
      <c r="T248" s="60">
        <f>'4thR'!T$24</f>
        <v>0</v>
      </c>
      <c r="U248" s="12">
        <f t="shared" si="17"/>
        <v>0</v>
      </c>
    </row>
    <row r="249" spans="1:21" x14ac:dyDescent="0.2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0</v>
      </c>
      <c r="D253" s="39">
        <f>score!I$24</f>
        <v>0</v>
      </c>
      <c r="E253" s="39">
        <f>score!J$24</f>
        <v>0</v>
      </c>
      <c r="F253" s="39">
        <f>score!K$24</f>
        <v>0</v>
      </c>
      <c r="G253" s="39">
        <f>score!L$24</f>
        <v>0</v>
      </c>
      <c r="H253" s="39">
        <f>score!M$24</f>
        <v>0</v>
      </c>
      <c r="I253" s="39">
        <f>score!N$24</f>
        <v>0</v>
      </c>
      <c r="J253" s="39">
        <f>score!O$24</f>
        <v>0</v>
      </c>
      <c r="K253" s="39">
        <f>score!P$24</f>
        <v>0</v>
      </c>
      <c r="L253" s="39">
        <f>score!Q$24</f>
        <v>0</v>
      </c>
      <c r="M253" s="39">
        <f>score!R$24</f>
        <v>0</v>
      </c>
      <c r="N253" s="39">
        <f>score!S$24</f>
        <v>0</v>
      </c>
      <c r="O253" s="39">
        <f>score!T$24</f>
        <v>0</v>
      </c>
      <c r="P253" s="39">
        <f>score!U$24</f>
        <v>0</v>
      </c>
      <c r="Q253" s="39">
        <f>score!V$24</f>
        <v>0</v>
      </c>
      <c r="R253" s="39">
        <f>score!W$24</f>
        <v>0</v>
      </c>
      <c r="S253" s="39">
        <f>score!X$24</f>
        <v>0</v>
      </c>
      <c r="T253" s="39">
        <f>score!Y$24</f>
        <v>0</v>
      </c>
      <c r="U253" s="13">
        <f t="shared" si="17"/>
        <v>0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72" t="s">
        <v>6</v>
      </c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</row>
    <row r="257" spans="1:21" ht="15" customHeight="1" x14ac:dyDescent="0.25">
      <c r="A257" s="169">
        <f>score!A25</f>
        <v>19</v>
      </c>
      <c r="B257" s="170">
        <f>score!F25</f>
        <v>0</v>
      </c>
      <c r="C257" s="171">
        <v>1</v>
      </c>
      <c r="D257" s="171">
        <v>2</v>
      </c>
      <c r="E257" s="171">
        <v>3</v>
      </c>
      <c r="F257" s="171">
        <v>4</v>
      </c>
      <c r="G257" s="171">
        <v>5</v>
      </c>
      <c r="H257" s="171">
        <v>6</v>
      </c>
      <c r="I257" s="171">
        <v>7</v>
      </c>
      <c r="J257" s="171">
        <v>8</v>
      </c>
      <c r="K257" s="171">
        <v>9</v>
      </c>
      <c r="L257" s="171">
        <v>10</v>
      </c>
      <c r="M257" s="171">
        <v>11</v>
      </c>
      <c r="N257" s="171">
        <v>12</v>
      </c>
      <c r="O257" s="171">
        <v>13</v>
      </c>
      <c r="P257" s="171">
        <v>14</v>
      </c>
      <c r="Q257" s="171">
        <v>15</v>
      </c>
      <c r="R257" s="171">
        <v>16</v>
      </c>
      <c r="S257" s="171">
        <v>17</v>
      </c>
      <c r="T257" s="171">
        <v>18</v>
      </c>
      <c r="U257" s="51" t="s">
        <v>1</v>
      </c>
    </row>
    <row r="258" spans="1:21" ht="15" customHeight="1" x14ac:dyDescent="0.25">
      <c r="A258" s="169"/>
      <c r="B258" s="170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52"/>
    </row>
    <row r="259" spans="1:21" x14ac:dyDescent="0.25">
      <c r="B259" s="6" t="s">
        <v>8</v>
      </c>
      <c r="C259" s="60">
        <f>'vnos rezultatov'!C$25</f>
        <v>0</v>
      </c>
      <c r="D259" s="60">
        <f>'vnos rezultatov'!D$25</f>
        <v>0</v>
      </c>
      <c r="E259" s="60">
        <f>'vnos rezultatov'!E$25</f>
        <v>0</v>
      </c>
      <c r="F259" s="60">
        <f>'vnos rezultatov'!F$25</f>
        <v>0</v>
      </c>
      <c r="G259" s="60">
        <f>'vnos rezultatov'!G$25</f>
        <v>0</v>
      </c>
      <c r="H259" s="60">
        <f>'vnos rezultatov'!H$25</f>
        <v>0</v>
      </c>
      <c r="I259" s="60">
        <f>'vnos rezultatov'!I$25</f>
        <v>0</v>
      </c>
      <c r="J259" s="60">
        <f>'vnos rezultatov'!J$25</f>
        <v>0</v>
      </c>
      <c r="K259" s="60">
        <f>'vnos rezultatov'!K$25</f>
        <v>0</v>
      </c>
      <c r="L259" s="60">
        <f>'vnos rezultatov'!L$25</f>
        <v>0</v>
      </c>
      <c r="M259" s="60">
        <f>'vnos rezultatov'!M$25</f>
        <v>0</v>
      </c>
      <c r="N259" s="60">
        <f>'vnos rezultatov'!N$25</f>
        <v>0</v>
      </c>
      <c r="O259" s="60">
        <f>'vnos rezultatov'!O$25</f>
        <v>0</v>
      </c>
      <c r="P259" s="60">
        <f>'vnos rezultatov'!P$25</f>
        <v>0</v>
      </c>
      <c r="Q259" s="60">
        <f>'vnos rezultatov'!Q$25</f>
        <v>0</v>
      </c>
      <c r="R259" s="60">
        <f>'vnos rezultatov'!R$25</f>
        <v>0</v>
      </c>
      <c r="S259" s="60">
        <f>'vnos rezultatov'!S$25</f>
        <v>0</v>
      </c>
      <c r="T259" s="60">
        <f>'vnos rezultatov'!T$25</f>
        <v>0</v>
      </c>
      <c r="U259" s="12">
        <f>SUM(C259:T259)</f>
        <v>0</v>
      </c>
    </row>
    <row r="260" spans="1:21" x14ac:dyDescent="0.2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25">
      <c r="B261" s="6" t="s">
        <v>14</v>
      </c>
      <c r="C261" s="60">
        <f>'3rdR'!C$25</f>
        <v>0</v>
      </c>
      <c r="D261" s="60">
        <f>'3rdR'!D$25</f>
        <v>0</v>
      </c>
      <c r="E261" s="60">
        <f>'3rdR'!E$25</f>
        <v>0</v>
      </c>
      <c r="F261" s="60">
        <f>'3rdR'!F$25</f>
        <v>0</v>
      </c>
      <c r="G261" s="60">
        <f>'3rdR'!G$25</f>
        <v>0</v>
      </c>
      <c r="H261" s="60">
        <f>'3rdR'!H$25</f>
        <v>0</v>
      </c>
      <c r="I261" s="60">
        <f>'3rdR'!I$25</f>
        <v>0</v>
      </c>
      <c r="J261" s="60">
        <f>'3rdR'!J$25</f>
        <v>0</v>
      </c>
      <c r="K261" s="60">
        <f>'3rdR'!K$25</f>
        <v>0</v>
      </c>
      <c r="L261" s="60">
        <f>'3rdR'!L$25</f>
        <v>0</v>
      </c>
      <c r="M261" s="60">
        <f>'3rdR'!M$25</f>
        <v>0</v>
      </c>
      <c r="N261" s="60">
        <f>'3rdR'!N$25</f>
        <v>0</v>
      </c>
      <c r="O261" s="60">
        <f>'3rdR'!O$25</f>
        <v>0</v>
      </c>
      <c r="P261" s="60">
        <f>'3rdR'!P$25</f>
        <v>0</v>
      </c>
      <c r="Q261" s="60">
        <f>'3rdR'!Q$25</f>
        <v>0</v>
      </c>
      <c r="R261" s="60">
        <f>'3rdR'!R$25</f>
        <v>0</v>
      </c>
      <c r="S261" s="60">
        <f>'3rdR'!S$25</f>
        <v>0</v>
      </c>
      <c r="T261" s="60">
        <f>'3rdR'!T$25</f>
        <v>0</v>
      </c>
      <c r="U261" s="12">
        <f t="shared" si="18"/>
        <v>0</v>
      </c>
    </row>
    <row r="262" spans="1:21" x14ac:dyDescent="0.25">
      <c r="B262" s="6" t="s">
        <v>15</v>
      </c>
      <c r="C262" s="60">
        <f>'4thR'!C$25</f>
        <v>0</v>
      </c>
      <c r="D262" s="60">
        <f>'4thR'!D$25</f>
        <v>0</v>
      </c>
      <c r="E262" s="60">
        <f>'4thR'!E$25</f>
        <v>0</v>
      </c>
      <c r="F262" s="60">
        <f>'4thR'!F$25</f>
        <v>0</v>
      </c>
      <c r="G262" s="60">
        <f>'4thR'!G$25</f>
        <v>0</v>
      </c>
      <c r="H262" s="60">
        <f>'4thR'!H$25</f>
        <v>0</v>
      </c>
      <c r="I262" s="60">
        <f>'4thR'!I$25</f>
        <v>0</v>
      </c>
      <c r="J262" s="60">
        <f>'4thR'!J$25</f>
        <v>0</v>
      </c>
      <c r="K262" s="60">
        <f>'4thR'!K$25</f>
        <v>0</v>
      </c>
      <c r="L262" s="60">
        <f>'4thR'!L$25</f>
        <v>0</v>
      </c>
      <c r="M262" s="60">
        <f>'4thR'!M$25</f>
        <v>0</v>
      </c>
      <c r="N262" s="60">
        <f>'4thR'!N$25</f>
        <v>0</v>
      </c>
      <c r="O262" s="60">
        <f>'4thR'!O$25</f>
        <v>0</v>
      </c>
      <c r="P262" s="60">
        <f>'4thR'!P$25</f>
        <v>0</v>
      </c>
      <c r="Q262" s="60">
        <f>'4thR'!Q$25</f>
        <v>0</v>
      </c>
      <c r="R262" s="60">
        <f>'4thR'!R$25</f>
        <v>0</v>
      </c>
      <c r="S262" s="60">
        <f>'4thR'!S$25</f>
        <v>0</v>
      </c>
      <c r="T262" s="60">
        <f>'4thR'!T$25</f>
        <v>0</v>
      </c>
      <c r="U262" s="12">
        <f t="shared" si="18"/>
        <v>0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0</v>
      </c>
      <c r="D267" s="39">
        <f>score!I$25</f>
        <v>0</v>
      </c>
      <c r="E267" s="39">
        <f>score!J$25</f>
        <v>0</v>
      </c>
      <c r="F267" s="39">
        <f>score!K$25</f>
        <v>0</v>
      </c>
      <c r="G267" s="39">
        <f>score!L$25</f>
        <v>0</v>
      </c>
      <c r="H267" s="39">
        <f>score!M$25</f>
        <v>0</v>
      </c>
      <c r="I267" s="39">
        <f>score!N$25</f>
        <v>0</v>
      </c>
      <c r="J267" s="39">
        <f>score!O$25</f>
        <v>0</v>
      </c>
      <c r="K267" s="39">
        <f>score!P$25</f>
        <v>0</v>
      </c>
      <c r="L267" s="39">
        <f>score!Q$25</f>
        <v>0</v>
      </c>
      <c r="M267" s="39">
        <f>score!R$25</f>
        <v>0</v>
      </c>
      <c r="N267" s="39">
        <f>score!S$25</f>
        <v>0</v>
      </c>
      <c r="O267" s="39">
        <f>score!T$25</f>
        <v>0</v>
      </c>
      <c r="P267" s="39">
        <f>score!U$25</f>
        <v>0</v>
      </c>
      <c r="Q267" s="39">
        <f>score!V$25</f>
        <v>0</v>
      </c>
      <c r="R267" s="39">
        <f>score!W$25</f>
        <v>0</v>
      </c>
      <c r="S267" s="39">
        <f>score!X$25</f>
        <v>0</v>
      </c>
      <c r="T267" s="39">
        <f>score!Y$25</f>
        <v>0</v>
      </c>
      <c r="U267" s="13">
        <f t="shared" si="18"/>
        <v>0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72" t="s">
        <v>6</v>
      </c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</row>
    <row r="271" spans="1:21" ht="15" customHeight="1" x14ac:dyDescent="0.25">
      <c r="A271" s="169">
        <f>score!A26</f>
        <v>20</v>
      </c>
      <c r="B271" s="170">
        <f>score!F26</f>
        <v>0</v>
      </c>
      <c r="C271" s="171">
        <v>1</v>
      </c>
      <c r="D271" s="171">
        <v>2</v>
      </c>
      <c r="E271" s="171">
        <v>3</v>
      </c>
      <c r="F271" s="171">
        <v>4</v>
      </c>
      <c r="G271" s="171">
        <v>5</v>
      </c>
      <c r="H271" s="171">
        <v>6</v>
      </c>
      <c r="I271" s="171">
        <v>7</v>
      </c>
      <c r="J271" s="171">
        <v>8</v>
      </c>
      <c r="K271" s="171">
        <v>9</v>
      </c>
      <c r="L271" s="171">
        <v>10</v>
      </c>
      <c r="M271" s="171">
        <v>11</v>
      </c>
      <c r="N271" s="171">
        <v>12</v>
      </c>
      <c r="O271" s="171">
        <v>13</v>
      </c>
      <c r="P271" s="171">
        <v>14</v>
      </c>
      <c r="Q271" s="171">
        <v>15</v>
      </c>
      <c r="R271" s="171">
        <v>16</v>
      </c>
      <c r="S271" s="171">
        <v>17</v>
      </c>
      <c r="T271" s="171">
        <v>18</v>
      </c>
      <c r="U271" s="51" t="s">
        <v>1</v>
      </c>
    </row>
    <row r="272" spans="1:21" ht="15" customHeight="1" x14ac:dyDescent="0.25">
      <c r="A272" s="169"/>
      <c r="B272" s="170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52"/>
    </row>
    <row r="273" spans="1:27" x14ac:dyDescent="0.25">
      <c r="B273" s="6" t="s">
        <v>8</v>
      </c>
      <c r="C273" s="60">
        <f>'vnos rezultatov'!C$26</f>
        <v>0</v>
      </c>
      <c r="D273" s="60">
        <f>'vnos rezultatov'!D$26</f>
        <v>0</v>
      </c>
      <c r="E273" s="60">
        <f>'vnos rezultatov'!E$26</f>
        <v>0</v>
      </c>
      <c r="F273" s="60">
        <f>'vnos rezultatov'!F$26</f>
        <v>0</v>
      </c>
      <c r="G273" s="60">
        <f>'vnos rezultatov'!G$26</f>
        <v>0</v>
      </c>
      <c r="H273" s="60">
        <f>'vnos rezultatov'!H$26</f>
        <v>0</v>
      </c>
      <c r="I273" s="60">
        <f>'vnos rezultatov'!I$26</f>
        <v>0</v>
      </c>
      <c r="J273" s="60">
        <f>'vnos rezultatov'!J$26</f>
        <v>0</v>
      </c>
      <c r="K273" s="60">
        <f>'vnos rezultatov'!K$26</f>
        <v>0</v>
      </c>
      <c r="L273" s="60">
        <f>'vnos rezultatov'!L$26</f>
        <v>0</v>
      </c>
      <c r="M273" s="60">
        <f>'vnos rezultatov'!M$26</f>
        <v>0</v>
      </c>
      <c r="N273" s="60">
        <f>'vnos rezultatov'!N$26</f>
        <v>0</v>
      </c>
      <c r="O273" s="60">
        <f>'vnos rezultatov'!O$26</f>
        <v>0</v>
      </c>
      <c r="P273" s="60">
        <f>'vnos rezultatov'!P$26</f>
        <v>0</v>
      </c>
      <c r="Q273" s="60">
        <f>'vnos rezultatov'!Q$26</f>
        <v>0</v>
      </c>
      <c r="R273" s="60">
        <f>'vnos rezultatov'!R$26</f>
        <v>0</v>
      </c>
      <c r="S273" s="60">
        <f>'vnos rezultatov'!S$26</f>
        <v>0</v>
      </c>
      <c r="T273" s="60">
        <f>'vnos rezultatov'!T$26</f>
        <v>0</v>
      </c>
      <c r="U273" s="12">
        <f>SUM(C273:T273)</f>
        <v>0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0</v>
      </c>
      <c r="D275" s="60">
        <f>'3rdR'!D$26</f>
        <v>0</v>
      </c>
      <c r="E275" s="60">
        <f>'3rdR'!E$26</f>
        <v>0</v>
      </c>
      <c r="F275" s="60">
        <f>'3rdR'!F$26</f>
        <v>0</v>
      </c>
      <c r="G275" s="60">
        <f>'3rdR'!G$26</f>
        <v>0</v>
      </c>
      <c r="H275" s="60">
        <f>'3rdR'!H$26</f>
        <v>0</v>
      </c>
      <c r="I275" s="60">
        <f>'3rdR'!I$26</f>
        <v>0</v>
      </c>
      <c r="J275" s="60">
        <f>'3rdR'!J$26</f>
        <v>0</v>
      </c>
      <c r="K275" s="60">
        <f>'3rdR'!K$26</f>
        <v>0</v>
      </c>
      <c r="L275" s="60">
        <f>'3rdR'!L$26</f>
        <v>0</v>
      </c>
      <c r="M275" s="60">
        <f>'3rdR'!M$26</f>
        <v>0</v>
      </c>
      <c r="N275" s="60">
        <f>'3rdR'!N$26</f>
        <v>0</v>
      </c>
      <c r="O275" s="60">
        <f>'3rdR'!O$26</f>
        <v>0</v>
      </c>
      <c r="P275" s="60">
        <f>'3rdR'!P$26</f>
        <v>0</v>
      </c>
      <c r="Q275" s="60">
        <f>'3rdR'!Q$26</f>
        <v>0</v>
      </c>
      <c r="R275" s="60">
        <f>'3rdR'!R$26</f>
        <v>0</v>
      </c>
      <c r="S275" s="60">
        <f>'3rdR'!S$26</f>
        <v>0</v>
      </c>
      <c r="T275" s="60">
        <f>'3rdR'!T$26</f>
        <v>0</v>
      </c>
      <c r="U275" s="12">
        <f t="shared" si="19"/>
        <v>0</v>
      </c>
    </row>
    <row r="276" spans="1:27" x14ac:dyDescent="0.25">
      <c r="B276" s="6" t="s">
        <v>15</v>
      </c>
      <c r="C276" s="60">
        <f>'4thR'!C$26</f>
        <v>0</v>
      </c>
      <c r="D276" s="60">
        <f>'4thR'!D$26</f>
        <v>0</v>
      </c>
      <c r="E276" s="60">
        <f>'4thR'!E$26</f>
        <v>0</v>
      </c>
      <c r="F276" s="60">
        <f>'4thR'!F$26</f>
        <v>0</v>
      </c>
      <c r="G276" s="60">
        <f>'4thR'!G$26</f>
        <v>0</v>
      </c>
      <c r="H276" s="60">
        <f>'4thR'!H$26</f>
        <v>0</v>
      </c>
      <c r="I276" s="60">
        <f>'4thR'!I$26</f>
        <v>0</v>
      </c>
      <c r="J276" s="60">
        <f>'4thR'!J$26</f>
        <v>0</v>
      </c>
      <c r="K276" s="60">
        <f>'4thR'!K$26</f>
        <v>0</v>
      </c>
      <c r="L276" s="60">
        <f>'4thR'!L$26</f>
        <v>0</v>
      </c>
      <c r="M276" s="60">
        <f>'4thR'!M$26</f>
        <v>0</v>
      </c>
      <c r="N276" s="60">
        <f>'4thR'!N$26</f>
        <v>0</v>
      </c>
      <c r="O276" s="60">
        <f>'4thR'!O$26</f>
        <v>0</v>
      </c>
      <c r="P276" s="60">
        <f>'4thR'!P$26</f>
        <v>0</v>
      </c>
      <c r="Q276" s="60">
        <f>'4thR'!Q$26</f>
        <v>0</v>
      </c>
      <c r="R276" s="60">
        <f>'4thR'!R$26</f>
        <v>0</v>
      </c>
      <c r="S276" s="60">
        <f>'4thR'!S$26</f>
        <v>0</v>
      </c>
      <c r="T276" s="60">
        <f>'4thR'!T$26</f>
        <v>0</v>
      </c>
      <c r="U276" s="12">
        <f t="shared" si="19"/>
        <v>0</v>
      </c>
    </row>
    <row r="277" spans="1:27" x14ac:dyDescent="0.2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0</v>
      </c>
      <c r="D281" s="39">
        <f>score!I$26</f>
        <v>0</v>
      </c>
      <c r="E281" s="39">
        <f>score!J$26</f>
        <v>0</v>
      </c>
      <c r="F281" s="39">
        <f>score!K$26</f>
        <v>0</v>
      </c>
      <c r="G281" s="39">
        <f>score!L$26</f>
        <v>0</v>
      </c>
      <c r="H281" s="39">
        <f>score!M$26</f>
        <v>0</v>
      </c>
      <c r="I281" s="39">
        <f>score!N$26</f>
        <v>0</v>
      </c>
      <c r="J281" s="39">
        <f>score!O$26</f>
        <v>0</v>
      </c>
      <c r="K281" s="39">
        <f>score!P$26</f>
        <v>0</v>
      </c>
      <c r="L281" s="39">
        <f>score!Q$26</f>
        <v>0</v>
      </c>
      <c r="M281" s="39">
        <f>score!R$26</f>
        <v>0</v>
      </c>
      <c r="N281" s="39">
        <f>score!S$26</f>
        <v>0</v>
      </c>
      <c r="O281" s="39">
        <f>score!T$26</f>
        <v>0</v>
      </c>
      <c r="P281" s="39">
        <f>score!U$26</f>
        <v>0</v>
      </c>
      <c r="Q281" s="39">
        <f>score!V$26</f>
        <v>0</v>
      </c>
      <c r="R281" s="39">
        <f>score!W$26</f>
        <v>0</v>
      </c>
      <c r="S281" s="39">
        <f>score!X$26</f>
        <v>0</v>
      </c>
      <c r="T281" s="39">
        <f>score!Y$26</f>
        <v>0</v>
      </c>
      <c r="U281" s="13">
        <f t="shared" si="19"/>
        <v>0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69">
        <f>score!A27</f>
        <v>21</v>
      </c>
      <c r="B285" s="170">
        <f>score!F27</f>
        <v>0</v>
      </c>
      <c r="C285" s="174">
        <v>1</v>
      </c>
      <c r="D285" s="174">
        <v>2</v>
      </c>
      <c r="E285" s="174">
        <v>3</v>
      </c>
      <c r="F285" s="174">
        <v>4</v>
      </c>
      <c r="G285" s="174">
        <v>5</v>
      </c>
      <c r="H285" s="174">
        <v>6</v>
      </c>
      <c r="I285" s="174">
        <v>7</v>
      </c>
      <c r="J285" s="174">
        <v>8</v>
      </c>
      <c r="K285" s="174">
        <v>9</v>
      </c>
      <c r="L285" s="174">
        <v>10</v>
      </c>
      <c r="M285" s="174">
        <v>11</v>
      </c>
      <c r="N285" s="174">
        <v>12</v>
      </c>
      <c r="O285" s="174">
        <v>13</v>
      </c>
      <c r="P285" s="174">
        <v>14</v>
      </c>
      <c r="Q285" s="174">
        <v>15</v>
      </c>
      <c r="R285" s="174">
        <v>16</v>
      </c>
      <c r="S285" s="174">
        <v>17</v>
      </c>
      <c r="T285" s="174">
        <v>18</v>
      </c>
      <c r="U285" s="51" t="s">
        <v>1</v>
      </c>
    </row>
    <row r="286" spans="1:27" ht="15" customHeight="1" x14ac:dyDescent="0.25">
      <c r="A286" s="169"/>
      <c r="B286" s="173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52"/>
    </row>
    <row r="287" spans="1:27" x14ac:dyDescent="0.25">
      <c r="B287" s="6" t="s">
        <v>8</v>
      </c>
      <c r="C287" s="60">
        <f>'vnos rezultatov'!C$27</f>
        <v>0</v>
      </c>
      <c r="D287" s="60">
        <f>'vnos rezultatov'!D$27</f>
        <v>0</v>
      </c>
      <c r="E287" s="60">
        <f>'vnos rezultatov'!E$27</f>
        <v>0</v>
      </c>
      <c r="F287" s="60">
        <f>'vnos rezultatov'!F$27</f>
        <v>0</v>
      </c>
      <c r="G287" s="60">
        <f>'vnos rezultatov'!G$27</f>
        <v>0</v>
      </c>
      <c r="H287" s="60">
        <f>'vnos rezultatov'!H$27</f>
        <v>0</v>
      </c>
      <c r="I287" s="60">
        <f>'vnos rezultatov'!I$27</f>
        <v>0</v>
      </c>
      <c r="J287" s="60">
        <f>'vnos rezultatov'!J$27</f>
        <v>0</v>
      </c>
      <c r="K287" s="60">
        <f>'vnos rezultatov'!K$27</f>
        <v>0</v>
      </c>
      <c r="L287" s="60">
        <f>'vnos rezultatov'!L$27</f>
        <v>0</v>
      </c>
      <c r="M287" s="60">
        <f>'vnos rezultatov'!M$27</f>
        <v>0</v>
      </c>
      <c r="N287" s="60">
        <f>'vnos rezultatov'!N$27</f>
        <v>0</v>
      </c>
      <c r="O287" s="60">
        <f>'vnos rezultatov'!O$27</f>
        <v>0</v>
      </c>
      <c r="P287" s="60">
        <f>'vnos rezultatov'!P$27</f>
        <v>0</v>
      </c>
      <c r="Q287" s="60">
        <f>'vnos rezultatov'!Q$27</f>
        <v>0</v>
      </c>
      <c r="R287" s="60">
        <f>'vnos rezultatov'!R$27</f>
        <v>0</v>
      </c>
      <c r="S287" s="60">
        <f>'vnos rezultatov'!S$27</f>
        <v>0</v>
      </c>
      <c r="T287" s="60">
        <f>'vnos rezultatov'!T$27</f>
        <v>0</v>
      </c>
      <c r="U287" s="12">
        <f>SUM(C287:T287)</f>
        <v>0</v>
      </c>
    </row>
    <row r="288" spans="1:27" x14ac:dyDescent="0.25">
      <c r="B288" s="6" t="s">
        <v>13</v>
      </c>
      <c r="C288" s="60">
        <f>'2ndR'!C$27</f>
        <v>0</v>
      </c>
      <c r="D288" s="60">
        <f>'2ndR'!D$27</f>
        <v>0</v>
      </c>
      <c r="E288" s="60">
        <f>'2ndR'!E$27</f>
        <v>0</v>
      </c>
      <c r="F288" s="60">
        <f>'2ndR'!F$27</f>
        <v>0</v>
      </c>
      <c r="G288" s="60">
        <f>'2ndR'!G$27</f>
        <v>0</v>
      </c>
      <c r="H288" s="60">
        <f>'2ndR'!H$27</f>
        <v>0</v>
      </c>
      <c r="I288" s="60">
        <f>'2ndR'!I$27</f>
        <v>0</v>
      </c>
      <c r="J288" s="60">
        <f>'2ndR'!J$27</f>
        <v>0</v>
      </c>
      <c r="K288" s="60">
        <f>'2ndR'!K$27</f>
        <v>0</v>
      </c>
      <c r="L288" s="60">
        <f>'2ndR'!L$27</f>
        <v>0</v>
      </c>
      <c r="M288" s="60">
        <f>'2ndR'!M$27</f>
        <v>0</v>
      </c>
      <c r="N288" s="60">
        <f>'2ndR'!N$27</f>
        <v>0</v>
      </c>
      <c r="O288" s="60">
        <f>'2ndR'!O$27</f>
        <v>0</v>
      </c>
      <c r="P288" s="60">
        <f>'2ndR'!P$27</f>
        <v>0</v>
      </c>
      <c r="Q288" s="60">
        <f>'2ndR'!Q$27</f>
        <v>0</v>
      </c>
      <c r="R288" s="60">
        <f>'2ndR'!R$27</f>
        <v>0</v>
      </c>
      <c r="S288" s="60">
        <f>'2ndR'!S$27</f>
        <v>0</v>
      </c>
      <c r="T288" s="60">
        <f>'2ndR'!T$27</f>
        <v>0</v>
      </c>
      <c r="U288" s="12">
        <f t="shared" ref="U288:U296" si="20">SUM(C288:T288)</f>
        <v>0</v>
      </c>
      <c r="AA288" s="44" t="s">
        <v>9</v>
      </c>
    </row>
    <row r="289" spans="1:27" x14ac:dyDescent="0.25">
      <c r="B289" s="6" t="s">
        <v>14</v>
      </c>
      <c r="C289" s="60">
        <f>'3rdR'!C$27</f>
        <v>0</v>
      </c>
      <c r="D289" s="60">
        <f>'3rdR'!D$27</f>
        <v>0</v>
      </c>
      <c r="E289" s="60">
        <f>'3rdR'!E$27</f>
        <v>0</v>
      </c>
      <c r="F289" s="60">
        <f>'3rdR'!F$27</f>
        <v>0</v>
      </c>
      <c r="G289" s="60">
        <f>'3rdR'!G$27</f>
        <v>0</v>
      </c>
      <c r="H289" s="60">
        <f>'3rdR'!H$27</f>
        <v>0</v>
      </c>
      <c r="I289" s="60">
        <f>'3rdR'!I$27</f>
        <v>0</v>
      </c>
      <c r="J289" s="60">
        <f>'3rdR'!J$27</f>
        <v>0</v>
      </c>
      <c r="K289" s="60">
        <f>'3rdR'!K$27</f>
        <v>0</v>
      </c>
      <c r="L289" s="60">
        <f>'3rdR'!L$27</f>
        <v>0</v>
      </c>
      <c r="M289" s="60">
        <f>'3rdR'!M$27</f>
        <v>0</v>
      </c>
      <c r="N289" s="60">
        <f>'3rdR'!N$27</f>
        <v>0</v>
      </c>
      <c r="O289" s="60">
        <f>'3rdR'!O$27</f>
        <v>0</v>
      </c>
      <c r="P289" s="60">
        <f>'3rdR'!P$27</f>
        <v>0</v>
      </c>
      <c r="Q289" s="60">
        <f>'3rdR'!Q$27</f>
        <v>0</v>
      </c>
      <c r="R289" s="60">
        <f>'3rdR'!R$27</f>
        <v>0</v>
      </c>
      <c r="S289" s="60">
        <f>'3rdR'!S$27</f>
        <v>0</v>
      </c>
      <c r="T289" s="60">
        <f>'3rdR'!T$27</f>
        <v>0</v>
      </c>
      <c r="U289" s="12">
        <f t="shared" si="20"/>
        <v>0</v>
      </c>
    </row>
    <row r="290" spans="1:27" x14ac:dyDescent="0.25">
      <c r="B290" s="6" t="s">
        <v>15</v>
      </c>
      <c r="C290" s="60">
        <f>'4thR'!C$27</f>
        <v>0</v>
      </c>
      <c r="D290" s="60">
        <f>'4thR'!D$27</f>
        <v>0</v>
      </c>
      <c r="E290" s="60">
        <f>'4thR'!E$27</f>
        <v>0</v>
      </c>
      <c r="F290" s="60">
        <f>'4thR'!F$27</f>
        <v>0</v>
      </c>
      <c r="G290" s="60">
        <f>'4thR'!G$27</f>
        <v>0</v>
      </c>
      <c r="H290" s="60">
        <f>'4thR'!H$27</f>
        <v>0</v>
      </c>
      <c r="I290" s="60">
        <f>'4thR'!I$27</f>
        <v>0</v>
      </c>
      <c r="J290" s="60">
        <f>'4thR'!J$27</f>
        <v>0</v>
      </c>
      <c r="K290" s="60">
        <f>'4thR'!K$27</f>
        <v>0</v>
      </c>
      <c r="L290" s="60">
        <f>'4thR'!L$27</f>
        <v>0</v>
      </c>
      <c r="M290" s="60">
        <f>'4thR'!M$27</f>
        <v>0</v>
      </c>
      <c r="N290" s="60">
        <f>'4thR'!N$27</f>
        <v>0</v>
      </c>
      <c r="O290" s="60">
        <f>'4thR'!O$27</f>
        <v>0</v>
      </c>
      <c r="P290" s="60">
        <f>'4thR'!P$27</f>
        <v>0</v>
      </c>
      <c r="Q290" s="60">
        <f>'4thR'!Q$27</f>
        <v>0</v>
      </c>
      <c r="R290" s="60">
        <f>'4thR'!R$27</f>
        <v>0</v>
      </c>
      <c r="S290" s="60">
        <f>'4thR'!S$27</f>
        <v>0</v>
      </c>
      <c r="T290" s="60">
        <f>'4thR'!T$27</f>
        <v>0</v>
      </c>
      <c r="U290" s="12">
        <f t="shared" si="20"/>
        <v>0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0</v>
      </c>
      <c r="D295" s="39">
        <f>score!I$27</f>
        <v>0</v>
      </c>
      <c r="E295" s="39">
        <f>score!J$27</f>
        <v>0</v>
      </c>
      <c r="F295" s="39">
        <f>score!K$27</f>
        <v>0</v>
      </c>
      <c r="G295" s="39">
        <f>score!L$27</f>
        <v>0</v>
      </c>
      <c r="H295" s="39">
        <f>score!M$27</f>
        <v>0</v>
      </c>
      <c r="I295" s="39">
        <f>score!N$27</f>
        <v>0</v>
      </c>
      <c r="J295" s="39">
        <f>score!O$27</f>
        <v>0</v>
      </c>
      <c r="K295" s="39">
        <f>score!P$27</f>
        <v>0</v>
      </c>
      <c r="L295" s="39">
        <f>score!Q$27</f>
        <v>0</v>
      </c>
      <c r="M295" s="39">
        <f>score!R$27</f>
        <v>0</v>
      </c>
      <c r="N295" s="39">
        <f>score!S$27</f>
        <v>0</v>
      </c>
      <c r="O295" s="39">
        <f>score!T$27</f>
        <v>0</v>
      </c>
      <c r="P295" s="39">
        <f>score!U$27</f>
        <v>0</v>
      </c>
      <c r="Q295" s="39">
        <f>score!V$27</f>
        <v>0</v>
      </c>
      <c r="R295" s="39">
        <f>score!W$27</f>
        <v>0</v>
      </c>
      <c r="S295" s="39">
        <f>score!X$27</f>
        <v>0</v>
      </c>
      <c r="T295" s="39">
        <f>score!Y$27</f>
        <v>0</v>
      </c>
      <c r="U295" s="40">
        <f t="shared" si="20"/>
        <v>0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69">
        <f>score!A28</f>
        <v>22</v>
      </c>
      <c r="B299" s="170">
        <f>score!F28</f>
        <v>0</v>
      </c>
      <c r="C299" s="171">
        <v>1</v>
      </c>
      <c r="D299" s="171">
        <v>2</v>
      </c>
      <c r="E299" s="171">
        <v>3</v>
      </c>
      <c r="F299" s="171">
        <v>4</v>
      </c>
      <c r="G299" s="171">
        <v>5</v>
      </c>
      <c r="H299" s="171">
        <v>6</v>
      </c>
      <c r="I299" s="171">
        <v>7</v>
      </c>
      <c r="J299" s="171">
        <v>8</v>
      </c>
      <c r="K299" s="171">
        <v>9</v>
      </c>
      <c r="L299" s="171">
        <v>10</v>
      </c>
      <c r="M299" s="171">
        <v>11</v>
      </c>
      <c r="N299" s="171">
        <v>12</v>
      </c>
      <c r="O299" s="171">
        <v>13</v>
      </c>
      <c r="P299" s="171">
        <v>14</v>
      </c>
      <c r="Q299" s="171">
        <v>15</v>
      </c>
      <c r="R299" s="171">
        <v>16</v>
      </c>
      <c r="S299" s="171">
        <v>17</v>
      </c>
      <c r="T299" s="171">
        <v>18</v>
      </c>
      <c r="U299" s="51" t="s">
        <v>1</v>
      </c>
    </row>
    <row r="300" spans="1:27" x14ac:dyDescent="0.25">
      <c r="A300" s="169"/>
      <c r="B300" s="170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52"/>
    </row>
    <row r="301" spans="1:27" x14ac:dyDescent="0.25">
      <c r="B301" s="6" t="s">
        <v>8</v>
      </c>
      <c r="C301" s="60">
        <f>'vnos rezultatov'!C$28</f>
        <v>0</v>
      </c>
      <c r="D301" s="60">
        <f>'vnos rezultatov'!D$28</f>
        <v>0</v>
      </c>
      <c r="E301" s="60">
        <f>'vnos rezultatov'!E$28</f>
        <v>0</v>
      </c>
      <c r="F301" s="60">
        <f>'vnos rezultatov'!F$28</f>
        <v>0</v>
      </c>
      <c r="G301" s="60">
        <f>'vnos rezultatov'!G$28</f>
        <v>0</v>
      </c>
      <c r="H301" s="60">
        <f>'vnos rezultatov'!H$28</f>
        <v>0</v>
      </c>
      <c r="I301" s="60">
        <f>'vnos rezultatov'!I$28</f>
        <v>0</v>
      </c>
      <c r="J301" s="60">
        <f>'vnos rezultatov'!J$28</f>
        <v>0</v>
      </c>
      <c r="K301" s="60">
        <f>'vnos rezultatov'!K$28</f>
        <v>0</v>
      </c>
      <c r="L301" s="60">
        <f>'vnos rezultatov'!L$28</f>
        <v>0</v>
      </c>
      <c r="M301" s="60">
        <f>'vnos rezultatov'!M$28</f>
        <v>0</v>
      </c>
      <c r="N301" s="60">
        <f>'vnos rezultatov'!N$28</f>
        <v>0</v>
      </c>
      <c r="O301" s="60">
        <f>'vnos rezultatov'!O$28</f>
        <v>0</v>
      </c>
      <c r="P301" s="60">
        <f>'vnos rezultatov'!P$28</f>
        <v>0</v>
      </c>
      <c r="Q301" s="60">
        <f>'vnos rezultatov'!Q$28</f>
        <v>0</v>
      </c>
      <c r="R301" s="60">
        <f>'vnos rezultatov'!R$28</f>
        <v>0</v>
      </c>
      <c r="S301" s="60">
        <f>'vnos rezultatov'!S$28</f>
        <v>0</v>
      </c>
      <c r="T301" s="60">
        <f>'vnos rezultatov'!T$28</f>
        <v>0</v>
      </c>
      <c r="U301" s="12">
        <f>SUM(C301:T301)</f>
        <v>0</v>
      </c>
    </row>
    <row r="302" spans="1:27" x14ac:dyDescent="0.25">
      <c r="B302" s="6" t="s">
        <v>13</v>
      </c>
      <c r="C302" s="60">
        <f>'2ndR'!C$28</f>
        <v>0</v>
      </c>
      <c r="D302" s="60">
        <f>'2ndR'!D$28</f>
        <v>0</v>
      </c>
      <c r="E302" s="60">
        <f>'2ndR'!E$28</f>
        <v>0</v>
      </c>
      <c r="F302" s="60">
        <f>'2ndR'!F$28</f>
        <v>0</v>
      </c>
      <c r="G302" s="60">
        <f>'2ndR'!G$28</f>
        <v>0</v>
      </c>
      <c r="H302" s="60">
        <f>'2ndR'!H$28</f>
        <v>0</v>
      </c>
      <c r="I302" s="60">
        <f>'2ndR'!I$28</f>
        <v>0</v>
      </c>
      <c r="J302" s="60">
        <f>'2ndR'!J$28</f>
        <v>0</v>
      </c>
      <c r="K302" s="60">
        <f>'2ndR'!K$28</f>
        <v>0</v>
      </c>
      <c r="L302" s="60">
        <f>'2ndR'!L$28</f>
        <v>0</v>
      </c>
      <c r="M302" s="60">
        <f>'2ndR'!M$28</f>
        <v>0</v>
      </c>
      <c r="N302" s="60">
        <f>'2ndR'!N$28</f>
        <v>0</v>
      </c>
      <c r="O302" s="60">
        <f>'2ndR'!O$28</f>
        <v>0</v>
      </c>
      <c r="P302" s="60">
        <f>'2ndR'!P$28</f>
        <v>0</v>
      </c>
      <c r="Q302" s="60">
        <f>'2ndR'!Q$28</f>
        <v>0</v>
      </c>
      <c r="R302" s="60">
        <f>'2ndR'!R$28</f>
        <v>0</v>
      </c>
      <c r="S302" s="60">
        <f>'2ndR'!S$28</f>
        <v>0</v>
      </c>
      <c r="T302" s="60">
        <f>'2ndR'!T$28</f>
        <v>0</v>
      </c>
      <c r="U302" s="12">
        <f t="shared" ref="U302:U310" si="21">SUM(C302:T302)</f>
        <v>0</v>
      </c>
    </row>
    <row r="303" spans="1:27" x14ac:dyDescent="0.25">
      <c r="B303" s="6" t="s">
        <v>14</v>
      </c>
      <c r="C303" s="60">
        <f>'3rdR'!C$28</f>
        <v>0</v>
      </c>
      <c r="D303" s="60">
        <f>'3rdR'!D$28</f>
        <v>0</v>
      </c>
      <c r="E303" s="60">
        <f>'3rdR'!E$28</f>
        <v>0</v>
      </c>
      <c r="F303" s="60">
        <f>'3rdR'!F$28</f>
        <v>0</v>
      </c>
      <c r="G303" s="60">
        <f>'3rdR'!G$28</f>
        <v>0</v>
      </c>
      <c r="H303" s="60">
        <f>'3rdR'!H$28</f>
        <v>0</v>
      </c>
      <c r="I303" s="60">
        <f>'3rdR'!I$28</f>
        <v>0</v>
      </c>
      <c r="J303" s="60">
        <f>'3rdR'!J$28</f>
        <v>0</v>
      </c>
      <c r="K303" s="60">
        <f>'3rdR'!K$28</f>
        <v>0</v>
      </c>
      <c r="L303" s="60">
        <f>'3rdR'!L$28</f>
        <v>0</v>
      </c>
      <c r="M303" s="60">
        <f>'3rdR'!M$28</f>
        <v>0</v>
      </c>
      <c r="N303" s="60">
        <f>'3rdR'!N$28</f>
        <v>0</v>
      </c>
      <c r="O303" s="60">
        <f>'3rdR'!O$28</f>
        <v>0</v>
      </c>
      <c r="P303" s="60">
        <f>'3rdR'!P$28</f>
        <v>0</v>
      </c>
      <c r="Q303" s="60">
        <f>'3rdR'!Q$28</f>
        <v>0</v>
      </c>
      <c r="R303" s="60">
        <f>'3rdR'!R$28</f>
        <v>0</v>
      </c>
      <c r="S303" s="60">
        <f>'3rdR'!S$28</f>
        <v>0</v>
      </c>
      <c r="T303" s="60">
        <f>'3rdR'!T$28</f>
        <v>0</v>
      </c>
      <c r="U303" s="12">
        <f t="shared" si="21"/>
        <v>0</v>
      </c>
    </row>
    <row r="304" spans="1:27" x14ac:dyDescent="0.25">
      <c r="B304" s="6" t="s">
        <v>15</v>
      </c>
      <c r="C304" s="60">
        <f>'4thR'!C$28</f>
        <v>0</v>
      </c>
      <c r="D304" s="60">
        <f>'4thR'!D$28</f>
        <v>0</v>
      </c>
      <c r="E304" s="60">
        <f>'4thR'!E$28</f>
        <v>0</v>
      </c>
      <c r="F304" s="60">
        <f>'4thR'!F$28</f>
        <v>0</v>
      </c>
      <c r="G304" s="60">
        <f>'4thR'!G$28</f>
        <v>0</v>
      </c>
      <c r="H304" s="60">
        <f>'4thR'!H$28</f>
        <v>0</v>
      </c>
      <c r="I304" s="60">
        <f>'4thR'!I$28</f>
        <v>0</v>
      </c>
      <c r="J304" s="60">
        <f>'4thR'!J$28</f>
        <v>0</v>
      </c>
      <c r="K304" s="60">
        <f>'4thR'!K$28</f>
        <v>0</v>
      </c>
      <c r="L304" s="60">
        <f>'4thR'!L$28</f>
        <v>0</v>
      </c>
      <c r="M304" s="60">
        <f>'4thR'!M$28</f>
        <v>0</v>
      </c>
      <c r="N304" s="60">
        <f>'4thR'!N$28</f>
        <v>0</v>
      </c>
      <c r="O304" s="60">
        <f>'4thR'!O$28</f>
        <v>0</v>
      </c>
      <c r="P304" s="60">
        <f>'4thR'!P$28</f>
        <v>0</v>
      </c>
      <c r="Q304" s="60">
        <f>'4thR'!Q$28</f>
        <v>0</v>
      </c>
      <c r="R304" s="60">
        <f>'4thR'!R$28</f>
        <v>0</v>
      </c>
      <c r="S304" s="60">
        <f>'4thR'!S$28</f>
        <v>0</v>
      </c>
      <c r="T304" s="60">
        <f>'4thR'!T$28</f>
        <v>0</v>
      </c>
      <c r="U304" s="12">
        <f t="shared" si="21"/>
        <v>0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0</v>
      </c>
      <c r="D309" s="39">
        <f>score!I$28</f>
        <v>0</v>
      </c>
      <c r="E309" s="39">
        <f>score!J$28</f>
        <v>0</v>
      </c>
      <c r="F309" s="39">
        <f>score!K$28</f>
        <v>0</v>
      </c>
      <c r="G309" s="39">
        <f>score!L$28</f>
        <v>0</v>
      </c>
      <c r="H309" s="39">
        <f>score!M$28</f>
        <v>0</v>
      </c>
      <c r="I309" s="39">
        <f>score!N$28</f>
        <v>0</v>
      </c>
      <c r="J309" s="39">
        <f>score!O$28</f>
        <v>0</v>
      </c>
      <c r="K309" s="39">
        <f>score!P$28</f>
        <v>0</v>
      </c>
      <c r="L309" s="39">
        <f>score!Q$28</f>
        <v>0</v>
      </c>
      <c r="M309" s="39">
        <f>score!R$28</f>
        <v>0</v>
      </c>
      <c r="N309" s="39">
        <f>score!S$28</f>
        <v>0</v>
      </c>
      <c r="O309" s="39">
        <f>score!T$28</f>
        <v>0</v>
      </c>
      <c r="P309" s="39">
        <f>score!U$28</f>
        <v>0</v>
      </c>
      <c r="Q309" s="39">
        <f>score!V$28</f>
        <v>0</v>
      </c>
      <c r="R309" s="39">
        <f>score!W$28</f>
        <v>0</v>
      </c>
      <c r="S309" s="39">
        <f>score!X$28</f>
        <v>0</v>
      </c>
      <c r="T309" s="39">
        <f>score!Y$28</f>
        <v>0</v>
      </c>
      <c r="U309" s="40">
        <f t="shared" si="21"/>
        <v>0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72" t="s">
        <v>6</v>
      </c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</row>
    <row r="313" spans="1:27" ht="15" customHeight="1" x14ac:dyDescent="0.25">
      <c r="A313" s="169">
        <f>score!A29</f>
        <v>23</v>
      </c>
      <c r="B313" s="170">
        <f>score!F29</f>
        <v>0</v>
      </c>
      <c r="C313" s="174">
        <v>1</v>
      </c>
      <c r="D313" s="174">
        <v>2</v>
      </c>
      <c r="E313" s="174">
        <v>3</v>
      </c>
      <c r="F313" s="174">
        <v>4</v>
      </c>
      <c r="G313" s="174">
        <v>5</v>
      </c>
      <c r="H313" s="174">
        <v>6</v>
      </c>
      <c r="I313" s="174">
        <v>7</v>
      </c>
      <c r="J313" s="174">
        <v>8</v>
      </c>
      <c r="K313" s="174">
        <v>9</v>
      </c>
      <c r="L313" s="174">
        <v>10</v>
      </c>
      <c r="M313" s="174">
        <v>11</v>
      </c>
      <c r="N313" s="174">
        <v>12</v>
      </c>
      <c r="O313" s="174">
        <v>13</v>
      </c>
      <c r="P313" s="174">
        <v>14</v>
      </c>
      <c r="Q313" s="174">
        <v>15</v>
      </c>
      <c r="R313" s="174">
        <v>16</v>
      </c>
      <c r="S313" s="174">
        <v>17</v>
      </c>
      <c r="T313" s="174">
        <v>18</v>
      </c>
      <c r="U313" s="51" t="s">
        <v>1</v>
      </c>
    </row>
    <row r="314" spans="1:27" ht="15" customHeight="1" x14ac:dyDescent="0.25">
      <c r="A314" s="169"/>
      <c r="B314" s="173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52"/>
    </row>
    <row r="315" spans="1:27" x14ac:dyDescent="0.25">
      <c r="B315" s="6" t="s">
        <v>8</v>
      </c>
      <c r="C315" s="60">
        <f>'vnos rezultatov'!C$29</f>
        <v>0</v>
      </c>
      <c r="D315" s="60">
        <f>'vnos rezultatov'!D$29</f>
        <v>0</v>
      </c>
      <c r="E315" s="60">
        <f>'vnos rezultatov'!E$29</f>
        <v>0</v>
      </c>
      <c r="F315" s="60">
        <f>'vnos rezultatov'!F$29</f>
        <v>0</v>
      </c>
      <c r="G315" s="60">
        <f>'vnos rezultatov'!G$29</f>
        <v>0</v>
      </c>
      <c r="H315" s="60">
        <f>'vnos rezultatov'!H$29</f>
        <v>0</v>
      </c>
      <c r="I315" s="60">
        <f>'vnos rezultatov'!I$29</f>
        <v>0</v>
      </c>
      <c r="J315" s="60">
        <f>'vnos rezultatov'!J$29</f>
        <v>0</v>
      </c>
      <c r="K315" s="60">
        <f>'vnos rezultatov'!K$29</f>
        <v>0</v>
      </c>
      <c r="L315" s="60">
        <f>'vnos rezultatov'!L$29</f>
        <v>0</v>
      </c>
      <c r="M315" s="60">
        <f>'vnos rezultatov'!M$29</f>
        <v>0</v>
      </c>
      <c r="N315" s="60">
        <f>'vnos rezultatov'!N$29</f>
        <v>0</v>
      </c>
      <c r="O315" s="60">
        <f>'vnos rezultatov'!O$29</f>
        <v>0</v>
      </c>
      <c r="P315" s="60">
        <f>'vnos rezultatov'!P$29</f>
        <v>0</v>
      </c>
      <c r="Q315" s="60">
        <f>'vnos rezultatov'!Q$29</f>
        <v>0</v>
      </c>
      <c r="R315" s="60">
        <f>'vnos rezultatov'!R$29</f>
        <v>0</v>
      </c>
      <c r="S315" s="60">
        <f>'vnos rezultatov'!S$29</f>
        <v>0</v>
      </c>
      <c r="T315" s="60">
        <f>'vnos rezultatov'!T$29</f>
        <v>0</v>
      </c>
      <c r="U315" s="12">
        <f>SUM(C315:T315)</f>
        <v>0</v>
      </c>
    </row>
    <row r="316" spans="1:27" x14ac:dyDescent="0.25">
      <c r="B316" s="6" t="s">
        <v>13</v>
      </c>
      <c r="C316" s="60">
        <f>'2ndR'!C$29</f>
        <v>0</v>
      </c>
      <c r="D316" s="60">
        <f>'2ndR'!D$29</f>
        <v>0</v>
      </c>
      <c r="E316" s="60">
        <f>'2ndR'!E$29</f>
        <v>0</v>
      </c>
      <c r="F316" s="60">
        <f>'2ndR'!F$29</f>
        <v>0</v>
      </c>
      <c r="G316" s="60">
        <f>'2ndR'!G$29</f>
        <v>0</v>
      </c>
      <c r="H316" s="60">
        <f>'2ndR'!H$29</f>
        <v>0</v>
      </c>
      <c r="I316" s="60">
        <f>'2ndR'!I$29</f>
        <v>0</v>
      </c>
      <c r="J316" s="60">
        <f>'2ndR'!J$29</f>
        <v>0</v>
      </c>
      <c r="K316" s="60">
        <f>'2ndR'!K$29</f>
        <v>0</v>
      </c>
      <c r="L316" s="60">
        <f>'2ndR'!L$29</f>
        <v>0</v>
      </c>
      <c r="M316" s="60">
        <f>'2ndR'!M$29</f>
        <v>0</v>
      </c>
      <c r="N316" s="60">
        <f>'2ndR'!N$29</f>
        <v>0</v>
      </c>
      <c r="O316" s="60">
        <f>'2ndR'!O$29</f>
        <v>0</v>
      </c>
      <c r="P316" s="60">
        <f>'2ndR'!P$29</f>
        <v>0</v>
      </c>
      <c r="Q316" s="60">
        <f>'2ndR'!Q$29</f>
        <v>0</v>
      </c>
      <c r="R316" s="60">
        <f>'2ndR'!R$29</f>
        <v>0</v>
      </c>
      <c r="S316" s="60">
        <f>'2ndR'!S$29</f>
        <v>0</v>
      </c>
      <c r="T316" s="60">
        <f>'2ndR'!T$29</f>
        <v>0</v>
      </c>
      <c r="U316" s="12">
        <f t="shared" ref="U316:U323" si="22">SUM(C316:T316)</f>
        <v>0</v>
      </c>
      <c r="AA316" s="44" t="s">
        <v>9</v>
      </c>
    </row>
    <row r="317" spans="1:27" x14ac:dyDescent="0.25">
      <c r="B317" s="6" t="s">
        <v>14</v>
      </c>
      <c r="C317" s="60">
        <f>'3rdR'!C$29</f>
        <v>0</v>
      </c>
      <c r="D317" s="60">
        <f>'3rdR'!D$29</f>
        <v>0</v>
      </c>
      <c r="E317" s="60">
        <f>'3rdR'!E$29</f>
        <v>0</v>
      </c>
      <c r="F317" s="60">
        <f>'3rdR'!F$29</f>
        <v>0</v>
      </c>
      <c r="G317" s="60">
        <f>'3rdR'!G$29</f>
        <v>0</v>
      </c>
      <c r="H317" s="60">
        <f>'3rdR'!H$29</f>
        <v>0</v>
      </c>
      <c r="I317" s="60">
        <f>'3rdR'!I$29</f>
        <v>0</v>
      </c>
      <c r="J317" s="60">
        <f>'3rdR'!J$29</f>
        <v>0</v>
      </c>
      <c r="K317" s="60">
        <f>'3rdR'!K$29</f>
        <v>0</v>
      </c>
      <c r="L317" s="60">
        <f>'3rdR'!L$29</f>
        <v>0</v>
      </c>
      <c r="M317" s="60">
        <f>'3rdR'!M$29</f>
        <v>0</v>
      </c>
      <c r="N317" s="60">
        <f>'3rdR'!N$29</f>
        <v>0</v>
      </c>
      <c r="O317" s="60">
        <f>'3rdR'!O$29</f>
        <v>0</v>
      </c>
      <c r="P317" s="60">
        <f>'3rdR'!P$29</f>
        <v>0</v>
      </c>
      <c r="Q317" s="60">
        <f>'3rdR'!Q$29</f>
        <v>0</v>
      </c>
      <c r="R317" s="60">
        <f>'3rdR'!R$29</f>
        <v>0</v>
      </c>
      <c r="S317" s="60">
        <f>'3rdR'!S$29</f>
        <v>0</v>
      </c>
      <c r="T317" s="60">
        <f>'3rdR'!T$29</f>
        <v>0</v>
      </c>
      <c r="U317" s="12">
        <f t="shared" si="22"/>
        <v>0</v>
      </c>
    </row>
    <row r="318" spans="1:27" x14ac:dyDescent="0.25">
      <c r="B318" s="6" t="s">
        <v>15</v>
      </c>
      <c r="C318" s="60">
        <f>'4thR'!C$29</f>
        <v>0</v>
      </c>
      <c r="D318" s="60">
        <f>'4thR'!D$29</f>
        <v>0</v>
      </c>
      <c r="E318" s="60">
        <f>'4thR'!E$29</f>
        <v>0</v>
      </c>
      <c r="F318" s="60">
        <f>'4thR'!F$29</f>
        <v>0</v>
      </c>
      <c r="G318" s="60">
        <f>'4thR'!G$29</f>
        <v>0</v>
      </c>
      <c r="H318" s="60">
        <f>'4thR'!H$29</f>
        <v>0</v>
      </c>
      <c r="I318" s="60">
        <f>'4thR'!I$29</f>
        <v>0</v>
      </c>
      <c r="J318" s="60">
        <f>'4thR'!J$29</f>
        <v>0</v>
      </c>
      <c r="K318" s="60">
        <f>'4thR'!K$29</f>
        <v>0</v>
      </c>
      <c r="L318" s="60">
        <f>'4thR'!L$29</f>
        <v>0</v>
      </c>
      <c r="M318" s="60">
        <f>'4thR'!M$29</f>
        <v>0</v>
      </c>
      <c r="N318" s="60">
        <f>'4thR'!N$29</f>
        <v>0</v>
      </c>
      <c r="O318" s="60">
        <f>'4thR'!O$29</f>
        <v>0</v>
      </c>
      <c r="P318" s="60">
        <f>'4thR'!P$29</f>
        <v>0</v>
      </c>
      <c r="Q318" s="60">
        <f>'4thR'!Q$29</f>
        <v>0</v>
      </c>
      <c r="R318" s="60">
        <f>'4thR'!R$29</f>
        <v>0</v>
      </c>
      <c r="S318" s="60">
        <f>'4thR'!S$29</f>
        <v>0</v>
      </c>
      <c r="T318" s="60">
        <f>'4thR'!T$29</f>
        <v>0</v>
      </c>
      <c r="U318" s="12">
        <f t="shared" si="22"/>
        <v>0</v>
      </c>
      <c r="AA318" s="44" t="s">
        <v>9</v>
      </c>
    </row>
    <row r="319" spans="1:27" x14ac:dyDescent="0.2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0</v>
      </c>
      <c r="D323" s="39">
        <f>score!I$29</f>
        <v>0</v>
      </c>
      <c r="E323" s="39">
        <f>score!J$29</f>
        <v>0</v>
      </c>
      <c r="F323" s="39">
        <f>score!K$29</f>
        <v>0</v>
      </c>
      <c r="G323" s="39">
        <f>score!L$29</f>
        <v>0</v>
      </c>
      <c r="H323" s="39">
        <f>score!M$29</f>
        <v>0</v>
      </c>
      <c r="I323" s="39">
        <f>score!N$29</f>
        <v>0</v>
      </c>
      <c r="J323" s="39">
        <f>score!O$29</f>
        <v>0</v>
      </c>
      <c r="K323" s="39">
        <f>score!P$29</f>
        <v>0</v>
      </c>
      <c r="L323" s="39">
        <f>score!Q$29</f>
        <v>0</v>
      </c>
      <c r="M323" s="39">
        <f>score!R$29</f>
        <v>0</v>
      </c>
      <c r="N323" s="39">
        <f>score!S$29</f>
        <v>0</v>
      </c>
      <c r="O323" s="39">
        <f>score!T$29</f>
        <v>0</v>
      </c>
      <c r="P323" s="39">
        <f>score!U$29</f>
        <v>0</v>
      </c>
      <c r="Q323" s="39">
        <f>score!V$29</f>
        <v>0</v>
      </c>
      <c r="R323" s="39">
        <f>score!W$29</f>
        <v>0</v>
      </c>
      <c r="S323" s="39">
        <f>score!X$29</f>
        <v>0</v>
      </c>
      <c r="T323" s="39">
        <f>score!Y$29</f>
        <v>0</v>
      </c>
      <c r="U323" s="40">
        <f t="shared" si="22"/>
        <v>0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68" t="s">
        <v>6</v>
      </c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</row>
    <row r="327" spans="1:21" x14ac:dyDescent="0.25">
      <c r="A327" s="169">
        <f>score!A30</f>
        <v>24</v>
      </c>
      <c r="B327" s="170">
        <f>score!F30</f>
        <v>0</v>
      </c>
      <c r="C327" s="171">
        <v>1</v>
      </c>
      <c r="D327" s="171">
        <v>2</v>
      </c>
      <c r="E327" s="171">
        <v>3</v>
      </c>
      <c r="F327" s="171">
        <v>4</v>
      </c>
      <c r="G327" s="171">
        <v>5</v>
      </c>
      <c r="H327" s="171">
        <v>6</v>
      </c>
      <c r="I327" s="171">
        <v>7</v>
      </c>
      <c r="J327" s="171">
        <v>8</v>
      </c>
      <c r="K327" s="171">
        <v>9</v>
      </c>
      <c r="L327" s="171">
        <v>10</v>
      </c>
      <c r="M327" s="171">
        <v>11</v>
      </c>
      <c r="N327" s="171">
        <v>12</v>
      </c>
      <c r="O327" s="171">
        <v>13</v>
      </c>
      <c r="P327" s="171">
        <v>14</v>
      </c>
      <c r="Q327" s="171">
        <v>15</v>
      </c>
      <c r="R327" s="171">
        <v>16</v>
      </c>
      <c r="S327" s="171">
        <v>17</v>
      </c>
      <c r="T327" s="171">
        <v>18</v>
      </c>
      <c r="U327" s="51" t="s">
        <v>1</v>
      </c>
    </row>
    <row r="328" spans="1:21" x14ac:dyDescent="0.25">
      <c r="A328" s="169"/>
      <c r="B328" s="170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52"/>
    </row>
    <row r="329" spans="1:21" x14ac:dyDescent="0.25">
      <c r="B329" s="6" t="s">
        <v>8</v>
      </c>
      <c r="C329" s="60">
        <f>'vnos rezultatov'!C$30</f>
        <v>0</v>
      </c>
      <c r="D329" s="60">
        <f>'vnos rezultatov'!D$30</f>
        <v>0</v>
      </c>
      <c r="E329" s="60">
        <f>'vnos rezultatov'!E$30</f>
        <v>0</v>
      </c>
      <c r="F329" s="60">
        <f>'vnos rezultatov'!F$30</f>
        <v>0</v>
      </c>
      <c r="G329" s="60">
        <f>'vnos rezultatov'!G$30</f>
        <v>0</v>
      </c>
      <c r="H329" s="60">
        <f>'vnos rezultatov'!H$30</f>
        <v>0</v>
      </c>
      <c r="I329" s="60">
        <f>'vnos rezultatov'!I$30</f>
        <v>0</v>
      </c>
      <c r="J329" s="60">
        <f>'vnos rezultatov'!J$30</f>
        <v>0</v>
      </c>
      <c r="K329" s="60">
        <f>'vnos rezultatov'!K$30</f>
        <v>0</v>
      </c>
      <c r="L329" s="60">
        <f>'vnos rezultatov'!L$30</f>
        <v>0</v>
      </c>
      <c r="M329" s="60">
        <f>'vnos rezultatov'!M$30</f>
        <v>0</v>
      </c>
      <c r="N329" s="60">
        <f>'vnos rezultatov'!N$30</f>
        <v>0</v>
      </c>
      <c r="O329" s="60">
        <f>'vnos rezultatov'!O$30</f>
        <v>0</v>
      </c>
      <c r="P329" s="60">
        <f>'vnos rezultatov'!P$30</f>
        <v>0</v>
      </c>
      <c r="Q329" s="60">
        <f>'vnos rezultatov'!Q$30</f>
        <v>0</v>
      </c>
      <c r="R329" s="60">
        <f>'vnos rezultatov'!R$30</f>
        <v>0</v>
      </c>
      <c r="S329" s="60">
        <f>'vnos rezultatov'!S$30</f>
        <v>0</v>
      </c>
      <c r="T329" s="60">
        <f>'vnos rezultatov'!T$30</f>
        <v>0</v>
      </c>
      <c r="U329" s="12">
        <f>SUM(C329:T329)</f>
        <v>0</v>
      </c>
    </row>
    <row r="330" spans="1:21" x14ac:dyDescent="0.25">
      <c r="B330" s="6" t="s">
        <v>13</v>
      </c>
      <c r="C330" s="60">
        <f>'2ndR'!C$30</f>
        <v>0</v>
      </c>
      <c r="D330" s="60">
        <f>'2ndR'!D$30</f>
        <v>0</v>
      </c>
      <c r="E330" s="60">
        <f>'2ndR'!E$30</f>
        <v>0</v>
      </c>
      <c r="F330" s="60">
        <f>'2ndR'!F$30</f>
        <v>0</v>
      </c>
      <c r="G330" s="60">
        <f>'2ndR'!G$30</f>
        <v>0</v>
      </c>
      <c r="H330" s="60">
        <f>'2ndR'!H$30</f>
        <v>0</v>
      </c>
      <c r="I330" s="60">
        <f>'2ndR'!I$30</f>
        <v>0</v>
      </c>
      <c r="J330" s="60">
        <f>'2ndR'!J$30</f>
        <v>0</v>
      </c>
      <c r="K330" s="60">
        <f>'2ndR'!K$30</f>
        <v>0</v>
      </c>
      <c r="L330" s="60">
        <f>'2ndR'!L$30</f>
        <v>0</v>
      </c>
      <c r="M330" s="60">
        <f>'2ndR'!M$30</f>
        <v>0</v>
      </c>
      <c r="N330" s="60">
        <f>'2ndR'!N$30</f>
        <v>0</v>
      </c>
      <c r="O330" s="60">
        <f>'2ndR'!O$30</f>
        <v>0</v>
      </c>
      <c r="P330" s="60">
        <f>'2ndR'!P$30</f>
        <v>0</v>
      </c>
      <c r="Q330" s="60">
        <f>'2ndR'!Q$30</f>
        <v>0</v>
      </c>
      <c r="R330" s="60">
        <f>'2ndR'!R$30</f>
        <v>0</v>
      </c>
      <c r="S330" s="60">
        <f>'2ndR'!S$30</f>
        <v>0</v>
      </c>
      <c r="T330" s="60">
        <f>'2ndR'!T$30</f>
        <v>0</v>
      </c>
      <c r="U330" s="12">
        <f t="shared" ref="U330:U337" si="23">SUM(C330:T330)</f>
        <v>0</v>
      </c>
    </row>
    <row r="331" spans="1:21" x14ac:dyDescent="0.25">
      <c r="B331" s="6" t="s">
        <v>14</v>
      </c>
      <c r="C331" s="60">
        <f>'3rdR'!C$30</f>
        <v>0</v>
      </c>
      <c r="D331" s="60">
        <f>'3rdR'!D$30</f>
        <v>0</v>
      </c>
      <c r="E331" s="60">
        <f>'3rdR'!E$30</f>
        <v>0</v>
      </c>
      <c r="F331" s="60">
        <f>'3rdR'!F$30</f>
        <v>0</v>
      </c>
      <c r="G331" s="60">
        <f>'3rdR'!G$30</f>
        <v>0</v>
      </c>
      <c r="H331" s="60">
        <f>'3rdR'!H$30</f>
        <v>0</v>
      </c>
      <c r="I331" s="60">
        <f>'3rdR'!I$30</f>
        <v>0</v>
      </c>
      <c r="J331" s="60">
        <f>'3rdR'!J$30</f>
        <v>0</v>
      </c>
      <c r="K331" s="60">
        <f>'3rdR'!K$30</f>
        <v>0</v>
      </c>
      <c r="L331" s="60">
        <f>'3rdR'!L$30</f>
        <v>0</v>
      </c>
      <c r="M331" s="60">
        <f>'3rdR'!M$30</f>
        <v>0</v>
      </c>
      <c r="N331" s="60">
        <f>'3rdR'!N$30</f>
        <v>0</v>
      </c>
      <c r="O331" s="60">
        <f>'3rdR'!O$30</f>
        <v>0</v>
      </c>
      <c r="P331" s="60">
        <f>'3rdR'!P$30</f>
        <v>0</v>
      </c>
      <c r="Q331" s="60">
        <f>'3rdR'!Q$30</f>
        <v>0</v>
      </c>
      <c r="R331" s="60">
        <f>'3rdR'!R$30</f>
        <v>0</v>
      </c>
      <c r="S331" s="60">
        <f>'3rdR'!S$30</f>
        <v>0</v>
      </c>
      <c r="T331" s="60">
        <f>'3rdR'!T$30</f>
        <v>0</v>
      </c>
      <c r="U331" s="12">
        <f t="shared" si="23"/>
        <v>0</v>
      </c>
    </row>
    <row r="332" spans="1:21" x14ac:dyDescent="0.25">
      <c r="B332" s="6" t="s">
        <v>15</v>
      </c>
      <c r="C332" s="60">
        <f>'4thR'!C$30</f>
        <v>0</v>
      </c>
      <c r="D332" s="60">
        <f>'4thR'!D$30</f>
        <v>0</v>
      </c>
      <c r="E332" s="60">
        <f>'4thR'!E$30</f>
        <v>0</v>
      </c>
      <c r="F332" s="60">
        <f>'4thR'!F$30</f>
        <v>0</v>
      </c>
      <c r="G332" s="60">
        <f>'4thR'!G$30</f>
        <v>0</v>
      </c>
      <c r="H332" s="60">
        <f>'4thR'!H$30</f>
        <v>0</v>
      </c>
      <c r="I332" s="60">
        <f>'4thR'!I$30</f>
        <v>0</v>
      </c>
      <c r="J332" s="60">
        <f>'4thR'!J$30</f>
        <v>0</v>
      </c>
      <c r="K332" s="60">
        <f>'4thR'!K$30</f>
        <v>0</v>
      </c>
      <c r="L332" s="60">
        <f>'4thR'!L$30</f>
        <v>0</v>
      </c>
      <c r="M332" s="60">
        <f>'4thR'!M$30</f>
        <v>0</v>
      </c>
      <c r="N332" s="60">
        <f>'4thR'!N$30</f>
        <v>0</v>
      </c>
      <c r="O332" s="60">
        <f>'4thR'!O$30</f>
        <v>0</v>
      </c>
      <c r="P332" s="60">
        <f>'4thR'!P$30</f>
        <v>0</v>
      </c>
      <c r="Q332" s="60">
        <f>'4thR'!Q$30</f>
        <v>0</v>
      </c>
      <c r="R332" s="60">
        <f>'4thR'!R$30</f>
        <v>0</v>
      </c>
      <c r="S332" s="60">
        <f>'4thR'!S$30</f>
        <v>0</v>
      </c>
      <c r="T332" s="60">
        <f>'4thR'!T$30</f>
        <v>0</v>
      </c>
      <c r="U332" s="12">
        <f t="shared" si="23"/>
        <v>0</v>
      </c>
    </row>
    <row r="333" spans="1:21" x14ac:dyDescent="0.2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0</v>
      </c>
      <c r="D337" s="39">
        <f>score!I$30</f>
        <v>0</v>
      </c>
      <c r="E337" s="39">
        <f>score!J$30</f>
        <v>0</v>
      </c>
      <c r="F337" s="39">
        <f>score!K$30</f>
        <v>0</v>
      </c>
      <c r="G337" s="39">
        <f>score!L$30</f>
        <v>0</v>
      </c>
      <c r="H337" s="39">
        <f>score!M$30</f>
        <v>0</v>
      </c>
      <c r="I337" s="39">
        <f>score!N$30</f>
        <v>0</v>
      </c>
      <c r="J337" s="39">
        <f>score!O$30</f>
        <v>0</v>
      </c>
      <c r="K337" s="39">
        <f>score!P$30</f>
        <v>0</v>
      </c>
      <c r="L337" s="39">
        <f>score!Q$30</f>
        <v>0</v>
      </c>
      <c r="M337" s="39">
        <f>score!R$30</f>
        <v>0</v>
      </c>
      <c r="N337" s="39">
        <f>score!S$30</f>
        <v>0</v>
      </c>
      <c r="O337" s="39">
        <f>score!T$30</f>
        <v>0</v>
      </c>
      <c r="P337" s="39">
        <f>score!U$30</f>
        <v>0</v>
      </c>
      <c r="Q337" s="39">
        <f>score!V$30</f>
        <v>0</v>
      </c>
      <c r="R337" s="39">
        <f>score!W$30</f>
        <v>0</v>
      </c>
      <c r="S337" s="39">
        <f>score!X$30</f>
        <v>0</v>
      </c>
      <c r="T337" s="39">
        <f>score!Y$30</f>
        <v>0</v>
      </c>
      <c r="U337" s="40">
        <f t="shared" si="23"/>
        <v>0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68" t="s">
        <v>6</v>
      </c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</row>
    <row r="341" spans="1:21" ht="15" customHeight="1" x14ac:dyDescent="0.25">
      <c r="A341" s="169">
        <f>score!A31</f>
        <v>25</v>
      </c>
      <c r="B341" s="170">
        <f>score!F31</f>
        <v>0</v>
      </c>
      <c r="C341" s="171">
        <v>1</v>
      </c>
      <c r="D341" s="171">
        <v>2</v>
      </c>
      <c r="E341" s="171">
        <v>3</v>
      </c>
      <c r="F341" s="171">
        <v>4</v>
      </c>
      <c r="G341" s="171">
        <v>5</v>
      </c>
      <c r="H341" s="171">
        <v>6</v>
      </c>
      <c r="I341" s="171">
        <v>7</v>
      </c>
      <c r="J341" s="171">
        <v>8</v>
      </c>
      <c r="K341" s="171">
        <v>9</v>
      </c>
      <c r="L341" s="171">
        <v>10</v>
      </c>
      <c r="M341" s="171">
        <v>11</v>
      </c>
      <c r="N341" s="171">
        <v>12</v>
      </c>
      <c r="O341" s="171">
        <v>13</v>
      </c>
      <c r="P341" s="171">
        <v>14</v>
      </c>
      <c r="Q341" s="171">
        <v>15</v>
      </c>
      <c r="R341" s="171">
        <v>16</v>
      </c>
      <c r="S341" s="171">
        <v>17</v>
      </c>
      <c r="T341" s="171">
        <v>18</v>
      </c>
      <c r="U341" s="51" t="s">
        <v>1</v>
      </c>
    </row>
    <row r="342" spans="1:21" ht="15" customHeight="1" x14ac:dyDescent="0.25">
      <c r="A342" s="169"/>
      <c r="B342" s="170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52"/>
    </row>
    <row r="343" spans="1:21" x14ac:dyDescent="0.25">
      <c r="B343" s="6" t="s">
        <v>8</v>
      </c>
      <c r="C343" s="60">
        <f>'vnos rezultatov'!C$31</f>
        <v>0</v>
      </c>
      <c r="D343" s="60">
        <f>'vnos rezultatov'!D$31</f>
        <v>0</v>
      </c>
      <c r="E343" s="60">
        <f>'vnos rezultatov'!E$31</f>
        <v>0</v>
      </c>
      <c r="F343" s="60">
        <f>'vnos rezultatov'!F$31</f>
        <v>0</v>
      </c>
      <c r="G343" s="60">
        <f>'vnos rezultatov'!G$31</f>
        <v>0</v>
      </c>
      <c r="H343" s="60">
        <f>'vnos rezultatov'!H$31</f>
        <v>0</v>
      </c>
      <c r="I343" s="60">
        <f>'vnos rezultatov'!I$31</f>
        <v>0</v>
      </c>
      <c r="J343" s="60">
        <f>'vnos rezultatov'!J$31</f>
        <v>0</v>
      </c>
      <c r="K343" s="60">
        <f>'vnos rezultatov'!K$31</f>
        <v>0</v>
      </c>
      <c r="L343" s="60">
        <f>'vnos rezultatov'!L$31</f>
        <v>0</v>
      </c>
      <c r="M343" s="60">
        <f>'vnos rezultatov'!M$31</f>
        <v>0</v>
      </c>
      <c r="N343" s="60">
        <f>'vnos rezultatov'!N$31</f>
        <v>0</v>
      </c>
      <c r="O343" s="60">
        <f>'vnos rezultatov'!O$31</f>
        <v>0</v>
      </c>
      <c r="P343" s="60">
        <f>'vnos rezultatov'!P$31</f>
        <v>0</v>
      </c>
      <c r="Q343" s="60">
        <f>'vnos rezultatov'!Q$31</f>
        <v>0</v>
      </c>
      <c r="R343" s="60">
        <f>'vnos rezultatov'!R$31</f>
        <v>0</v>
      </c>
      <c r="S343" s="60">
        <f>'vnos rezultatov'!S$31</f>
        <v>0</v>
      </c>
      <c r="T343" s="60">
        <f>'vnos rezultatov'!T$31</f>
        <v>0</v>
      </c>
      <c r="U343" s="12">
        <f>SUM(C343:T343)</f>
        <v>0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0</v>
      </c>
      <c r="D345" s="60">
        <f>'3rdR'!D$31</f>
        <v>0</v>
      </c>
      <c r="E345" s="60">
        <f>'3rdR'!E$31</f>
        <v>0</v>
      </c>
      <c r="F345" s="60">
        <f>'3rdR'!F$31</f>
        <v>0</v>
      </c>
      <c r="G345" s="60">
        <f>'3rdR'!G$31</f>
        <v>0</v>
      </c>
      <c r="H345" s="60">
        <f>'3rdR'!H$31</f>
        <v>0</v>
      </c>
      <c r="I345" s="60">
        <f>'3rdR'!I$31</f>
        <v>0</v>
      </c>
      <c r="J345" s="60">
        <f>'3rdR'!J$31</f>
        <v>0</v>
      </c>
      <c r="K345" s="60">
        <f>'3rdR'!K$31</f>
        <v>0</v>
      </c>
      <c r="L345" s="60">
        <f>'3rdR'!L$31</f>
        <v>0</v>
      </c>
      <c r="M345" s="60">
        <f>'3rdR'!M$31</f>
        <v>0</v>
      </c>
      <c r="N345" s="60">
        <f>'3rdR'!N$31</f>
        <v>0</v>
      </c>
      <c r="O345" s="60">
        <f>'3rdR'!O$31</f>
        <v>0</v>
      </c>
      <c r="P345" s="60">
        <f>'3rdR'!P$31</f>
        <v>0</v>
      </c>
      <c r="Q345" s="60">
        <f>'3rdR'!Q$31</f>
        <v>0</v>
      </c>
      <c r="R345" s="60">
        <f>'3rdR'!R$31</f>
        <v>0</v>
      </c>
      <c r="S345" s="60">
        <f>'3rdR'!S$31</f>
        <v>0</v>
      </c>
      <c r="T345" s="60">
        <f>'3rdR'!T$31</f>
        <v>0</v>
      </c>
      <c r="U345" s="12">
        <f t="shared" si="24"/>
        <v>0</v>
      </c>
    </row>
    <row r="346" spans="1:21" x14ac:dyDescent="0.25">
      <c r="B346" s="6" t="s">
        <v>15</v>
      </c>
      <c r="C346" s="60">
        <f>'4thR'!C$31</f>
        <v>0</v>
      </c>
      <c r="D346" s="60">
        <f>'4thR'!D$31</f>
        <v>0</v>
      </c>
      <c r="E346" s="60">
        <f>'4thR'!E$31</f>
        <v>0</v>
      </c>
      <c r="F346" s="60">
        <f>'4thR'!F$31</f>
        <v>0</v>
      </c>
      <c r="G346" s="60">
        <f>'4thR'!G$31</f>
        <v>0</v>
      </c>
      <c r="H346" s="60">
        <f>'4thR'!H$31</f>
        <v>0</v>
      </c>
      <c r="I346" s="60">
        <f>'4thR'!I$31</f>
        <v>0</v>
      </c>
      <c r="J346" s="60">
        <f>'4thR'!J$31</f>
        <v>0</v>
      </c>
      <c r="K346" s="60">
        <f>'4thR'!K$31</f>
        <v>0</v>
      </c>
      <c r="L346" s="60">
        <f>'4thR'!L$31</f>
        <v>0</v>
      </c>
      <c r="M346" s="60">
        <f>'4thR'!M$31</f>
        <v>0</v>
      </c>
      <c r="N346" s="60">
        <f>'4thR'!N$31</f>
        <v>0</v>
      </c>
      <c r="O346" s="60">
        <f>'4thR'!O$31</f>
        <v>0</v>
      </c>
      <c r="P346" s="60">
        <f>'4thR'!P$31</f>
        <v>0</v>
      </c>
      <c r="Q346" s="60">
        <f>'4thR'!Q$31</f>
        <v>0</v>
      </c>
      <c r="R346" s="60">
        <f>'4thR'!R$31</f>
        <v>0</v>
      </c>
      <c r="S346" s="60">
        <f>'4thR'!S$31</f>
        <v>0</v>
      </c>
      <c r="T346" s="60">
        <f>'4thR'!T$31</f>
        <v>0</v>
      </c>
      <c r="U346" s="12">
        <f t="shared" si="24"/>
        <v>0</v>
      </c>
    </row>
    <row r="347" spans="1:21" x14ac:dyDescent="0.2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0</v>
      </c>
      <c r="D351" s="39">
        <f>score!I$31</f>
        <v>0</v>
      </c>
      <c r="E351" s="39">
        <f>score!J$31</f>
        <v>0</v>
      </c>
      <c r="F351" s="39">
        <f>score!K$31</f>
        <v>0</v>
      </c>
      <c r="G351" s="39">
        <f>score!L$31</f>
        <v>0</v>
      </c>
      <c r="H351" s="39">
        <f>score!M$31</f>
        <v>0</v>
      </c>
      <c r="I351" s="39">
        <f>score!N$31</f>
        <v>0</v>
      </c>
      <c r="J351" s="39">
        <f>score!O$31</f>
        <v>0</v>
      </c>
      <c r="K351" s="39">
        <f>score!P$31</f>
        <v>0</v>
      </c>
      <c r="L351" s="39">
        <f>score!Q$31</f>
        <v>0</v>
      </c>
      <c r="M351" s="39">
        <f>score!R$31</f>
        <v>0</v>
      </c>
      <c r="N351" s="39">
        <f>score!S$31</f>
        <v>0</v>
      </c>
      <c r="O351" s="39">
        <f>score!T$31</f>
        <v>0</v>
      </c>
      <c r="P351" s="39">
        <f>score!U$31</f>
        <v>0</v>
      </c>
      <c r="Q351" s="39">
        <f>score!V$31</f>
        <v>0</v>
      </c>
      <c r="R351" s="39">
        <f>score!W$31</f>
        <v>0</v>
      </c>
      <c r="S351" s="39">
        <f>score!X$31</f>
        <v>0</v>
      </c>
      <c r="T351" s="39">
        <f>score!Y$31</f>
        <v>0</v>
      </c>
      <c r="U351" s="40">
        <f t="shared" si="24"/>
        <v>0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68" t="s">
        <v>6</v>
      </c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</row>
    <row r="355" spans="1:21" ht="15" customHeight="1" x14ac:dyDescent="0.25">
      <c r="A355" s="169">
        <f>score!A32</f>
        <v>26</v>
      </c>
      <c r="B355" s="170">
        <f>score!F32</f>
        <v>0</v>
      </c>
      <c r="C355" s="171">
        <v>1</v>
      </c>
      <c r="D355" s="171">
        <v>2</v>
      </c>
      <c r="E355" s="171">
        <v>3</v>
      </c>
      <c r="F355" s="171">
        <v>4</v>
      </c>
      <c r="G355" s="171">
        <v>5</v>
      </c>
      <c r="H355" s="171">
        <v>6</v>
      </c>
      <c r="I355" s="171">
        <v>7</v>
      </c>
      <c r="J355" s="171">
        <v>8</v>
      </c>
      <c r="K355" s="171">
        <v>9</v>
      </c>
      <c r="L355" s="171">
        <v>10</v>
      </c>
      <c r="M355" s="171">
        <v>11</v>
      </c>
      <c r="N355" s="171">
        <v>12</v>
      </c>
      <c r="O355" s="171">
        <v>13</v>
      </c>
      <c r="P355" s="171">
        <v>14</v>
      </c>
      <c r="Q355" s="171">
        <v>15</v>
      </c>
      <c r="R355" s="171">
        <v>16</v>
      </c>
      <c r="S355" s="171">
        <v>17</v>
      </c>
      <c r="T355" s="171">
        <v>18</v>
      </c>
      <c r="U355" s="51" t="s">
        <v>1</v>
      </c>
    </row>
    <row r="356" spans="1:21" ht="15" customHeight="1" x14ac:dyDescent="0.25">
      <c r="A356" s="169"/>
      <c r="B356" s="170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52"/>
    </row>
    <row r="357" spans="1:21" x14ac:dyDescent="0.25">
      <c r="B357" s="6" t="s">
        <v>8</v>
      </c>
      <c r="C357" s="60">
        <f>'vnos rezultatov'!C$32</f>
        <v>0</v>
      </c>
      <c r="D357" s="60">
        <f>'vnos rezultatov'!D$32</f>
        <v>0</v>
      </c>
      <c r="E357" s="60">
        <f>'vnos rezultatov'!E$32</f>
        <v>0</v>
      </c>
      <c r="F357" s="60">
        <f>'vnos rezultatov'!F$32</f>
        <v>0</v>
      </c>
      <c r="G357" s="60">
        <f>'vnos rezultatov'!G$32</f>
        <v>0</v>
      </c>
      <c r="H357" s="60">
        <f>'vnos rezultatov'!H$32</f>
        <v>0</v>
      </c>
      <c r="I357" s="60">
        <f>'vnos rezultatov'!I$32</f>
        <v>0</v>
      </c>
      <c r="J357" s="60">
        <f>'vnos rezultatov'!J$32</f>
        <v>0</v>
      </c>
      <c r="K357" s="60">
        <f>'vnos rezultatov'!K$32</f>
        <v>0</v>
      </c>
      <c r="L357" s="60">
        <f>'vnos rezultatov'!L$32</f>
        <v>0</v>
      </c>
      <c r="M357" s="60">
        <f>'vnos rezultatov'!M$32</f>
        <v>0</v>
      </c>
      <c r="N357" s="60">
        <f>'vnos rezultatov'!N$32</f>
        <v>0</v>
      </c>
      <c r="O357" s="60">
        <f>'vnos rezultatov'!O$32</f>
        <v>0</v>
      </c>
      <c r="P357" s="60">
        <f>'vnos rezultatov'!P$32</f>
        <v>0</v>
      </c>
      <c r="Q357" s="60">
        <f>'vnos rezultatov'!Q$32</f>
        <v>0</v>
      </c>
      <c r="R357" s="60">
        <f>'vnos rezultatov'!R$32</f>
        <v>0</v>
      </c>
      <c r="S357" s="60">
        <f>'vnos rezultatov'!S$32</f>
        <v>0</v>
      </c>
      <c r="T357" s="60">
        <f>'vnos rezultatov'!T$32</f>
        <v>0</v>
      </c>
      <c r="U357" s="12">
        <f>SUM(C357:T357)</f>
        <v>0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0</v>
      </c>
      <c r="D360" s="60">
        <f>'4thR'!D$32</f>
        <v>0</v>
      </c>
      <c r="E360" s="60">
        <f>'4thR'!E$32</f>
        <v>0</v>
      </c>
      <c r="F360" s="60">
        <f>'4thR'!F$32</f>
        <v>0</v>
      </c>
      <c r="G360" s="60">
        <f>'4thR'!G$32</f>
        <v>0</v>
      </c>
      <c r="H360" s="60">
        <f>'4thR'!H$32</f>
        <v>0</v>
      </c>
      <c r="I360" s="60">
        <f>'4thR'!I$32</f>
        <v>0</v>
      </c>
      <c r="J360" s="60">
        <f>'4thR'!J$32</f>
        <v>0</v>
      </c>
      <c r="K360" s="60">
        <f>'4thR'!K$32</f>
        <v>0</v>
      </c>
      <c r="L360" s="60">
        <f>'4thR'!L$32</f>
        <v>0</v>
      </c>
      <c r="M360" s="60">
        <f>'4thR'!M$32</f>
        <v>0</v>
      </c>
      <c r="N360" s="60">
        <f>'4thR'!N$32</f>
        <v>0</v>
      </c>
      <c r="O360" s="60">
        <f>'4thR'!O$32</f>
        <v>0</v>
      </c>
      <c r="P360" s="60">
        <f>'4thR'!P$32</f>
        <v>0</v>
      </c>
      <c r="Q360" s="60">
        <f>'4thR'!Q$32</f>
        <v>0</v>
      </c>
      <c r="R360" s="60">
        <f>'4thR'!R$32</f>
        <v>0</v>
      </c>
      <c r="S360" s="60">
        <f>'4thR'!S$32</f>
        <v>0</v>
      </c>
      <c r="T360" s="60">
        <f>'4thR'!T$32</f>
        <v>0</v>
      </c>
      <c r="U360" s="12">
        <f t="shared" si="25"/>
        <v>0</v>
      </c>
    </row>
    <row r="361" spans="1:21" x14ac:dyDescent="0.2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0</v>
      </c>
      <c r="D365" s="39">
        <f>score!I$32</f>
        <v>0</v>
      </c>
      <c r="E365" s="39">
        <f>score!J$32</f>
        <v>0</v>
      </c>
      <c r="F365" s="39">
        <f>score!K$32</f>
        <v>0</v>
      </c>
      <c r="G365" s="39">
        <f>score!L$32</f>
        <v>0</v>
      </c>
      <c r="H365" s="39">
        <f>score!M$32</f>
        <v>0</v>
      </c>
      <c r="I365" s="39">
        <f>score!N$32</f>
        <v>0</v>
      </c>
      <c r="J365" s="39">
        <f>score!O$32</f>
        <v>0</v>
      </c>
      <c r="K365" s="39">
        <f>score!P$32</f>
        <v>0</v>
      </c>
      <c r="L365" s="39">
        <f>score!Q$32</f>
        <v>0</v>
      </c>
      <c r="M365" s="39">
        <f>score!R$32</f>
        <v>0</v>
      </c>
      <c r="N365" s="39">
        <f>score!S$32</f>
        <v>0</v>
      </c>
      <c r="O365" s="39">
        <f>score!T$32</f>
        <v>0</v>
      </c>
      <c r="P365" s="39">
        <f>score!U$32</f>
        <v>0</v>
      </c>
      <c r="Q365" s="39">
        <f>score!V$32</f>
        <v>0</v>
      </c>
      <c r="R365" s="39">
        <f>score!W$32</f>
        <v>0</v>
      </c>
      <c r="S365" s="39">
        <f>score!X$32</f>
        <v>0</v>
      </c>
      <c r="T365" s="39">
        <f>score!Y$32</f>
        <v>0</v>
      </c>
      <c r="U365" s="40">
        <f t="shared" si="25"/>
        <v>0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72" t="s">
        <v>6</v>
      </c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</row>
    <row r="369" spans="1:21" ht="15" customHeight="1" x14ac:dyDescent="0.25">
      <c r="A369" s="169">
        <f>score!A33</f>
        <v>27</v>
      </c>
      <c r="B369" s="170">
        <f>score!F33</f>
        <v>0</v>
      </c>
      <c r="C369" s="174">
        <v>1</v>
      </c>
      <c r="D369" s="174">
        <v>2</v>
      </c>
      <c r="E369" s="174">
        <v>3</v>
      </c>
      <c r="F369" s="174">
        <v>4</v>
      </c>
      <c r="G369" s="174">
        <v>5</v>
      </c>
      <c r="H369" s="174">
        <v>6</v>
      </c>
      <c r="I369" s="174">
        <v>7</v>
      </c>
      <c r="J369" s="174">
        <v>8</v>
      </c>
      <c r="K369" s="174">
        <v>9</v>
      </c>
      <c r="L369" s="174">
        <v>10</v>
      </c>
      <c r="M369" s="174">
        <v>11</v>
      </c>
      <c r="N369" s="174">
        <v>12</v>
      </c>
      <c r="O369" s="174">
        <v>13</v>
      </c>
      <c r="P369" s="174">
        <v>14</v>
      </c>
      <c r="Q369" s="174">
        <v>15</v>
      </c>
      <c r="R369" s="174">
        <v>16</v>
      </c>
      <c r="S369" s="174">
        <v>17</v>
      </c>
      <c r="T369" s="174">
        <v>18</v>
      </c>
      <c r="U369" s="51" t="s">
        <v>1</v>
      </c>
    </row>
    <row r="370" spans="1:21" ht="15" customHeight="1" x14ac:dyDescent="0.25">
      <c r="A370" s="169"/>
      <c r="B370" s="170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52"/>
    </row>
    <row r="371" spans="1:21" x14ac:dyDescent="0.25">
      <c r="B371" s="6" t="s">
        <v>8</v>
      </c>
      <c r="C371" s="60">
        <f>'vnos rezultatov'!C$33</f>
        <v>0</v>
      </c>
      <c r="D371" s="60">
        <f>'vnos rezultatov'!D$33</f>
        <v>0</v>
      </c>
      <c r="E371" s="60">
        <f>'vnos rezultatov'!E$33</f>
        <v>0</v>
      </c>
      <c r="F371" s="60">
        <f>'vnos rezultatov'!F$33</f>
        <v>0</v>
      </c>
      <c r="G371" s="60">
        <f>'vnos rezultatov'!G$33</f>
        <v>0</v>
      </c>
      <c r="H371" s="60">
        <f>'vnos rezultatov'!H$33</f>
        <v>0</v>
      </c>
      <c r="I371" s="60">
        <f>'vnos rezultatov'!I$33</f>
        <v>0</v>
      </c>
      <c r="J371" s="60">
        <f>'vnos rezultatov'!J$33</f>
        <v>0</v>
      </c>
      <c r="K371" s="60">
        <f>'vnos rezultatov'!K$33</f>
        <v>0</v>
      </c>
      <c r="L371" s="60">
        <f>'vnos rezultatov'!L$33</f>
        <v>0</v>
      </c>
      <c r="M371" s="60">
        <f>'vnos rezultatov'!M$33</f>
        <v>0</v>
      </c>
      <c r="N371" s="60">
        <f>'vnos rezultatov'!N$33</f>
        <v>0</v>
      </c>
      <c r="O371" s="60">
        <f>'vnos rezultatov'!O$33</f>
        <v>0</v>
      </c>
      <c r="P371" s="60">
        <f>'vnos rezultatov'!P$33</f>
        <v>0</v>
      </c>
      <c r="Q371" s="60">
        <f>'vnos rezultatov'!Q$33</f>
        <v>0</v>
      </c>
      <c r="R371" s="60">
        <f>'vnos rezultatov'!R$33</f>
        <v>0</v>
      </c>
      <c r="S371" s="60">
        <f>'vnos rezultatov'!S$33</f>
        <v>0</v>
      </c>
      <c r="T371" s="60">
        <f>'vnos rezultatov'!T$33</f>
        <v>0</v>
      </c>
      <c r="U371" s="12">
        <f>SUM(C371:T371)</f>
        <v>0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0</v>
      </c>
      <c r="D374" s="60">
        <f>'4thR'!D$33</f>
        <v>0</v>
      </c>
      <c r="E374" s="60">
        <f>'4thR'!E$33</f>
        <v>0</v>
      </c>
      <c r="F374" s="60">
        <f>'4thR'!F$33</f>
        <v>0</v>
      </c>
      <c r="G374" s="60">
        <f>'4thR'!G$33</f>
        <v>0</v>
      </c>
      <c r="H374" s="60">
        <f>'4thR'!H$33</f>
        <v>0</v>
      </c>
      <c r="I374" s="60">
        <f>'4thR'!I$33</f>
        <v>0</v>
      </c>
      <c r="J374" s="60">
        <f>'4thR'!J$33</f>
        <v>0</v>
      </c>
      <c r="K374" s="60">
        <f>'4thR'!K$33</f>
        <v>0</v>
      </c>
      <c r="L374" s="60">
        <f>'4thR'!L$33</f>
        <v>0</v>
      </c>
      <c r="M374" s="60">
        <f>'4thR'!M$33</f>
        <v>0</v>
      </c>
      <c r="N374" s="60">
        <f>'4thR'!N$33</f>
        <v>0</v>
      </c>
      <c r="O374" s="60">
        <f>'4thR'!O$33</f>
        <v>0</v>
      </c>
      <c r="P374" s="60">
        <f>'4thR'!P$33</f>
        <v>0</v>
      </c>
      <c r="Q374" s="60">
        <f>'4thR'!Q$33</f>
        <v>0</v>
      </c>
      <c r="R374" s="60">
        <f>'4thR'!R$33</f>
        <v>0</v>
      </c>
      <c r="S374" s="60">
        <f>'4thR'!S$33</f>
        <v>0</v>
      </c>
      <c r="T374" s="60">
        <f>'4thR'!T$33</f>
        <v>0</v>
      </c>
      <c r="U374" s="12">
        <f t="shared" si="26"/>
        <v>0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0</v>
      </c>
      <c r="D379" s="39">
        <f>score!I$33</f>
        <v>0</v>
      </c>
      <c r="E379" s="39">
        <f>score!J$33</f>
        <v>0</v>
      </c>
      <c r="F379" s="39">
        <f>score!K$33</f>
        <v>0</v>
      </c>
      <c r="G379" s="39">
        <f>score!L$33</f>
        <v>0</v>
      </c>
      <c r="H379" s="39">
        <f>score!M$33</f>
        <v>0</v>
      </c>
      <c r="I379" s="39">
        <f>score!N$33</f>
        <v>0</v>
      </c>
      <c r="J379" s="39">
        <f>score!O$33</f>
        <v>0</v>
      </c>
      <c r="K379" s="39">
        <f>score!P$33</f>
        <v>0</v>
      </c>
      <c r="L379" s="39">
        <f>score!Q$33</f>
        <v>0</v>
      </c>
      <c r="M379" s="39">
        <f>score!R$33</f>
        <v>0</v>
      </c>
      <c r="N379" s="39">
        <f>score!S$33</f>
        <v>0</v>
      </c>
      <c r="O379" s="39">
        <f>score!T$33</f>
        <v>0</v>
      </c>
      <c r="P379" s="39">
        <f>score!U$33</f>
        <v>0</v>
      </c>
      <c r="Q379" s="39">
        <f>score!V$33</f>
        <v>0</v>
      </c>
      <c r="R379" s="39">
        <f>score!W$33</f>
        <v>0</v>
      </c>
      <c r="S379" s="39">
        <f>score!X$33</f>
        <v>0</v>
      </c>
      <c r="T379" s="39">
        <f>score!Y$33</f>
        <v>0</v>
      </c>
      <c r="U379" s="40">
        <f t="shared" si="26"/>
        <v>0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68" t="s">
        <v>6</v>
      </c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</row>
    <row r="383" spans="1:21" ht="15" customHeight="1" x14ac:dyDescent="0.25">
      <c r="A383" s="169">
        <f>score!A34</f>
        <v>28</v>
      </c>
      <c r="B383" s="170">
        <f>score!F34</f>
        <v>0</v>
      </c>
      <c r="C383" s="171">
        <v>1</v>
      </c>
      <c r="D383" s="171">
        <v>2</v>
      </c>
      <c r="E383" s="171">
        <v>3</v>
      </c>
      <c r="F383" s="171">
        <v>4</v>
      </c>
      <c r="G383" s="171">
        <v>5</v>
      </c>
      <c r="H383" s="171">
        <v>6</v>
      </c>
      <c r="I383" s="171">
        <v>7</v>
      </c>
      <c r="J383" s="171">
        <v>8</v>
      </c>
      <c r="K383" s="171">
        <v>9</v>
      </c>
      <c r="L383" s="171">
        <v>10</v>
      </c>
      <c r="M383" s="171">
        <v>11</v>
      </c>
      <c r="N383" s="171">
        <v>12</v>
      </c>
      <c r="O383" s="171">
        <v>13</v>
      </c>
      <c r="P383" s="171">
        <v>14</v>
      </c>
      <c r="Q383" s="171">
        <v>15</v>
      </c>
      <c r="R383" s="171">
        <v>16</v>
      </c>
      <c r="S383" s="171">
        <v>17</v>
      </c>
      <c r="T383" s="171">
        <v>18</v>
      </c>
      <c r="U383" s="51" t="s">
        <v>1</v>
      </c>
    </row>
    <row r="384" spans="1:21" ht="15" customHeight="1" x14ac:dyDescent="0.25">
      <c r="A384" s="169"/>
      <c r="B384" s="170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52"/>
    </row>
    <row r="385" spans="1:21" x14ac:dyDescent="0.25">
      <c r="B385" s="6" t="s">
        <v>8</v>
      </c>
      <c r="C385" s="60">
        <f>'vnos rezultatov'!C$34</f>
        <v>0</v>
      </c>
      <c r="D385" s="60">
        <f>'vnos rezultatov'!D$34</f>
        <v>0</v>
      </c>
      <c r="E385" s="60">
        <f>'vnos rezultatov'!E$34</f>
        <v>0</v>
      </c>
      <c r="F385" s="60">
        <f>'vnos rezultatov'!F$34</f>
        <v>0</v>
      </c>
      <c r="G385" s="60">
        <f>'vnos rezultatov'!G$34</f>
        <v>0</v>
      </c>
      <c r="H385" s="60">
        <f>'vnos rezultatov'!H$34</f>
        <v>0</v>
      </c>
      <c r="I385" s="60">
        <f>'vnos rezultatov'!I$34</f>
        <v>0</v>
      </c>
      <c r="J385" s="60">
        <f>'vnos rezultatov'!J$34</f>
        <v>0</v>
      </c>
      <c r="K385" s="60">
        <f>'vnos rezultatov'!K$34</f>
        <v>0</v>
      </c>
      <c r="L385" s="60">
        <f>'vnos rezultatov'!L$34</f>
        <v>0</v>
      </c>
      <c r="M385" s="60">
        <f>'vnos rezultatov'!M$34</f>
        <v>0</v>
      </c>
      <c r="N385" s="60">
        <f>'vnos rezultatov'!N$34</f>
        <v>0</v>
      </c>
      <c r="O385" s="60">
        <f>'vnos rezultatov'!O$34</f>
        <v>0</v>
      </c>
      <c r="P385" s="60">
        <f>'vnos rezultatov'!P$34</f>
        <v>0</v>
      </c>
      <c r="Q385" s="60">
        <f>'vnos rezultatov'!Q$34</f>
        <v>0</v>
      </c>
      <c r="R385" s="60">
        <f>'vnos rezultatov'!R$34</f>
        <v>0</v>
      </c>
      <c r="S385" s="60">
        <f>'vnos rezultatov'!S$34</f>
        <v>0</v>
      </c>
      <c r="T385" s="60">
        <f>'vnos rezultatov'!T$34</f>
        <v>0</v>
      </c>
      <c r="U385" s="12">
        <f>SUM(C385:T385)</f>
        <v>0</v>
      </c>
    </row>
    <row r="386" spans="1:21" x14ac:dyDescent="0.2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2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25">
      <c r="B388" s="6" t="s">
        <v>15</v>
      </c>
      <c r="C388" s="60">
        <f>'4thR'!C$34</f>
        <v>0</v>
      </c>
      <c r="D388" s="60">
        <f>'4thR'!D$34</f>
        <v>0</v>
      </c>
      <c r="E388" s="60">
        <f>'4thR'!E$34</f>
        <v>0</v>
      </c>
      <c r="F388" s="60">
        <f>'4thR'!F$34</f>
        <v>0</v>
      </c>
      <c r="G388" s="60">
        <f>'4thR'!G$34</f>
        <v>0</v>
      </c>
      <c r="H388" s="60">
        <f>'4thR'!H$34</f>
        <v>0</v>
      </c>
      <c r="I388" s="60">
        <f>'4thR'!I$34</f>
        <v>0</v>
      </c>
      <c r="J388" s="60">
        <f>'4thR'!J$34</f>
        <v>0</v>
      </c>
      <c r="K388" s="60">
        <f>'4thR'!K$34</f>
        <v>0</v>
      </c>
      <c r="L388" s="60">
        <f>'4thR'!L$34</f>
        <v>0</v>
      </c>
      <c r="M388" s="60">
        <f>'4thR'!M$34</f>
        <v>0</v>
      </c>
      <c r="N388" s="60">
        <f>'4thR'!N$34</f>
        <v>0</v>
      </c>
      <c r="O388" s="60">
        <f>'4thR'!O$34</f>
        <v>0</v>
      </c>
      <c r="P388" s="60">
        <f>'4thR'!P$34</f>
        <v>0</v>
      </c>
      <c r="Q388" s="60">
        <f>'4thR'!Q$34</f>
        <v>0</v>
      </c>
      <c r="R388" s="60">
        <f>'4thR'!R$34</f>
        <v>0</v>
      </c>
      <c r="S388" s="60">
        <f>'4thR'!S$34</f>
        <v>0</v>
      </c>
      <c r="T388" s="60">
        <f>'4thR'!T$34</f>
        <v>0</v>
      </c>
      <c r="U388" s="12">
        <f t="shared" si="27"/>
        <v>0</v>
      </c>
    </row>
    <row r="389" spans="1:21" x14ac:dyDescent="0.2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0</v>
      </c>
      <c r="D393" s="39">
        <f>score!I$34</f>
        <v>0</v>
      </c>
      <c r="E393" s="39">
        <f>score!J$34</f>
        <v>0</v>
      </c>
      <c r="F393" s="39">
        <f>score!K$34</f>
        <v>0</v>
      </c>
      <c r="G393" s="39">
        <f>score!L$34</f>
        <v>0</v>
      </c>
      <c r="H393" s="39">
        <f>score!M$34</f>
        <v>0</v>
      </c>
      <c r="I393" s="39">
        <f>score!N$34</f>
        <v>0</v>
      </c>
      <c r="J393" s="39">
        <f>score!O$34</f>
        <v>0</v>
      </c>
      <c r="K393" s="39">
        <f>score!P$34</f>
        <v>0</v>
      </c>
      <c r="L393" s="39">
        <f>score!Q$34</f>
        <v>0</v>
      </c>
      <c r="M393" s="39">
        <f>score!R$34</f>
        <v>0</v>
      </c>
      <c r="N393" s="39">
        <f>score!S$34</f>
        <v>0</v>
      </c>
      <c r="O393" s="39">
        <f>score!T$34</f>
        <v>0</v>
      </c>
      <c r="P393" s="39">
        <f>score!U$34</f>
        <v>0</v>
      </c>
      <c r="Q393" s="39">
        <f>score!V$34</f>
        <v>0</v>
      </c>
      <c r="R393" s="39">
        <f>score!W$34</f>
        <v>0</v>
      </c>
      <c r="S393" s="39">
        <f>score!X$34</f>
        <v>0</v>
      </c>
      <c r="T393" s="39">
        <f>score!Y$34</f>
        <v>0</v>
      </c>
      <c r="U393" s="40">
        <f t="shared" si="27"/>
        <v>0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68" t="s">
        <v>6</v>
      </c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</row>
    <row r="397" spans="1:21" x14ac:dyDescent="0.25">
      <c r="A397" s="169">
        <f>score!A35</f>
        <v>29</v>
      </c>
      <c r="B397" s="170">
        <f>score!F35</f>
        <v>0</v>
      </c>
      <c r="C397" s="171">
        <v>1</v>
      </c>
      <c r="D397" s="171">
        <v>2</v>
      </c>
      <c r="E397" s="171">
        <v>3</v>
      </c>
      <c r="F397" s="171">
        <v>4</v>
      </c>
      <c r="G397" s="171">
        <v>5</v>
      </c>
      <c r="H397" s="171">
        <v>6</v>
      </c>
      <c r="I397" s="171">
        <v>7</v>
      </c>
      <c r="J397" s="171">
        <v>8</v>
      </c>
      <c r="K397" s="171">
        <v>9</v>
      </c>
      <c r="L397" s="171">
        <v>10</v>
      </c>
      <c r="M397" s="171">
        <v>11</v>
      </c>
      <c r="N397" s="171">
        <v>12</v>
      </c>
      <c r="O397" s="171">
        <v>13</v>
      </c>
      <c r="P397" s="171">
        <v>14</v>
      </c>
      <c r="Q397" s="171">
        <v>15</v>
      </c>
      <c r="R397" s="171">
        <v>16</v>
      </c>
      <c r="S397" s="171">
        <v>17</v>
      </c>
      <c r="T397" s="171">
        <v>18</v>
      </c>
      <c r="U397" s="51" t="s">
        <v>1</v>
      </c>
    </row>
    <row r="398" spans="1:21" x14ac:dyDescent="0.25">
      <c r="A398" s="169"/>
      <c r="B398" s="170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52"/>
    </row>
    <row r="399" spans="1:21" x14ac:dyDescent="0.25">
      <c r="B399" s="6" t="s">
        <v>8</v>
      </c>
      <c r="C399" s="60">
        <f>'vnos rezultatov'!C$35</f>
        <v>0</v>
      </c>
      <c r="D399" s="60">
        <f>'vnos rezultatov'!D$35</f>
        <v>0</v>
      </c>
      <c r="E399" s="60">
        <f>'vnos rezultatov'!E$35</f>
        <v>0</v>
      </c>
      <c r="F399" s="60">
        <f>'vnos rezultatov'!F$35</f>
        <v>0</v>
      </c>
      <c r="G399" s="60">
        <f>'vnos rezultatov'!G$35</f>
        <v>0</v>
      </c>
      <c r="H399" s="60">
        <f>'vnos rezultatov'!H$35</f>
        <v>0</v>
      </c>
      <c r="I399" s="60">
        <f>'vnos rezultatov'!I$35</f>
        <v>0</v>
      </c>
      <c r="J399" s="60">
        <f>'vnos rezultatov'!J$35</f>
        <v>0</v>
      </c>
      <c r="K399" s="60">
        <f>'vnos rezultatov'!K$35</f>
        <v>0</v>
      </c>
      <c r="L399" s="60">
        <f>'vnos rezultatov'!L$35</f>
        <v>0</v>
      </c>
      <c r="M399" s="60">
        <f>'vnos rezultatov'!M$35</f>
        <v>0</v>
      </c>
      <c r="N399" s="60">
        <f>'vnos rezultatov'!N$35</f>
        <v>0</v>
      </c>
      <c r="O399" s="60">
        <f>'vnos rezultatov'!O$35</f>
        <v>0</v>
      </c>
      <c r="P399" s="60">
        <f>'vnos rezultatov'!P$35</f>
        <v>0</v>
      </c>
      <c r="Q399" s="60">
        <f>'vnos rezultatov'!Q$35</f>
        <v>0</v>
      </c>
      <c r="R399" s="60">
        <f>'vnos rezultatov'!R$35</f>
        <v>0</v>
      </c>
      <c r="S399" s="60">
        <f>'vnos rezultatov'!S$35</f>
        <v>0</v>
      </c>
      <c r="T399" s="60">
        <f>'vnos rezultatov'!T$35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2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0</v>
      </c>
      <c r="D407" s="39">
        <f>score!I$35</f>
        <v>0</v>
      </c>
      <c r="E407" s="39">
        <f>score!J$35</f>
        <v>0</v>
      </c>
      <c r="F407" s="39">
        <f>score!K$35</f>
        <v>0</v>
      </c>
      <c r="G407" s="39">
        <f>score!L$35</f>
        <v>0</v>
      </c>
      <c r="H407" s="39">
        <f>score!M$35</f>
        <v>0</v>
      </c>
      <c r="I407" s="39">
        <f>score!N$35</f>
        <v>0</v>
      </c>
      <c r="J407" s="39">
        <f>score!O$35</f>
        <v>0</v>
      </c>
      <c r="K407" s="39">
        <f>score!P$35</f>
        <v>0</v>
      </c>
      <c r="L407" s="39">
        <f>score!Q$35</f>
        <v>0</v>
      </c>
      <c r="M407" s="39">
        <f>score!R$35</f>
        <v>0</v>
      </c>
      <c r="N407" s="39">
        <f>score!S$35</f>
        <v>0</v>
      </c>
      <c r="O407" s="39">
        <f>score!T$35</f>
        <v>0</v>
      </c>
      <c r="P407" s="39">
        <f>score!U$35</f>
        <v>0</v>
      </c>
      <c r="Q407" s="39">
        <f>score!V$35</f>
        <v>0</v>
      </c>
      <c r="R407" s="39">
        <f>score!W$35</f>
        <v>0</v>
      </c>
      <c r="S407" s="39">
        <f>score!X$35</f>
        <v>0</v>
      </c>
      <c r="T407" s="39">
        <f>score!Y$35</f>
        <v>0</v>
      </c>
      <c r="U407" s="40">
        <f t="shared" si="28"/>
        <v>0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68" t="s">
        <v>6</v>
      </c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</row>
    <row r="411" spans="1:21" ht="15" customHeight="1" x14ac:dyDescent="0.25">
      <c r="A411" s="169">
        <f>score!A36</f>
        <v>30</v>
      </c>
      <c r="B411" s="170">
        <f>score!F36</f>
        <v>0</v>
      </c>
      <c r="C411" s="171">
        <v>1</v>
      </c>
      <c r="D411" s="171">
        <v>2</v>
      </c>
      <c r="E411" s="171">
        <v>3</v>
      </c>
      <c r="F411" s="171">
        <v>4</v>
      </c>
      <c r="G411" s="171">
        <v>5</v>
      </c>
      <c r="H411" s="171">
        <v>6</v>
      </c>
      <c r="I411" s="171">
        <v>7</v>
      </c>
      <c r="J411" s="171">
        <v>8</v>
      </c>
      <c r="K411" s="171">
        <v>9</v>
      </c>
      <c r="L411" s="171">
        <v>10</v>
      </c>
      <c r="M411" s="171">
        <v>11</v>
      </c>
      <c r="N411" s="171">
        <v>12</v>
      </c>
      <c r="O411" s="171">
        <v>13</v>
      </c>
      <c r="P411" s="171">
        <v>14</v>
      </c>
      <c r="Q411" s="171">
        <v>15</v>
      </c>
      <c r="R411" s="171">
        <v>16</v>
      </c>
      <c r="S411" s="171">
        <v>17</v>
      </c>
      <c r="T411" s="171">
        <v>18</v>
      </c>
      <c r="U411" s="51" t="s">
        <v>1</v>
      </c>
    </row>
    <row r="412" spans="1:21" ht="15" customHeight="1" x14ac:dyDescent="0.25">
      <c r="A412" s="169"/>
      <c r="B412" s="170"/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52"/>
    </row>
    <row r="413" spans="1:21" x14ac:dyDescent="0.25">
      <c r="B413" s="6" t="s">
        <v>8</v>
      </c>
      <c r="C413" s="60">
        <f>'vnos rezultatov'!C$36</f>
        <v>0</v>
      </c>
      <c r="D413" s="60">
        <f>'vnos rezultatov'!D$36</f>
        <v>0</v>
      </c>
      <c r="E413" s="60">
        <f>'vnos rezultatov'!E$36</f>
        <v>0</v>
      </c>
      <c r="F413" s="60">
        <f>'vnos rezultatov'!F$36</f>
        <v>0</v>
      </c>
      <c r="G413" s="60">
        <f>'vnos rezultatov'!G$36</f>
        <v>0</v>
      </c>
      <c r="H413" s="60">
        <f>'vnos rezultatov'!H$36</f>
        <v>0</v>
      </c>
      <c r="I413" s="60">
        <f>'vnos rezultatov'!I$36</f>
        <v>0</v>
      </c>
      <c r="J413" s="60">
        <f>'vnos rezultatov'!J$36</f>
        <v>0</v>
      </c>
      <c r="K413" s="60">
        <f>'vnos rezultatov'!K$36</f>
        <v>0</v>
      </c>
      <c r="L413" s="60">
        <f>'vnos rezultatov'!L$36</f>
        <v>0</v>
      </c>
      <c r="M413" s="60">
        <f>'vnos rezultatov'!M$36</f>
        <v>0</v>
      </c>
      <c r="N413" s="60">
        <f>'vnos rezultatov'!N$36</f>
        <v>0</v>
      </c>
      <c r="O413" s="60">
        <f>'vnos rezultatov'!O$36</f>
        <v>0</v>
      </c>
      <c r="P413" s="60">
        <f>'vnos rezultatov'!P$36</f>
        <v>0</v>
      </c>
      <c r="Q413" s="60">
        <f>'vnos rezultatov'!Q$36</f>
        <v>0</v>
      </c>
      <c r="R413" s="60">
        <f>'vnos rezultatov'!R$36</f>
        <v>0</v>
      </c>
      <c r="S413" s="60">
        <f>'vnos rezultatov'!S$36</f>
        <v>0</v>
      </c>
      <c r="T413" s="60">
        <f>'vnos rezultatov'!T$36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72" t="s">
        <v>6</v>
      </c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</row>
    <row r="425" spans="1:21" ht="15" customHeight="1" x14ac:dyDescent="0.25">
      <c r="A425" s="169">
        <f>score!A37</f>
        <v>31</v>
      </c>
      <c r="B425" s="170">
        <f>score!F37</f>
        <v>0</v>
      </c>
      <c r="C425" s="174">
        <v>1</v>
      </c>
      <c r="D425" s="174">
        <v>2</v>
      </c>
      <c r="E425" s="174">
        <v>3</v>
      </c>
      <c r="F425" s="174">
        <v>4</v>
      </c>
      <c r="G425" s="174">
        <v>5</v>
      </c>
      <c r="H425" s="174">
        <v>6</v>
      </c>
      <c r="I425" s="174">
        <v>7</v>
      </c>
      <c r="J425" s="174">
        <v>8</v>
      </c>
      <c r="K425" s="174">
        <v>9</v>
      </c>
      <c r="L425" s="174">
        <v>10</v>
      </c>
      <c r="M425" s="174">
        <v>11</v>
      </c>
      <c r="N425" s="174">
        <v>12</v>
      </c>
      <c r="O425" s="174">
        <v>13</v>
      </c>
      <c r="P425" s="174">
        <v>14</v>
      </c>
      <c r="Q425" s="174">
        <v>15</v>
      </c>
      <c r="R425" s="174">
        <v>16</v>
      </c>
      <c r="S425" s="174">
        <v>17</v>
      </c>
      <c r="T425" s="174">
        <v>18</v>
      </c>
      <c r="U425" s="51" t="s">
        <v>1</v>
      </c>
    </row>
    <row r="426" spans="1:21" ht="15" customHeight="1" x14ac:dyDescent="0.25">
      <c r="A426" s="169"/>
      <c r="B426" s="170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52"/>
    </row>
    <row r="427" spans="1:21" x14ac:dyDescent="0.25">
      <c r="B427" s="6" t="s">
        <v>8</v>
      </c>
      <c r="C427" s="60">
        <f>'vnos rezultatov'!C$37</f>
        <v>0</v>
      </c>
      <c r="D427" s="60">
        <f>'vnos rezultatov'!D$37</f>
        <v>0</v>
      </c>
      <c r="E427" s="60">
        <f>'vnos rezultatov'!E$37</f>
        <v>0</v>
      </c>
      <c r="F427" s="60">
        <f>'vnos rezultatov'!F$37</f>
        <v>0</v>
      </c>
      <c r="G427" s="60">
        <f>'vnos rezultatov'!G$37</f>
        <v>0</v>
      </c>
      <c r="H427" s="60">
        <f>'vnos rezultatov'!H$37</f>
        <v>0</v>
      </c>
      <c r="I427" s="60">
        <f>'vnos rezultatov'!I$37</f>
        <v>0</v>
      </c>
      <c r="J427" s="60">
        <f>'vnos rezultatov'!J$37</f>
        <v>0</v>
      </c>
      <c r="K427" s="60">
        <f>'vnos rezultatov'!K$37</f>
        <v>0</v>
      </c>
      <c r="L427" s="60">
        <f>'vnos rezultatov'!L$37</f>
        <v>0</v>
      </c>
      <c r="M427" s="60">
        <f>'vnos rezultatov'!M$37</f>
        <v>0</v>
      </c>
      <c r="N427" s="60">
        <f>'vnos rezultatov'!N$37</f>
        <v>0</v>
      </c>
      <c r="O427" s="60">
        <f>'vnos rezultatov'!O$37</f>
        <v>0</v>
      </c>
      <c r="P427" s="60">
        <f>'vnos rezultatov'!P$37</f>
        <v>0</v>
      </c>
      <c r="Q427" s="60">
        <f>'vnos rezultatov'!Q$37</f>
        <v>0</v>
      </c>
      <c r="R427" s="60">
        <f>'vnos rezultatov'!R$37</f>
        <v>0</v>
      </c>
      <c r="S427" s="60">
        <f>'vnos rezultatov'!S$37</f>
        <v>0</v>
      </c>
      <c r="T427" s="60">
        <f>'vnos rezultatov'!T$37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68" t="s">
        <v>6</v>
      </c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</row>
    <row r="439" spans="1:21" x14ac:dyDescent="0.25">
      <c r="A439" s="169">
        <f>score!A38</f>
        <v>32</v>
      </c>
      <c r="B439" s="170">
        <f>score!F38</f>
        <v>0</v>
      </c>
      <c r="C439" s="171">
        <v>1</v>
      </c>
      <c r="D439" s="171">
        <v>2</v>
      </c>
      <c r="E439" s="171">
        <v>3</v>
      </c>
      <c r="F439" s="171">
        <v>4</v>
      </c>
      <c r="G439" s="171">
        <v>5</v>
      </c>
      <c r="H439" s="171">
        <v>6</v>
      </c>
      <c r="I439" s="171">
        <v>7</v>
      </c>
      <c r="J439" s="171">
        <v>8</v>
      </c>
      <c r="K439" s="171">
        <v>9</v>
      </c>
      <c r="L439" s="171">
        <v>10</v>
      </c>
      <c r="M439" s="171">
        <v>11</v>
      </c>
      <c r="N439" s="171">
        <v>12</v>
      </c>
      <c r="O439" s="171">
        <v>13</v>
      </c>
      <c r="P439" s="171">
        <v>14</v>
      </c>
      <c r="Q439" s="171">
        <v>15</v>
      </c>
      <c r="R439" s="171">
        <v>16</v>
      </c>
      <c r="S439" s="171">
        <v>17</v>
      </c>
      <c r="T439" s="171">
        <v>18</v>
      </c>
      <c r="U439" s="51" t="s">
        <v>1</v>
      </c>
    </row>
    <row r="440" spans="1:21" x14ac:dyDescent="0.25">
      <c r="A440" s="169"/>
      <c r="B440" s="170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52"/>
    </row>
    <row r="441" spans="1:21" x14ac:dyDescent="0.25">
      <c r="B441" s="6" t="s">
        <v>8</v>
      </c>
      <c r="C441" s="60">
        <f>'vnos rezultatov'!C$38</f>
        <v>0</v>
      </c>
      <c r="D441" s="60">
        <f>'vnos rezultatov'!D$38</f>
        <v>0</v>
      </c>
      <c r="E441" s="60">
        <f>'vnos rezultatov'!E$38</f>
        <v>0</v>
      </c>
      <c r="F441" s="60">
        <f>'vnos rezultatov'!F$38</f>
        <v>0</v>
      </c>
      <c r="G441" s="60">
        <f>'vnos rezultatov'!G$38</f>
        <v>0</v>
      </c>
      <c r="H441" s="60">
        <f>'vnos rezultatov'!H$38</f>
        <v>0</v>
      </c>
      <c r="I441" s="60">
        <f>'vnos rezultatov'!I$38</f>
        <v>0</v>
      </c>
      <c r="J441" s="60">
        <f>'vnos rezultatov'!J$38</f>
        <v>0</v>
      </c>
      <c r="K441" s="60">
        <f>'vnos rezultatov'!K$38</f>
        <v>0</v>
      </c>
      <c r="L441" s="60">
        <f>'vnos rezultatov'!L$38</f>
        <v>0</v>
      </c>
      <c r="M441" s="60">
        <f>'vnos rezultatov'!M$38</f>
        <v>0</v>
      </c>
      <c r="N441" s="60">
        <f>'vnos rezultatov'!N$38</f>
        <v>0</v>
      </c>
      <c r="O441" s="60">
        <f>'vnos rezultatov'!O$38</f>
        <v>0</v>
      </c>
      <c r="P441" s="60">
        <f>'vnos rezultatov'!P$38</f>
        <v>0</v>
      </c>
      <c r="Q441" s="60">
        <f>'vnos rezultatov'!Q$38</f>
        <v>0</v>
      </c>
      <c r="R441" s="60">
        <f>'vnos rezultatov'!R$38</f>
        <v>0</v>
      </c>
      <c r="S441" s="60">
        <f>'vnos rezultatov'!S$38</f>
        <v>0</v>
      </c>
      <c r="T441" s="60">
        <f>'vnos rezultatov'!T$38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68" t="s">
        <v>6</v>
      </c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</row>
    <row r="453" spans="1:21" x14ac:dyDescent="0.25">
      <c r="A453" s="169">
        <f>score!A39</f>
        <v>33</v>
      </c>
      <c r="B453" s="170">
        <f>score!F39</f>
        <v>0</v>
      </c>
      <c r="C453" s="171">
        <v>1</v>
      </c>
      <c r="D453" s="171">
        <v>2</v>
      </c>
      <c r="E453" s="171">
        <v>3</v>
      </c>
      <c r="F453" s="171">
        <v>4</v>
      </c>
      <c r="G453" s="171">
        <v>5</v>
      </c>
      <c r="H453" s="171">
        <v>6</v>
      </c>
      <c r="I453" s="171">
        <v>7</v>
      </c>
      <c r="J453" s="171">
        <v>8</v>
      </c>
      <c r="K453" s="171">
        <v>9</v>
      </c>
      <c r="L453" s="171">
        <v>10</v>
      </c>
      <c r="M453" s="171">
        <v>11</v>
      </c>
      <c r="N453" s="171">
        <v>12</v>
      </c>
      <c r="O453" s="171">
        <v>13</v>
      </c>
      <c r="P453" s="171">
        <v>14</v>
      </c>
      <c r="Q453" s="171">
        <v>15</v>
      </c>
      <c r="R453" s="171">
        <v>16</v>
      </c>
      <c r="S453" s="171">
        <v>17</v>
      </c>
      <c r="T453" s="171">
        <v>18</v>
      </c>
      <c r="U453" s="51" t="s">
        <v>1</v>
      </c>
    </row>
    <row r="454" spans="1:21" x14ac:dyDescent="0.25">
      <c r="A454" s="169"/>
      <c r="B454" s="170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52"/>
    </row>
    <row r="455" spans="1:21" x14ac:dyDescent="0.25">
      <c r="B455" s="6" t="s">
        <v>8</v>
      </c>
      <c r="C455" s="60">
        <f>'vnos rezultatov'!C$39</f>
        <v>0</v>
      </c>
      <c r="D455" s="60">
        <f>'vnos rezultatov'!D$39</f>
        <v>0</v>
      </c>
      <c r="E455" s="60">
        <f>'vnos rezultatov'!E$39</f>
        <v>0</v>
      </c>
      <c r="F455" s="60">
        <f>'vnos rezultatov'!F$39</f>
        <v>0</v>
      </c>
      <c r="G455" s="60">
        <f>'vnos rezultatov'!G$39</f>
        <v>0</v>
      </c>
      <c r="H455" s="60">
        <f>'vnos rezultatov'!H$39</f>
        <v>0</v>
      </c>
      <c r="I455" s="60">
        <f>'vnos rezultatov'!I$39</f>
        <v>0</v>
      </c>
      <c r="J455" s="60">
        <f>'vnos rezultatov'!J$39</f>
        <v>0</v>
      </c>
      <c r="K455" s="60">
        <f>'vnos rezultatov'!K$39</f>
        <v>0</v>
      </c>
      <c r="L455" s="60">
        <f>'vnos rezultatov'!L$39</f>
        <v>0</v>
      </c>
      <c r="M455" s="60">
        <f>'vnos rezultatov'!M$39</f>
        <v>0</v>
      </c>
      <c r="N455" s="60">
        <f>'vnos rezultatov'!N$39</f>
        <v>0</v>
      </c>
      <c r="O455" s="60">
        <f>'vnos rezultatov'!O$39</f>
        <v>0</v>
      </c>
      <c r="P455" s="60">
        <f>'vnos rezultatov'!P$39</f>
        <v>0</v>
      </c>
      <c r="Q455" s="60">
        <f>'vnos rezultatov'!Q$39</f>
        <v>0</v>
      </c>
      <c r="R455" s="60">
        <f>'vnos rezultatov'!R$39</f>
        <v>0</v>
      </c>
      <c r="S455" s="60">
        <f>'vnos rezultatov'!S$39</f>
        <v>0</v>
      </c>
      <c r="T455" s="60">
        <f>'vnos rezultatov'!T$39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68" t="s">
        <v>6</v>
      </c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</row>
    <row r="467" spans="1:21" x14ac:dyDescent="0.25">
      <c r="A467" s="169">
        <f>score!A40</f>
        <v>34</v>
      </c>
      <c r="B467" s="170">
        <f>score!F40</f>
        <v>0</v>
      </c>
      <c r="C467" s="171">
        <v>1</v>
      </c>
      <c r="D467" s="171">
        <v>2</v>
      </c>
      <c r="E467" s="171">
        <v>3</v>
      </c>
      <c r="F467" s="171">
        <v>4</v>
      </c>
      <c r="G467" s="171">
        <v>5</v>
      </c>
      <c r="H467" s="171">
        <v>6</v>
      </c>
      <c r="I467" s="171">
        <v>7</v>
      </c>
      <c r="J467" s="171">
        <v>8</v>
      </c>
      <c r="K467" s="171">
        <v>9</v>
      </c>
      <c r="L467" s="171">
        <v>10</v>
      </c>
      <c r="M467" s="171">
        <v>11</v>
      </c>
      <c r="N467" s="171">
        <v>12</v>
      </c>
      <c r="O467" s="171">
        <v>13</v>
      </c>
      <c r="P467" s="171">
        <v>14</v>
      </c>
      <c r="Q467" s="171">
        <v>15</v>
      </c>
      <c r="R467" s="171">
        <v>16</v>
      </c>
      <c r="S467" s="171">
        <v>17</v>
      </c>
      <c r="T467" s="171">
        <v>18</v>
      </c>
      <c r="U467" s="51" t="s">
        <v>1</v>
      </c>
    </row>
    <row r="468" spans="1:21" x14ac:dyDescent="0.25">
      <c r="A468" s="169"/>
      <c r="B468" s="170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52"/>
    </row>
    <row r="469" spans="1:21" x14ac:dyDescent="0.25">
      <c r="B469" s="6" t="s">
        <v>8</v>
      </c>
      <c r="C469" s="60">
        <f>'vnos rezultatov'!C$40</f>
        <v>0</v>
      </c>
      <c r="D469" s="60">
        <f>'vnos rezultatov'!D$40</f>
        <v>0</v>
      </c>
      <c r="E469" s="60">
        <f>'vnos rezultatov'!E$40</f>
        <v>0</v>
      </c>
      <c r="F469" s="60">
        <f>'vnos rezultatov'!F$40</f>
        <v>0</v>
      </c>
      <c r="G469" s="60">
        <f>'vnos rezultatov'!G$40</f>
        <v>0</v>
      </c>
      <c r="H469" s="60">
        <f>'vnos rezultatov'!H$40</f>
        <v>0</v>
      </c>
      <c r="I469" s="60">
        <f>'vnos rezultatov'!I$40</f>
        <v>0</v>
      </c>
      <c r="J469" s="60">
        <f>'vnos rezultatov'!J$40</f>
        <v>0</v>
      </c>
      <c r="K469" s="60">
        <f>'vnos rezultatov'!K$40</f>
        <v>0</v>
      </c>
      <c r="L469" s="60">
        <f>'vnos rezultatov'!L$40</f>
        <v>0</v>
      </c>
      <c r="M469" s="60">
        <f>'vnos rezultatov'!M$40</f>
        <v>0</v>
      </c>
      <c r="N469" s="60">
        <f>'vnos rezultatov'!N$40</f>
        <v>0</v>
      </c>
      <c r="O469" s="60">
        <f>'vnos rezultatov'!O$40</f>
        <v>0</v>
      </c>
      <c r="P469" s="60">
        <f>'vnos rezultatov'!P$40</f>
        <v>0</v>
      </c>
      <c r="Q469" s="60">
        <f>'vnos rezultatov'!Q$40</f>
        <v>0</v>
      </c>
      <c r="R469" s="60">
        <f>'vnos rezultatov'!R$40</f>
        <v>0</v>
      </c>
      <c r="S469" s="60">
        <f>'vnos rezultatov'!S$40</f>
        <v>0</v>
      </c>
      <c r="T469" s="60">
        <f>'vnos rezultatov'!T$40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72" t="s">
        <v>6</v>
      </c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  <c r="T480" s="172"/>
    </row>
    <row r="481" spans="1:21" x14ac:dyDescent="0.25">
      <c r="A481" s="169">
        <f>score!A41</f>
        <v>35</v>
      </c>
      <c r="B481" s="170">
        <f>score!F41</f>
        <v>0</v>
      </c>
      <c r="C481" s="174">
        <v>1</v>
      </c>
      <c r="D481" s="174">
        <v>2</v>
      </c>
      <c r="E481" s="174">
        <v>3</v>
      </c>
      <c r="F481" s="174">
        <v>4</v>
      </c>
      <c r="G481" s="174">
        <v>5</v>
      </c>
      <c r="H481" s="174">
        <v>6</v>
      </c>
      <c r="I481" s="174">
        <v>7</v>
      </c>
      <c r="J481" s="174">
        <v>8</v>
      </c>
      <c r="K481" s="174">
        <v>9</v>
      </c>
      <c r="L481" s="174">
        <v>10</v>
      </c>
      <c r="M481" s="174">
        <v>11</v>
      </c>
      <c r="N481" s="174">
        <v>12</v>
      </c>
      <c r="O481" s="174">
        <v>13</v>
      </c>
      <c r="P481" s="174">
        <v>14</v>
      </c>
      <c r="Q481" s="174">
        <v>15</v>
      </c>
      <c r="R481" s="174">
        <v>16</v>
      </c>
      <c r="S481" s="174">
        <v>17</v>
      </c>
      <c r="T481" s="174">
        <v>18</v>
      </c>
      <c r="U481" s="51" t="s">
        <v>1</v>
      </c>
    </row>
    <row r="482" spans="1:21" x14ac:dyDescent="0.25">
      <c r="A482" s="169"/>
      <c r="B482" s="173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52"/>
    </row>
    <row r="483" spans="1:21" x14ac:dyDescent="0.25">
      <c r="B483" s="6" t="s">
        <v>8</v>
      </c>
      <c r="C483" s="60">
        <f>'vnos rezultatov'!C$41</f>
        <v>0</v>
      </c>
      <c r="D483" s="60">
        <f>'vnos rezultatov'!D$41</f>
        <v>0</v>
      </c>
      <c r="E483" s="60">
        <f>'vnos rezultatov'!E$41</f>
        <v>0</v>
      </c>
      <c r="F483" s="60">
        <f>'vnos rezultatov'!F$41</f>
        <v>0</v>
      </c>
      <c r="G483" s="60">
        <f>'vnos rezultatov'!G$41</f>
        <v>0</v>
      </c>
      <c r="H483" s="60">
        <f>'vnos rezultatov'!H$41</f>
        <v>0</v>
      </c>
      <c r="I483" s="60">
        <f>'vnos rezultatov'!I$41</f>
        <v>0</v>
      </c>
      <c r="J483" s="60">
        <f>'vnos rezultatov'!J$41</f>
        <v>0</v>
      </c>
      <c r="K483" s="60">
        <f>'vnos rezultatov'!K$41</f>
        <v>0</v>
      </c>
      <c r="L483" s="60">
        <f>'vnos rezultatov'!L$41</f>
        <v>0</v>
      </c>
      <c r="M483" s="60">
        <f>'vnos rezultatov'!M$41</f>
        <v>0</v>
      </c>
      <c r="N483" s="60">
        <f>'vnos rezultatov'!N$41</f>
        <v>0</v>
      </c>
      <c r="O483" s="60">
        <f>'vnos rezultatov'!O$41</f>
        <v>0</v>
      </c>
      <c r="P483" s="60">
        <f>'vnos rezultatov'!P$41</f>
        <v>0</v>
      </c>
      <c r="Q483" s="60">
        <f>'vnos rezultatov'!Q$41</f>
        <v>0</v>
      </c>
      <c r="R483" s="60">
        <f>'vnos rezultatov'!R$41</f>
        <v>0</v>
      </c>
      <c r="S483" s="60">
        <f>'vnos rezultatov'!S$41</f>
        <v>0</v>
      </c>
      <c r="T483" s="60">
        <f>'vnos rezultatov'!T$41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68" t="s">
        <v>6</v>
      </c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</row>
    <row r="495" spans="1:21" x14ac:dyDescent="0.25">
      <c r="A495" s="169">
        <f>score!A42</f>
        <v>36</v>
      </c>
      <c r="B495" s="170">
        <f>score!F42</f>
        <v>0</v>
      </c>
      <c r="C495" s="171">
        <v>1</v>
      </c>
      <c r="D495" s="171">
        <v>2</v>
      </c>
      <c r="E495" s="171">
        <v>3</v>
      </c>
      <c r="F495" s="171">
        <v>4</v>
      </c>
      <c r="G495" s="171">
        <v>5</v>
      </c>
      <c r="H495" s="171">
        <v>6</v>
      </c>
      <c r="I495" s="171">
        <v>7</v>
      </c>
      <c r="J495" s="171">
        <v>8</v>
      </c>
      <c r="K495" s="171">
        <v>9</v>
      </c>
      <c r="L495" s="171">
        <v>10</v>
      </c>
      <c r="M495" s="171">
        <v>11</v>
      </c>
      <c r="N495" s="171">
        <v>12</v>
      </c>
      <c r="O495" s="171">
        <v>13</v>
      </c>
      <c r="P495" s="171">
        <v>14</v>
      </c>
      <c r="Q495" s="171">
        <v>15</v>
      </c>
      <c r="R495" s="171">
        <v>16</v>
      </c>
      <c r="S495" s="171">
        <v>17</v>
      </c>
      <c r="T495" s="171">
        <v>18</v>
      </c>
      <c r="U495" s="51" t="s">
        <v>1</v>
      </c>
    </row>
    <row r="496" spans="1:21" x14ac:dyDescent="0.25">
      <c r="A496" s="169"/>
      <c r="B496" s="170"/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52"/>
    </row>
    <row r="497" spans="1:21" x14ac:dyDescent="0.25">
      <c r="B497" s="6" t="s">
        <v>8</v>
      </c>
      <c r="C497" s="60">
        <f>'vnos rezultatov'!C$42</f>
        <v>0</v>
      </c>
      <c r="D497" s="60">
        <f>'vnos rezultatov'!D$42</f>
        <v>0</v>
      </c>
      <c r="E497" s="60">
        <f>'vnos rezultatov'!E$42</f>
        <v>0</v>
      </c>
      <c r="F497" s="60">
        <f>'vnos rezultatov'!F$42</f>
        <v>0</v>
      </c>
      <c r="G497" s="60">
        <f>'vnos rezultatov'!G$42</f>
        <v>0</v>
      </c>
      <c r="H497" s="60">
        <f>'vnos rezultatov'!H$42</f>
        <v>0</v>
      </c>
      <c r="I497" s="60">
        <f>'vnos rezultatov'!I$42</f>
        <v>0</v>
      </c>
      <c r="J497" s="60">
        <f>'vnos rezultatov'!J$42</f>
        <v>0</v>
      </c>
      <c r="K497" s="60">
        <f>'vnos rezultatov'!K$42</f>
        <v>0</v>
      </c>
      <c r="L497" s="60">
        <f>'vnos rezultatov'!L$42</f>
        <v>0</v>
      </c>
      <c r="M497" s="60">
        <f>'vnos rezultatov'!M$42</f>
        <v>0</v>
      </c>
      <c r="N497" s="60">
        <f>'vnos rezultatov'!N$42</f>
        <v>0</v>
      </c>
      <c r="O497" s="60">
        <f>'vnos rezultatov'!O$42</f>
        <v>0</v>
      </c>
      <c r="P497" s="60">
        <f>'vnos rezultatov'!P$42</f>
        <v>0</v>
      </c>
      <c r="Q497" s="60">
        <f>'vnos rezultatov'!Q$42</f>
        <v>0</v>
      </c>
      <c r="R497" s="60">
        <f>'vnos rezultatov'!R$42</f>
        <v>0</v>
      </c>
      <c r="S497" s="60">
        <f>'vnos rezultatov'!S$42</f>
        <v>0</v>
      </c>
      <c r="T497" s="60">
        <f>'vnos rezultatov'!T$42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68" t="s">
        <v>6</v>
      </c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</row>
    <row r="509" spans="1:21" x14ac:dyDescent="0.25">
      <c r="A509" s="169">
        <f>score!A43</f>
        <v>37</v>
      </c>
      <c r="B509" s="170">
        <f>score!F43</f>
        <v>0</v>
      </c>
      <c r="C509" s="171">
        <v>1</v>
      </c>
      <c r="D509" s="171">
        <v>2</v>
      </c>
      <c r="E509" s="171">
        <v>3</v>
      </c>
      <c r="F509" s="171">
        <v>4</v>
      </c>
      <c r="G509" s="171">
        <v>5</v>
      </c>
      <c r="H509" s="171">
        <v>6</v>
      </c>
      <c r="I509" s="171">
        <v>7</v>
      </c>
      <c r="J509" s="171">
        <v>8</v>
      </c>
      <c r="K509" s="171">
        <v>9</v>
      </c>
      <c r="L509" s="171">
        <v>10</v>
      </c>
      <c r="M509" s="171">
        <v>11</v>
      </c>
      <c r="N509" s="171">
        <v>12</v>
      </c>
      <c r="O509" s="171">
        <v>13</v>
      </c>
      <c r="P509" s="171">
        <v>14</v>
      </c>
      <c r="Q509" s="171">
        <v>15</v>
      </c>
      <c r="R509" s="171">
        <v>16</v>
      </c>
      <c r="S509" s="171">
        <v>17</v>
      </c>
      <c r="T509" s="171">
        <v>18</v>
      </c>
      <c r="U509" s="51" t="s">
        <v>1</v>
      </c>
    </row>
    <row r="510" spans="1:21" x14ac:dyDescent="0.25">
      <c r="A510" s="169"/>
      <c r="B510" s="170"/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52"/>
    </row>
    <row r="511" spans="1:21" x14ac:dyDescent="0.25">
      <c r="B511" s="6" t="s">
        <v>8</v>
      </c>
      <c r="C511" s="60">
        <f>'vnos rezultatov'!C$43</f>
        <v>0</v>
      </c>
      <c r="D511" s="60">
        <f>'vnos rezultatov'!D$43</f>
        <v>0</v>
      </c>
      <c r="E511" s="60">
        <f>'vnos rezultatov'!E$43</f>
        <v>0</v>
      </c>
      <c r="F511" s="60">
        <f>'vnos rezultatov'!F$43</f>
        <v>0</v>
      </c>
      <c r="G511" s="60">
        <f>'vnos rezultatov'!G$43</f>
        <v>0</v>
      </c>
      <c r="H511" s="60">
        <f>'vnos rezultatov'!H$43</f>
        <v>0</v>
      </c>
      <c r="I511" s="60">
        <f>'vnos rezultatov'!I$43</f>
        <v>0</v>
      </c>
      <c r="J511" s="60">
        <f>'vnos rezultatov'!J$43</f>
        <v>0</v>
      </c>
      <c r="K511" s="60">
        <f>'vnos rezultatov'!K$43</f>
        <v>0</v>
      </c>
      <c r="L511" s="60">
        <f>'vnos rezultatov'!L$43</f>
        <v>0</v>
      </c>
      <c r="M511" s="60">
        <f>'vnos rezultatov'!M$43</f>
        <v>0</v>
      </c>
      <c r="N511" s="60">
        <f>'vnos rezultatov'!N$43</f>
        <v>0</v>
      </c>
      <c r="O511" s="60">
        <f>'vnos rezultatov'!O$43</f>
        <v>0</v>
      </c>
      <c r="P511" s="60">
        <f>'vnos rezultatov'!P$43</f>
        <v>0</v>
      </c>
      <c r="Q511" s="60">
        <f>'vnos rezultatov'!Q$43</f>
        <v>0</v>
      </c>
      <c r="R511" s="60">
        <f>'vnos rezultatov'!R$43</f>
        <v>0</v>
      </c>
      <c r="S511" s="60">
        <f>'vnos rezultatov'!S$43</f>
        <v>0</v>
      </c>
      <c r="T511" s="60">
        <f>'vnos rezultatov'!T$43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68" t="s">
        <v>6</v>
      </c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</row>
    <row r="523" spans="1:21" x14ac:dyDescent="0.25">
      <c r="A523" s="169">
        <f>score!A44</f>
        <v>38</v>
      </c>
      <c r="B523" s="170">
        <f>score!F44</f>
        <v>0</v>
      </c>
      <c r="C523" s="171">
        <v>1</v>
      </c>
      <c r="D523" s="171">
        <v>2</v>
      </c>
      <c r="E523" s="171">
        <v>3</v>
      </c>
      <c r="F523" s="171">
        <v>4</v>
      </c>
      <c r="G523" s="171">
        <v>5</v>
      </c>
      <c r="H523" s="171">
        <v>6</v>
      </c>
      <c r="I523" s="171">
        <v>7</v>
      </c>
      <c r="J523" s="171">
        <v>8</v>
      </c>
      <c r="K523" s="171">
        <v>9</v>
      </c>
      <c r="L523" s="171">
        <v>10</v>
      </c>
      <c r="M523" s="171">
        <v>11</v>
      </c>
      <c r="N523" s="171">
        <v>12</v>
      </c>
      <c r="O523" s="171">
        <v>13</v>
      </c>
      <c r="P523" s="171">
        <v>14</v>
      </c>
      <c r="Q523" s="171">
        <v>15</v>
      </c>
      <c r="R523" s="171">
        <v>16</v>
      </c>
      <c r="S523" s="171">
        <v>17</v>
      </c>
      <c r="T523" s="171">
        <v>18</v>
      </c>
      <c r="U523" s="51" t="s">
        <v>1</v>
      </c>
    </row>
    <row r="524" spans="1:21" x14ac:dyDescent="0.25">
      <c r="A524" s="169"/>
      <c r="B524" s="170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52"/>
    </row>
    <row r="525" spans="1:21" x14ac:dyDescent="0.25">
      <c r="B525" s="6" t="s">
        <v>8</v>
      </c>
      <c r="C525" s="60">
        <f>'vnos rezultatov'!C$44</f>
        <v>0</v>
      </c>
      <c r="D525" s="60">
        <f>'vnos rezultatov'!D$44</f>
        <v>0</v>
      </c>
      <c r="E525" s="60">
        <f>'vnos rezultatov'!E$44</f>
        <v>0</v>
      </c>
      <c r="F525" s="60">
        <f>'vnos rezultatov'!F$44</f>
        <v>0</v>
      </c>
      <c r="G525" s="60">
        <f>'vnos rezultatov'!G$44</f>
        <v>0</v>
      </c>
      <c r="H525" s="60">
        <f>'vnos rezultatov'!H$44</f>
        <v>0</v>
      </c>
      <c r="I525" s="60">
        <f>'vnos rezultatov'!I$44</f>
        <v>0</v>
      </c>
      <c r="J525" s="60">
        <f>'vnos rezultatov'!J$44</f>
        <v>0</v>
      </c>
      <c r="K525" s="60">
        <f>'vnos rezultatov'!K$44</f>
        <v>0</v>
      </c>
      <c r="L525" s="60">
        <f>'vnos rezultatov'!L$44</f>
        <v>0</v>
      </c>
      <c r="M525" s="60">
        <f>'vnos rezultatov'!M$44</f>
        <v>0</v>
      </c>
      <c r="N525" s="60">
        <f>'vnos rezultatov'!N$44</f>
        <v>0</v>
      </c>
      <c r="O525" s="60">
        <f>'vnos rezultatov'!O$44</f>
        <v>0</v>
      </c>
      <c r="P525" s="60">
        <f>'vnos rezultatov'!P$44</f>
        <v>0</v>
      </c>
      <c r="Q525" s="60">
        <f>'vnos rezultatov'!Q$44</f>
        <v>0</v>
      </c>
      <c r="R525" s="60">
        <f>'vnos rezultatov'!R$44</f>
        <v>0</v>
      </c>
      <c r="S525" s="60">
        <f>'vnos rezultatov'!S$44</f>
        <v>0</v>
      </c>
      <c r="T525" s="60">
        <f>'vnos rezultatov'!T$44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72" t="s">
        <v>6</v>
      </c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</row>
    <row r="537" spans="1:21" x14ac:dyDescent="0.25">
      <c r="A537" s="169">
        <f>score!A45</f>
        <v>39</v>
      </c>
      <c r="B537" s="170">
        <f>score!F45</f>
        <v>0</v>
      </c>
      <c r="C537" s="174">
        <v>1</v>
      </c>
      <c r="D537" s="174">
        <v>2</v>
      </c>
      <c r="E537" s="174">
        <v>3</v>
      </c>
      <c r="F537" s="174">
        <v>4</v>
      </c>
      <c r="G537" s="174">
        <v>5</v>
      </c>
      <c r="H537" s="174">
        <v>6</v>
      </c>
      <c r="I537" s="174">
        <v>7</v>
      </c>
      <c r="J537" s="174">
        <v>8</v>
      </c>
      <c r="K537" s="174">
        <v>9</v>
      </c>
      <c r="L537" s="174">
        <v>10</v>
      </c>
      <c r="M537" s="174">
        <v>11</v>
      </c>
      <c r="N537" s="174">
        <v>12</v>
      </c>
      <c r="O537" s="174">
        <v>13</v>
      </c>
      <c r="P537" s="174">
        <v>14</v>
      </c>
      <c r="Q537" s="174">
        <v>15</v>
      </c>
      <c r="R537" s="174">
        <v>16</v>
      </c>
      <c r="S537" s="174">
        <v>17</v>
      </c>
      <c r="T537" s="174">
        <v>18</v>
      </c>
      <c r="U537" s="51" t="s">
        <v>1</v>
      </c>
    </row>
    <row r="538" spans="1:21" x14ac:dyDescent="0.25">
      <c r="A538" s="169"/>
      <c r="B538" s="173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52"/>
    </row>
    <row r="539" spans="1:21" x14ac:dyDescent="0.25">
      <c r="B539" s="6" t="s">
        <v>8</v>
      </c>
      <c r="C539" s="60">
        <f>'vnos rezultatov'!C$45</f>
        <v>0</v>
      </c>
      <c r="D539" s="60">
        <f>'vnos rezultatov'!D$45</f>
        <v>0</v>
      </c>
      <c r="E539" s="60">
        <f>'vnos rezultatov'!E$45</f>
        <v>0</v>
      </c>
      <c r="F539" s="60">
        <f>'vnos rezultatov'!F$45</f>
        <v>0</v>
      </c>
      <c r="G539" s="60">
        <f>'vnos rezultatov'!G$45</f>
        <v>0</v>
      </c>
      <c r="H539" s="60">
        <f>'vnos rezultatov'!H$45</f>
        <v>0</v>
      </c>
      <c r="I539" s="60">
        <f>'vnos rezultatov'!I$45</f>
        <v>0</v>
      </c>
      <c r="J539" s="60">
        <f>'vnos rezultatov'!J$45</f>
        <v>0</v>
      </c>
      <c r="K539" s="60">
        <f>'vnos rezultatov'!K$45</f>
        <v>0</v>
      </c>
      <c r="L539" s="60">
        <f>'vnos rezultatov'!L$45</f>
        <v>0</v>
      </c>
      <c r="M539" s="60">
        <f>'vnos rezultatov'!M$45</f>
        <v>0</v>
      </c>
      <c r="N539" s="60">
        <f>'vnos rezultatov'!N$45</f>
        <v>0</v>
      </c>
      <c r="O539" s="60">
        <f>'vnos rezultatov'!O$45</f>
        <v>0</v>
      </c>
      <c r="P539" s="60">
        <f>'vnos rezultatov'!P$45</f>
        <v>0</v>
      </c>
      <c r="Q539" s="60">
        <f>'vnos rezultatov'!Q$45</f>
        <v>0</v>
      </c>
      <c r="R539" s="60">
        <f>'vnos rezultatov'!R$45</f>
        <v>0</v>
      </c>
      <c r="S539" s="60">
        <f>'vnos rezultatov'!S$45</f>
        <v>0</v>
      </c>
      <c r="T539" s="60">
        <f>'vnos rezultatov'!T$45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68" t="s">
        <v>6</v>
      </c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</row>
    <row r="551" spans="1:21" x14ac:dyDescent="0.25">
      <c r="A551" s="169">
        <f>score!A46</f>
        <v>40</v>
      </c>
      <c r="B551" s="170">
        <f>score!F46</f>
        <v>0</v>
      </c>
      <c r="C551" s="171">
        <v>1</v>
      </c>
      <c r="D551" s="171">
        <v>2</v>
      </c>
      <c r="E551" s="171">
        <v>3</v>
      </c>
      <c r="F551" s="171">
        <v>4</v>
      </c>
      <c r="G551" s="171">
        <v>5</v>
      </c>
      <c r="H551" s="171">
        <v>6</v>
      </c>
      <c r="I551" s="171">
        <v>7</v>
      </c>
      <c r="J551" s="171">
        <v>8</v>
      </c>
      <c r="K551" s="171">
        <v>9</v>
      </c>
      <c r="L551" s="171">
        <v>10</v>
      </c>
      <c r="M551" s="171">
        <v>11</v>
      </c>
      <c r="N551" s="171">
        <v>12</v>
      </c>
      <c r="O551" s="171">
        <v>13</v>
      </c>
      <c r="P551" s="171">
        <v>14</v>
      </c>
      <c r="Q551" s="171">
        <v>15</v>
      </c>
      <c r="R551" s="171">
        <v>16</v>
      </c>
      <c r="S551" s="171">
        <v>17</v>
      </c>
      <c r="T551" s="171">
        <v>18</v>
      </c>
      <c r="U551" s="51" t="s">
        <v>1</v>
      </c>
    </row>
    <row r="552" spans="1:21" x14ac:dyDescent="0.25">
      <c r="A552" s="169"/>
      <c r="B552" s="170"/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52"/>
    </row>
    <row r="553" spans="1:21" x14ac:dyDescent="0.25">
      <c r="B553" s="6" t="s">
        <v>8</v>
      </c>
      <c r="C553" s="60">
        <f>'vnos rezultatov'!C$46</f>
        <v>0</v>
      </c>
      <c r="D553" s="60">
        <f>'vnos rezultatov'!D$46</f>
        <v>0</v>
      </c>
      <c r="E553" s="60">
        <f>'vnos rezultatov'!E$46</f>
        <v>0</v>
      </c>
      <c r="F553" s="60">
        <f>'vnos rezultatov'!F$46</f>
        <v>0</v>
      </c>
      <c r="G553" s="60">
        <f>'vnos rezultatov'!G$46</f>
        <v>0</v>
      </c>
      <c r="H553" s="60">
        <f>'vnos rezultatov'!H$46</f>
        <v>0</v>
      </c>
      <c r="I553" s="60">
        <f>'vnos rezultatov'!I$46</f>
        <v>0</v>
      </c>
      <c r="J553" s="60">
        <f>'vnos rezultatov'!J$46</f>
        <v>0</v>
      </c>
      <c r="K553" s="60">
        <f>'vnos rezultatov'!K$46</f>
        <v>0</v>
      </c>
      <c r="L553" s="60">
        <f>'vnos rezultatov'!L$46</f>
        <v>0</v>
      </c>
      <c r="M553" s="60">
        <f>'vnos rezultatov'!M$46</f>
        <v>0</v>
      </c>
      <c r="N553" s="60">
        <f>'vnos rezultatov'!N$46</f>
        <v>0</v>
      </c>
      <c r="O553" s="60">
        <f>'vnos rezultatov'!O$46</f>
        <v>0</v>
      </c>
      <c r="P553" s="60">
        <f>'vnos rezultatov'!P$46</f>
        <v>0</v>
      </c>
      <c r="Q553" s="60">
        <f>'vnos rezultatov'!Q$46</f>
        <v>0</v>
      </c>
      <c r="R553" s="60">
        <f>'vnos rezultatov'!R$46</f>
        <v>0</v>
      </c>
      <c r="S553" s="60">
        <f>'vnos rezultatov'!S$46</f>
        <v>0</v>
      </c>
      <c r="T553" s="60">
        <f>'vnos rezultatov'!T$46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68" t="s">
        <v>6</v>
      </c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</row>
    <row r="565" spans="1:21" x14ac:dyDescent="0.25">
      <c r="A565" s="169">
        <f>score!A47</f>
        <v>41</v>
      </c>
      <c r="B565" s="170">
        <f>score!F47</f>
        <v>0</v>
      </c>
      <c r="C565" s="171">
        <v>1</v>
      </c>
      <c r="D565" s="171">
        <v>2</v>
      </c>
      <c r="E565" s="171">
        <v>3</v>
      </c>
      <c r="F565" s="171">
        <v>4</v>
      </c>
      <c r="G565" s="171">
        <v>5</v>
      </c>
      <c r="H565" s="171">
        <v>6</v>
      </c>
      <c r="I565" s="171">
        <v>7</v>
      </c>
      <c r="J565" s="171">
        <v>8</v>
      </c>
      <c r="K565" s="171">
        <v>9</v>
      </c>
      <c r="L565" s="171">
        <v>10</v>
      </c>
      <c r="M565" s="171">
        <v>11</v>
      </c>
      <c r="N565" s="171">
        <v>12</v>
      </c>
      <c r="O565" s="171">
        <v>13</v>
      </c>
      <c r="P565" s="171">
        <v>14</v>
      </c>
      <c r="Q565" s="171">
        <v>15</v>
      </c>
      <c r="R565" s="171">
        <v>16</v>
      </c>
      <c r="S565" s="171">
        <v>17</v>
      </c>
      <c r="T565" s="171">
        <v>18</v>
      </c>
      <c r="U565" s="51" t="s">
        <v>1</v>
      </c>
    </row>
    <row r="566" spans="1:21" x14ac:dyDescent="0.25">
      <c r="A566" s="169"/>
      <c r="B566" s="170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52"/>
    </row>
    <row r="567" spans="1:21" x14ac:dyDescent="0.25">
      <c r="B567" s="6" t="s">
        <v>8</v>
      </c>
      <c r="C567" s="60">
        <f>'vnos rezultatov'!C$47</f>
        <v>0</v>
      </c>
      <c r="D567" s="60">
        <f>'vnos rezultatov'!D$47</f>
        <v>0</v>
      </c>
      <c r="E567" s="60">
        <f>'vnos rezultatov'!E$47</f>
        <v>0</v>
      </c>
      <c r="F567" s="60">
        <f>'vnos rezultatov'!F$47</f>
        <v>0</v>
      </c>
      <c r="G567" s="60">
        <f>'vnos rezultatov'!G$47</f>
        <v>0</v>
      </c>
      <c r="H567" s="60">
        <f>'vnos rezultatov'!H$47</f>
        <v>0</v>
      </c>
      <c r="I567" s="60">
        <f>'vnos rezultatov'!I$47</f>
        <v>0</v>
      </c>
      <c r="J567" s="60">
        <f>'vnos rezultatov'!J$47</f>
        <v>0</v>
      </c>
      <c r="K567" s="60">
        <f>'vnos rezultatov'!K$47</f>
        <v>0</v>
      </c>
      <c r="L567" s="60">
        <f>'vnos rezultatov'!L$47</f>
        <v>0</v>
      </c>
      <c r="M567" s="60">
        <f>'vnos rezultatov'!M$47</f>
        <v>0</v>
      </c>
      <c r="N567" s="60">
        <f>'vnos rezultatov'!N$47</f>
        <v>0</v>
      </c>
      <c r="O567" s="60">
        <f>'vnos rezultatov'!O$47</f>
        <v>0</v>
      </c>
      <c r="P567" s="60">
        <f>'vnos rezultatov'!P$47</f>
        <v>0</v>
      </c>
      <c r="Q567" s="60">
        <f>'vnos rezultatov'!Q$47</f>
        <v>0</v>
      </c>
      <c r="R567" s="60">
        <f>'vnos rezultatov'!R$47</f>
        <v>0</v>
      </c>
      <c r="S567" s="60">
        <f>'vnos rezultatov'!S$47</f>
        <v>0</v>
      </c>
      <c r="T567" s="60">
        <f>'vnos rezultatov'!T$47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68" t="s">
        <v>6</v>
      </c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</row>
    <row r="579" spans="1:21" x14ac:dyDescent="0.25">
      <c r="A579" s="169">
        <f>score!A48</f>
        <v>42</v>
      </c>
      <c r="B579" s="170">
        <f>score!F48</f>
        <v>0</v>
      </c>
      <c r="C579" s="171">
        <v>1</v>
      </c>
      <c r="D579" s="171">
        <v>2</v>
      </c>
      <c r="E579" s="171">
        <v>3</v>
      </c>
      <c r="F579" s="171">
        <v>4</v>
      </c>
      <c r="G579" s="171">
        <v>5</v>
      </c>
      <c r="H579" s="171">
        <v>6</v>
      </c>
      <c r="I579" s="171">
        <v>7</v>
      </c>
      <c r="J579" s="171">
        <v>8</v>
      </c>
      <c r="K579" s="171">
        <v>9</v>
      </c>
      <c r="L579" s="171">
        <v>10</v>
      </c>
      <c r="M579" s="171">
        <v>11</v>
      </c>
      <c r="N579" s="171">
        <v>12</v>
      </c>
      <c r="O579" s="171">
        <v>13</v>
      </c>
      <c r="P579" s="171">
        <v>14</v>
      </c>
      <c r="Q579" s="171">
        <v>15</v>
      </c>
      <c r="R579" s="171">
        <v>16</v>
      </c>
      <c r="S579" s="171">
        <v>17</v>
      </c>
      <c r="T579" s="171">
        <v>18</v>
      </c>
      <c r="U579" s="51" t="s">
        <v>1</v>
      </c>
    </row>
    <row r="580" spans="1:21" x14ac:dyDescent="0.25">
      <c r="A580" s="169"/>
      <c r="B580" s="170"/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52"/>
    </row>
    <row r="581" spans="1:21" x14ac:dyDescent="0.25">
      <c r="B581" s="6" t="s">
        <v>8</v>
      </c>
      <c r="C581" s="60">
        <f>'vnos rezultatov'!C$48</f>
        <v>0</v>
      </c>
      <c r="D581" s="60">
        <f>'vnos rezultatov'!D$48</f>
        <v>0</v>
      </c>
      <c r="E581" s="60">
        <f>'vnos rezultatov'!E$48</f>
        <v>0</v>
      </c>
      <c r="F581" s="60">
        <f>'vnos rezultatov'!F$48</f>
        <v>0</v>
      </c>
      <c r="G581" s="60">
        <f>'vnos rezultatov'!G$48</f>
        <v>0</v>
      </c>
      <c r="H581" s="60">
        <f>'vnos rezultatov'!H$48</f>
        <v>0</v>
      </c>
      <c r="I581" s="60">
        <f>'vnos rezultatov'!I$48</f>
        <v>0</v>
      </c>
      <c r="J581" s="60">
        <f>'vnos rezultatov'!J$48</f>
        <v>0</v>
      </c>
      <c r="K581" s="60">
        <f>'vnos rezultatov'!K$48</f>
        <v>0</v>
      </c>
      <c r="L581" s="60">
        <f>'vnos rezultatov'!L$48</f>
        <v>0</v>
      </c>
      <c r="M581" s="60">
        <f>'vnos rezultatov'!M$48</f>
        <v>0</v>
      </c>
      <c r="N581" s="60">
        <f>'vnos rezultatov'!N$48</f>
        <v>0</v>
      </c>
      <c r="O581" s="60">
        <f>'vnos rezultatov'!O$48</f>
        <v>0</v>
      </c>
      <c r="P581" s="60">
        <f>'vnos rezultatov'!P$48</f>
        <v>0</v>
      </c>
      <c r="Q581" s="60">
        <f>'vnos rezultatov'!Q$48</f>
        <v>0</v>
      </c>
      <c r="R581" s="60">
        <f>'vnos rezultatov'!R$48</f>
        <v>0</v>
      </c>
      <c r="S581" s="60">
        <f>'vnos rezultatov'!S$48</f>
        <v>0</v>
      </c>
      <c r="T581" s="60">
        <f>'vnos rezultatov'!T$48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72" t="s">
        <v>6</v>
      </c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  <c r="T592" s="172"/>
    </row>
    <row r="593" spans="1:27" ht="15" customHeight="1" x14ac:dyDescent="0.25">
      <c r="A593" s="169">
        <f>score!A49</f>
        <v>43</v>
      </c>
      <c r="B593" s="170">
        <f>score!F49</f>
        <v>0</v>
      </c>
      <c r="C593" s="174">
        <v>1</v>
      </c>
      <c r="D593" s="174">
        <v>2</v>
      </c>
      <c r="E593" s="174">
        <v>3</v>
      </c>
      <c r="F593" s="174">
        <v>4</v>
      </c>
      <c r="G593" s="174">
        <v>5</v>
      </c>
      <c r="H593" s="174">
        <v>6</v>
      </c>
      <c r="I593" s="174">
        <v>7</v>
      </c>
      <c r="J593" s="174">
        <v>8</v>
      </c>
      <c r="K593" s="174">
        <v>9</v>
      </c>
      <c r="L593" s="174">
        <v>10</v>
      </c>
      <c r="M593" s="174">
        <v>11</v>
      </c>
      <c r="N593" s="174">
        <v>12</v>
      </c>
      <c r="O593" s="174">
        <v>13</v>
      </c>
      <c r="P593" s="174">
        <v>14</v>
      </c>
      <c r="Q593" s="174">
        <v>15</v>
      </c>
      <c r="R593" s="174">
        <v>16</v>
      </c>
      <c r="S593" s="174">
        <v>17</v>
      </c>
      <c r="T593" s="174">
        <v>18</v>
      </c>
      <c r="U593" s="51" t="s">
        <v>1</v>
      </c>
    </row>
    <row r="594" spans="1:27" ht="15" customHeight="1" x14ac:dyDescent="0.25">
      <c r="A594" s="169"/>
      <c r="B594" s="173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52"/>
    </row>
    <row r="595" spans="1:27" x14ac:dyDescent="0.25">
      <c r="B595" s="6" t="s">
        <v>8</v>
      </c>
      <c r="C595" s="60">
        <f>'vnos rezultatov'!C$49</f>
        <v>0</v>
      </c>
      <c r="D595" s="60">
        <f>'vnos rezultatov'!D$49</f>
        <v>0</v>
      </c>
      <c r="E595" s="60">
        <f>'vnos rezultatov'!E$49</f>
        <v>0</v>
      </c>
      <c r="F595" s="60">
        <f>'vnos rezultatov'!F$49</f>
        <v>0</v>
      </c>
      <c r="G595" s="60">
        <f>'vnos rezultatov'!G$49</f>
        <v>0</v>
      </c>
      <c r="H595" s="60">
        <f>'vnos rezultatov'!H$49</f>
        <v>0</v>
      </c>
      <c r="I595" s="60">
        <f>'vnos rezultatov'!I$49</f>
        <v>0</v>
      </c>
      <c r="J595" s="60">
        <f>'vnos rezultatov'!J$49</f>
        <v>0</v>
      </c>
      <c r="K595" s="60">
        <f>'vnos rezultatov'!K$49</f>
        <v>0</v>
      </c>
      <c r="L595" s="60">
        <f>'vnos rezultatov'!L$49</f>
        <v>0</v>
      </c>
      <c r="M595" s="60">
        <f>'vnos rezultatov'!M$49</f>
        <v>0</v>
      </c>
      <c r="N595" s="60">
        <f>'vnos rezultatov'!N$49</f>
        <v>0</v>
      </c>
      <c r="O595" s="60">
        <f>'vnos rezultatov'!O$49</f>
        <v>0</v>
      </c>
      <c r="P595" s="60">
        <f>'vnos rezultatov'!P$49</f>
        <v>0</v>
      </c>
      <c r="Q595" s="60">
        <f>'vnos rezultatov'!Q$49</f>
        <v>0</v>
      </c>
      <c r="R595" s="60">
        <f>'vnos rezultatov'!R$49</f>
        <v>0</v>
      </c>
      <c r="S595" s="60">
        <f>'vnos rezultatov'!S$49</f>
        <v>0</v>
      </c>
      <c r="T595" s="60">
        <f>'vnos rezultatov'!T$49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68" t="s">
        <v>6</v>
      </c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</row>
    <row r="607" spans="1:27" x14ac:dyDescent="0.25">
      <c r="A607" s="169">
        <f>score!A50</f>
        <v>44</v>
      </c>
      <c r="B607" s="170">
        <f>score!F50</f>
        <v>0</v>
      </c>
      <c r="C607" s="171">
        <v>1</v>
      </c>
      <c r="D607" s="171">
        <v>2</v>
      </c>
      <c r="E607" s="171">
        <v>3</v>
      </c>
      <c r="F607" s="171">
        <v>4</v>
      </c>
      <c r="G607" s="171">
        <v>5</v>
      </c>
      <c r="H607" s="171">
        <v>6</v>
      </c>
      <c r="I607" s="171">
        <v>7</v>
      </c>
      <c r="J607" s="171">
        <v>8</v>
      </c>
      <c r="K607" s="171">
        <v>9</v>
      </c>
      <c r="L607" s="171">
        <v>10</v>
      </c>
      <c r="M607" s="171">
        <v>11</v>
      </c>
      <c r="N607" s="171">
        <v>12</v>
      </c>
      <c r="O607" s="171">
        <v>13</v>
      </c>
      <c r="P607" s="171">
        <v>14</v>
      </c>
      <c r="Q607" s="171">
        <v>15</v>
      </c>
      <c r="R607" s="171">
        <v>16</v>
      </c>
      <c r="S607" s="171">
        <v>17</v>
      </c>
      <c r="T607" s="171">
        <v>18</v>
      </c>
      <c r="U607" s="51" t="s">
        <v>1</v>
      </c>
    </row>
    <row r="608" spans="1:27" x14ac:dyDescent="0.25">
      <c r="A608" s="169"/>
      <c r="B608" s="170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52"/>
    </row>
    <row r="609" spans="1:27" x14ac:dyDescent="0.25">
      <c r="B609" s="6" t="s">
        <v>8</v>
      </c>
      <c r="C609" s="60">
        <f>'vnos rezultatov'!C$50</f>
        <v>0</v>
      </c>
      <c r="D609" s="60">
        <f>'vnos rezultatov'!D$50</f>
        <v>0</v>
      </c>
      <c r="E609" s="60">
        <f>'vnos rezultatov'!E$50</f>
        <v>0</v>
      </c>
      <c r="F609" s="60">
        <f>'vnos rezultatov'!F$50</f>
        <v>0</v>
      </c>
      <c r="G609" s="60">
        <f>'vnos rezultatov'!G$50</f>
        <v>0</v>
      </c>
      <c r="H609" s="60">
        <f>'vnos rezultatov'!H$50</f>
        <v>0</v>
      </c>
      <c r="I609" s="60">
        <f>'vnos rezultatov'!I$50</f>
        <v>0</v>
      </c>
      <c r="J609" s="60">
        <f>'vnos rezultatov'!J$50</f>
        <v>0</v>
      </c>
      <c r="K609" s="60">
        <f>'vnos rezultatov'!K$50</f>
        <v>0</v>
      </c>
      <c r="L609" s="60">
        <f>'vnos rezultatov'!L$50</f>
        <v>0</v>
      </c>
      <c r="M609" s="60">
        <f>'vnos rezultatov'!M$50</f>
        <v>0</v>
      </c>
      <c r="N609" s="60">
        <f>'vnos rezultatov'!N$50</f>
        <v>0</v>
      </c>
      <c r="O609" s="60">
        <f>'vnos rezultatov'!O$50</f>
        <v>0</v>
      </c>
      <c r="P609" s="60">
        <f>'vnos rezultatov'!P$50</f>
        <v>0</v>
      </c>
      <c r="Q609" s="60">
        <f>'vnos rezultatov'!Q$50</f>
        <v>0</v>
      </c>
      <c r="R609" s="60">
        <f>'vnos rezultatov'!R$50</f>
        <v>0</v>
      </c>
      <c r="S609" s="60">
        <f>'vnos rezultatov'!S$50</f>
        <v>0</v>
      </c>
      <c r="T609" s="60">
        <f>'vnos rezultatov'!T$50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72" t="s">
        <v>6</v>
      </c>
      <c r="D620" s="17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</row>
    <row r="621" spans="1:27" ht="15" customHeight="1" x14ac:dyDescent="0.25">
      <c r="A621" s="169">
        <f>score!A51</f>
        <v>45</v>
      </c>
      <c r="B621" s="170">
        <f>score!F51</f>
        <v>0</v>
      </c>
      <c r="C621" s="174">
        <v>1</v>
      </c>
      <c r="D621" s="174">
        <v>2</v>
      </c>
      <c r="E621" s="174">
        <v>3</v>
      </c>
      <c r="F621" s="174">
        <v>4</v>
      </c>
      <c r="G621" s="174">
        <v>5</v>
      </c>
      <c r="H621" s="174">
        <v>6</v>
      </c>
      <c r="I621" s="174">
        <v>7</v>
      </c>
      <c r="J621" s="174">
        <v>8</v>
      </c>
      <c r="K621" s="174">
        <v>9</v>
      </c>
      <c r="L621" s="174">
        <v>10</v>
      </c>
      <c r="M621" s="174">
        <v>11</v>
      </c>
      <c r="N621" s="174">
        <v>12</v>
      </c>
      <c r="O621" s="174">
        <v>13</v>
      </c>
      <c r="P621" s="174">
        <v>14</v>
      </c>
      <c r="Q621" s="174">
        <v>15</v>
      </c>
      <c r="R621" s="174">
        <v>16</v>
      </c>
      <c r="S621" s="174">
        <v>17</v>
      </c>
      <c r="T621" s="174">
        <v>18</v>
      </c>
      <c r="U621" s="51" t="s">
        <v>1</v>
      </c>
    </row>
    <row r="622" spans="1:27" ht="15" customHeight="1" x14ac:dyDescent="0.25">
      <c r="A622" s="169"/>
      <c r="B622" s="173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52"/>
    </row>
    <row r="623" spans="1:27" x14ac:dyDescent="0.25">
      <c r="B623" s="6" t="s">
        <v>8</v>
      </c>
      <c r="C623" s="60">
        <f>'vnos rezultatov'!C$51</f>
        <v>0</v>
      </c>
      <c r="D623" s="60">
        <f>'vnos rezultatov'!D$51</f>
        <v>0</v>
      </c>
      <c r="E623" s="60">
        <f>'vnos rezultatov'!E$51</f>
        <v>0</v>
      </c>
      <c r="F623" s="60">
        <f>'vnos rezultatov'!F$51</f>
        <v>0</v>
      </c>
      <c r="G623" s="60">
        <f>'vnos rezultatov'!G$51</f>
        <v>0</v>
      </c>
      <c r="H623" s="60">
        <f>'vnos rezultatov'!H$51</f>
        <v>0</v>
      </c>
      <c r="I623" s="60">
        <f>'vnos rezultatov'!I$51</f>
        <v>0</v>
      </c>
      <c r="J623" s="60">
        <f>'vnos rezultatov'!J$51</f>
        <v>0</v>
      </c>
      <c r="K623" s="60">
        <f>'vnos rezultatov'!K$51</f>
        <v>0</v>
      </c>
      <c r="L623" s="60">
        <f>'vnos rezultatov'!L$51</f>
        <v>0</v>
      </c>
      <c r="M623" s="60">
        <f>'vnos rezultatov'!M$51</f>
        <v>0</v>
      </c>
      <c r="N623" s="60">
        <f>'vnos rezultatov'!N$51</f>
        <v>0</v>
      </c>
      <c r="O623" s="60">
        <f>'vnos rezultatov'!O$51</f>
        <v>0</v>
      </c>
      <c r="P623" s="60">
        <f>'vnos rezultatov'!P$51</f>
        <v>0</v>
      </c>
      <c r="Q623" s="60">
        <f>'vnos rezultatov'!Q$51</f>
        <v>0</v>
      </c>
      <c r="R623" s="60">
        <f>'vnos rezultatov'!R$51</f>
        <v>0</v>
      </c>
      <c r="S623" s="60">
        <f>'vnos rezultatov'!S$51</f>
        <v>0</v>
      </c>
      <c r="T623" s="60">
        <f>'vnos rezultatov'!T$51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68" t="s">
        <v>6</v>
      </c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</row>
    <row r="635" spans="1:27" x14ac:dyDescent="0.25">
      <c r="A635" s="169">
        <f>score!A52</f>
        <v>46</v>
      </c>
      <c r="B635" s="170">
        <f>score!F52</f>
        <v>0</v>
      </c>
      <c r="C635" s="171">
        <v>1</v>
      </c>
      <c r="D635" s="171">
        <v>2</v>
      </c>
      <c r="E635" s="171">
        <v>3</v>
      </c>
      <c r="F635" s="171">
        <v>4</v>
      </c>
      <c r="G635" s="171">
        <v>5</v>
      </c>
      <c r="H635" s="171">
        <v>6</v>
      </c>
      <c r="I635" s="171">
        <v>7</v>
      </c>
      <c r="J635" s="171">
        <v>8</v>
      </c>
      <c r="K635" s="171">
        <v>9</v>
      </c>
      <c r="L635" s="171">
        <v>10</v>
      </c>
      <c r="M635" s="171">
        <v>11</v>
      </c>
      <c r="N635" s="171">
        <v>12</v>
      </c>
      <c r="O635" s="171">
        <v>13</v>
      </c>
      <c r="P635" s="171">
        <v>14</v>
      </c>
      <c r="Q635" s="171">
        <v>15</v>
      </c>
      <c r="R635" s="171">
        <v>16</v>
      </c>
      <c r="S635" s="171">
        <v>17</v>
      </c>
      <c r="T635" s="171">
        <v>18</v>
      </c>
      <c r="U635" s="51" t="s">
        <v>1</v>
      </c>
    </row>
    <row r="636" spans="1:27" x14ac:dyDescent="0.25">
      <c r="A636" s="169"/>
      <c r="B636" s="170"/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52"/>
    </row>
    <row r="637" spans="1:27" x14ac:dyDescent="0.25">
      <c r="B637" s="6" t="s">
        <v>8</v>
      </c>
      <c r="C637" s="60">
        <f>'vnos rezultatov'!C$52</f>
        <v>0</v>
      </c>
      <c r="D637" s="60">
        <f>'vnos rezultatov'!D$52</f>
        <v>0</v>
      </c>
      <c r="E637" s="60">
        <f>'vnos rezultatov'!E$52</f>
        <v>0</v>
      </c>
      <c r="F637" s="60">
        <f>'vnos rezultatov'!F$52</f>
        <v>0</v>
      </c>
      <c r="G637" s="60">
        <f>'vnos rezultatov'!G$52</f>
        <v>0</v>
      </c>
      <c r="H637" s="60">
        <f>'vnos rezultatov'!H$52</f>
        <v>0</v>
      </c>
      <c r="I637" s="60">
        <f>'vnos rezultatov'!I$52</f>
        <v>0</v>
      </c>
      <c r="J637" s="60">
        <f>'vnos rezultatov'!J$52</f>
        <v>0</v>
      </c>
      <c r="K637" s="60">
        <f>'vnos rezultatov'!K$52</f>
        <v>0</v>
      </c>
      <c r="L637" s="60">
        <f>'vnos rezultatov'!L$52</f>
        <v>0</v>
      </c>
      <c r="M637" s="60">
        <f>'vnos rezultatov'!M$52</f>
        <v>0</v>
      </c>
      <c r="N637" s="60">
        <f>'vnos rezultatov'!N$52</f>
        <v>0</v>
      </c>
      <c r="O637" s="60">
        <f>'vnos rezultatov'!O$52</f>
        <v>0</v>
      </c>
      <c r="P637" s="60">
        <f>'vnos rezultatov'!P$52</f>
        <v>0</v>
      </c>
      <c r="Q637" s="60">
        <f>'vnos rezultatov'!Q$52</f>
        <v>0</v>
      </c>
      <c r="R637" s="60">
        <f>'vnos rezultatov'!R$52</f>
        <v>0</v>
      </c>
      <c r="S637" s="60">
        <f>'vnos rezultatov'!S$52</f>
        <v>0</v>
      </c>
      <c r="T637" s="60">
        <f>'vnos rezultatov'!T$52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68" t="s">
        <v>6</v>
      </c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</row>
    <row r="649" spans="1:21" ht="15" customHeight="1" x14ac:dyDescent="0.25">
      <c r="A649" s="169">
        <f>score!A53</f>
        <v>47</v>
      </c>
      <c r="B649" s="170">
        <f>score!F53</f>
        <v>0</v>
      </c>
      <c r="C649" s="171">
        <v>1</v>
      </c>
      <c r="D649" s="171">
        <v>2</v>
      </c>
      <c r="E649" s="171">
        <v>3</v>
      </c>
      <c r="F649" s="171">
        <v>4</v>
      </c>
      <c r="G649" s="171">
        <v>5</v>
      </c>
      <c r="H649" s="171">
        <v>6</v>
      </c>
      <c r="I649" s="171">
        <v>7</v>
      </c>
      <c r="J649" s="171">
        <v>8</v>
      </c>
      <c r="K649" s="171">
        <v>9</v>
      </c>
      <c r="L649" s="171">
        <v>10</v>
      </c>
      <c r="M649" s="171">
        <v>11</v>
      </c>
      <c r="N649" s="171">
        <v>12</v>
      </c>
      <c r="O649" s="171">
        <v>13</v>
      </c>
      <c r="P649" s="171">
        <v>14</v>
      </c>
      <c r="Q649" s="171">
        <v>15</v>
      </c>
      <c r="R649" s="171">
        <v>16</v>
      </c>
      <c r="S649" s="171">
        <v>17</v>
      </c>
      <c r="T649" s="171">
        <v>18</v>
      </c>
      <c r="U649" s="51" t="s">
        <v>1</v>
      </c>
    </row>
    <row r="650" spans="1:21" ht="15" customHeight="1" x14ac:dyDescent="0.25">
      <c r="A650" s="169"/>
      <c r="B650" s="170"/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52"/>
    </row>
    <row r="651" spans="1:21" x14ac:dyDescent="0.25">
      <c r="B651" s="6" t="s">
        <v>8</v>
      </c>
      <c r="C651" s="60">
        <f>'vnos rezultatov'!C$53</f>
        <v>0</v>
      </c>
      <c r="D651" s="60">
        <f>'vnos rezultatov'!D$53</f>
        <v>0</v>
      </c>
      <c r="E651" s="60">
        <f>'vnos rezultatov'!E$53</f>
        <v>0</v>
      </c>
      <c r="F651" s="60">
        <f>'vnos rezultatov'!F$53</f>
        <v>0</v>
      </c>
      <c r="G651" s="60">
        <f>'vnos rezultatov'!G$53</f>
        <v>0</v>
      </c>
      <c r="H651" s="60">
        <f>'vnos rezultatov'!H$53</f>
        <v>0</v>
      </c>
      <c r="I651" s="60">
        <f>'vnos rezultatov'!I$53</f>
        <v>0</v>
      </c>
      <c r="J651" s="60">
        <f>'vnos rezultatov'!J$53</f>
        <v>0</v>
      </c>
      <c r="K651" s="60">
        <f>'vnos rezultatov'!K$53</f>
        <v>0</v>
      </c>
      <c r="L651" s="60">
        <f>'vnos rezultatov'!L$53</f>
        <v>0</v>
      </c>
      <c r="M651" s="60">
        <f>'vnos rezultatov'!M$53</f>
        <v>0</v>
      </c>
      <c r="N651" s="60">
        <f>'vnos rezultatov'!N$53</f>
        <v>0</v>
      </c>
      <c r="O651" s="60">
        <f>'vnos rezultatov'!O$53</f>
        <v>0</v>
      </c>
      <c r="P651" s="60">
        <f>'vnos rezultatov'!P$53</f>
        <v>0</v>
      </c>
      <c r="Q651" s="60">
        <f>'vnos rezultatov'!Q$53</f>
        <v>0</v>
      </c>
      <c r="R651" s="60">
        <f>'vnos rezultatov'!R$53</f>
        <v>0</v>
      </c>
      <c r="S651" s="60">
        <f>'vnos rezultatov'!S$53</f>
        <v>0</v>
      </c>
      <c r="T651" s="60">
        <f>'vnos rezultatov'!T$53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68" t="s">
        <v>6</v>
      </c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</row>
    <row r="663" spans="1:21" ht="15" customHeight="1" x14ac:dyDescent="0.25">
      <c r="A663" s="169">
        <f>score!A54</f>
        <v>48</v>
      </c>
      <c r="B663" s="170">
        <f>score!F54</f>
        <v>0</v>
      </c>
      <c r="C663" s="171">
        <v>1</v>
      </c>
      <c r="D663" s="171">
        <v>2</v>
      </c>
      <c r="E663" s="171">
        <v>3</v>
      </c>
      <c r="F663" s="171">
        <v>4</v>
      </c>
      <c r="G663" s="171">
        <v>5</v>
      </c>
      <c r="H663" s="171">
        <v>6</v>
      </c>
      <c r="I663" s="171">
        <v>7</v>
      </c>
      <c r="J663" s="171">
        <v>8</v>
      </c>
      <c r="K663" s="171">
        <v>9</v>
      </c>
      <c r="L663" s="171">
        <v>10</v>
      </c>
      <c r="M663" s="171">
        <v>11</v>
      </c>
      <c r="N663" s="171">
        <v>12</v>
      </c>
      <c r="O663" s="171">
        <v>13</v>
      </c>
      <c r="P663" s="171">
        <v>14</v>
      </c>
      <c r="Q663" s="171">
        <v>15</v>
      </c>
      <c r="R663" s="171">
        <v>16</v>
      </c>
      <c r="S663" s="171">
        <v>17</v>
      </c>
      <c r="T663" s="171">
        <v>18</v>
      </c>
      <c r="U663" s="51" t="s">
        <v>1</v>
      </c>
    </row>
    <row r="664" spans="1:21" ht="15" customHeight="1" x14ac:dyDescent="0.25">
      <c r="A664" s="169"/>
      <c r="B664" s="170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52"/>
    </row>
    <row r="665" spans="1:21" x14ac:dyDescent="0.25">
      <c r="B665" s="6" t="s">
        <v>8</v>
      </c>
      <c r="C665" s="60">
        <f>'vnos rezultatov'!C$54</f>
        <v>0</v>
      </c>
      <c r="D665" s="60">
        <f>'vnos rezultatov'!D$54</f>
        <v>0</v>
      </c>
      <c r="E665" s="60">
        <f>'vnos rezultatov'!E$54</f>
        <v>0</v>
      </c>
      <c r="F665" s="60">
        <f>'vnos rezultatov'!F$54</f>
        <v>0</v>
      </c>
      <c r="G665" s="60">
        <f>'vnos rezultatov'!G$54</f>
        <v>0</v>
      </c>
      <c r="H665" s="60">
        <f>'vnos rezultatov'!H$54</f>
        <v>0</v>
      </c>
      <c r="I665" s="60">
        <f>'vnos rezultatov'!I$54</f>
        <v>0</v>
      </c>
      <c r="J665" s="60">
        <f>'vnos rezultatov'!J$54</f>
        <v>0</v>
      </c>
      <c r="K665" s="60">
        <f>'vnos rezultatov'!K$54</f>
        <v>0</v>
      </c>
      <c r="L665" s="60">
        <f>'vnos rezultatov'!L$54</f>
        <v>0</v>
      </c>
      <c r="M665" s="60">
        <f>'vnos rezultatov'!M$54</f>
        <v>0</v>
      </c>
      <c r="N665" s="60">
        <f>'vnos rezultatov'!N$54</f>
        <v>0</v>
      </c>
      <c r="O665" s="60">
        <f>'vnos rezultatov'!O$54</f>
        <v>0</v>
      </c>
      <c r="P665" s="60">
        <f>'vnos rezultatov'!P$54</f>
        <v>0</v>
      </c>
      <c r="Q665" s="60">
        <f>'vnos rezultatov'!Q$54</f>
        <v>0</v>
      </c>
      <c r="R665" s="60">
        <f>'vnos rezultatov'!R$54</f>
        <v>0</v>
      </c>
      <c r="S665" s="60">
        <f>'vnos rezultatov'!S$54</f>
        <v>0</v>
      </c>
      <c r="T665" s="60">
        <f>'vnos rezultatov'!T$54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72" t="s">
        <v>6</v>
      </c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  <c r="T676" s="172"/>
    </row>
    <row r="677" spans="1:21" ht="15" customHeight="1" x14ac:dyDescent="0.25">
      <c r="A677" s="169">
        <f>score!A55</f>
        <v>49</v>
      </c>
      <c r="B677" s="170">
        <f>score!F55</f>
        <v>0</v>
      </c>
      <c r="C677" s="174">
        <v>1</v>
      </c>
      <c r="D677" s="174">
        <v>2</v>
      </c>
      <c r="E677" s="174">
        <v>3</v>
      </c>
      <c r="F677" s="174">
        <v>4</v>
      </c>
      <c r="G677" s="174">
        <v>5</v>
      </c>
      <c r="H677" s="174">
        <v>6</v>
      </c>
      <c r="I677" s="174">
        <v>7</v>
      </c>
      <c r="J677" s="174">
        <v>8</v>
      </c>
      <c r="K677" s="174">
        <v>9</v>
      </c>
      <c r="L677" s="174">
        <v>10</v>
      </c>
      <c r="M677" s="174">
        <v>11</v>
      </c>
      <c r="N677" s="174">
        <v>12</v>
      </c>
      <c r="O677" s="174">
        <v>13</v>
      </c>
      <c r="P677" s="174">
        <v>14</v>
      </c>
      <c r="Q677" s="174">
        <v>15</v>
      </c>
      <c r="R677" s="174">
        <v>16</v>
      </c>
      <c r="S677" s="174">
        <v>17</v>
      </c>
      <c r="T677" s="174">
        <v>18</v>
      </c>
      <c r="U677" s="51" t="s">
        <v>1</v>
      </c>
    </row>
    <row r="678" spans="1:21" ht="15" customHeight="1" x14ac:dyDescent="0.25">
      <c r="A678" s="169"/>
      <c r="B678" s="170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52"/>
    </row>
    <row r="679" spans="1:21" x14ac:dyDescent="0.25">
      <c r="B679" s="6" t="s">
        <v>8</v>
      </c>
      <c r="C679" s="60">
        <f>'vnos rezultatov'!C$55</f>
        <v>0</v>
      </c>
      <c r="D679" s="60">
        <f>'vnos rezultatov'!D$55</f>
        <v>0</v>
      </c>
      <c r="E679" s="60">
        <f>'vnos rezultatov'!E$55</f>
        <v>0</v>
      </c>
      <c r="F679" s="60">
        <f>'vnos rezultatov'!F$55</f>
        <v>0</v>
      </c>
      <c r="G679" s="60">
        <f>'vnos rezultatov'!G$55</f>
        <v>0</v>
      </c>
      <c r="H679" s="60">
        <f>'vnos rezultatov'!H$55</f>
        <v>0</v>
      </c>
      <c r="I679" s="60">
        <f>'vnos rezultatov'!I$55</f>
        <v>0</v>
      </c>
      <c r="J679" s="60">
        <f>'vnos rezultatov'!J$55</f>
        <v>0</v>
      </c>
      <c r="K679" s="60">
        <f>'vnos rezultatov'!K$55</f>
        <v>0</v>
      </c>
      <c r="L679" s="60">
        <f>'vnos rezultatov'!L$55</f>
        <v>0</v>
      </c>
      <c r="M679" s="60">
        <f>'vnos rezultatov'!M$55</f>
        <v>0</v>
      </c>
      <c r="N679" s="60">
        <f>'vnos rezultatov'!N$55</f>
        <v>0</v>
      </c>
      <c r="O679" s="60">
        <f>'vnos rezultatov'!O$55</f>
        <v>0</v>
      </c>
      <c r="P679" s="60">
        <f>'vnos rezultatov'!P$55</f>
        <v>0</v>
      </c>
      <c r="Q679" s="60">
        <f>'vnos rezultatov'!Q$55</f>
        <v>0</v>
      </c>
      <c r="R679" s="60">
        <f>'vnos rezultatov'!R$55</f>
        <v>0</v>
      </c>
      <c r="S679" s="60">
        <f>'vnos rezultatov'!S$55</f>
        <v>0</v>
      </c>
      <c r="T679" s="60">
        <f>'vnos rezultatov'!T$55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68" t="s">
        <v>6</v>
      </c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</row>
    <row r="691" spans="1:21" ht="15" customHeight="1" x14ac:dyDescent="0.25">
      <c r="A691" s="169">
        <f>score!A56</f>
        <v>50</v>
      </c>
      <c r="B691" s="170">
        <f>score!F56</f>
        <v>0</v>
      </c>
      <c r="C691" s="171">
        <v>1</v>
      </c>
      <c r="D691" s="171">
        <v>2</v>
      </c>
      <c r="E691" s="171">
        <v>3</v>
      </c>
      <c r="F691" s="171">
        <v>4</v>
      </c>
      <c r="G691" s="171">
        <v>5</v>
      </c>
      <c r="H691" s="171">
        <v>6</v>
      </c>
      <c r="I691" s="171">
        <v>7</v>
      </c>
      <c r="J691" s="171">
        <v>8</v>
      </c>
      <c r="K691" s="171">
        <v>9</v>
      </c>
      <c r="L691" s="171">
        <v>10</v>
      </c>
      <c r="M691" s="171">
        <v>11</v>
      </c>
      <c r="N691" s="171">
        <v>12</v>
      </c>
      <c r="O691" s="171">
        <v>13</v>
      </c>
      <c r="P691" s="171">
        <v>14</v>
      </c>
      <c r="Q691" s="171">
        <v>15</v>
      </c>
      <c r="R691" s="171">
        <v>16</v>
      </c>
      <c r="S691" s="171">
        <v>17</v>
      </c>
      <c r="T691" s="171">
        <v>18</v>
      </c>
      <c r="U691" s="51" t="s">
        <v>1</v>
      </c>
    </row>
    <row r="692" spans="1:21" ht="15" customHeight="1" x14ac:dyDescent="0.25">
      <c r="A692" s="169"/>
      <c r="B692" s="170"/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52"/>
    </row>
    <row r="693" spans="1:21" x14ac:dyDescent="0.25">
      <c r="B693" s="6" t="s">
        <v>8</v>
      </c>
      <c r="C693" s="60">
        <f>'vnos rezultatov'!C$56</f>
        <v>0</v>
      </c>
      <c r="D693" s="60">
        <f>'vnos rezultatov'!D$56</f>
        <v>0</v>
      </c>
      <c r="E693" s="60">
        <f>'vnos rezultatov'!E$56</f>
        <v>0</v>
      </c>
      <c r="F693" s="60">
        <f>'vnos rezultatov'!F$56</f>
        <v>0</v>
      </c>
      <c r="G693" s="60">
        <f>'vnos rezultatov'!G$56</f>
        <v>0</v>
      </c>
      <c r="H693" s="60">
        <f>'vnos rezultatov'!H$56</f>
        <v>0</v>
      </c>
      <c r="I693" s="60">
        <f>'vnos rezultatov'!I$56</f>
        <v>0</v>
      </c>
      <c r="J693" s="60">
        <f>'vnos rezultatov'!J$56</f>
        <v>0</v>
      </c>
      <c r="K693" s="60">
        <f>'vnos rezultatov'!K$56</f>
        <v>0</v>
      </c>
      <c r="L693" s="60">
        <f>'vnos rezultatov'!L$56</f>
        <v>0</v>
      </c>
      <c r="M693" s="60">
        <f>'vnos rezultatov'!M$56</f>
        <v>0</v>
      </c>
      <c r="N693" s="60">
        <f>'vnos rezultatov'!N$56</f>
        <v>0</v>
      </c>
      <c r="O693" s="60">
        <f>'vnos rezultatov'!O$56</f>
        <v>0</v>
      </c>
      <c r="P693" s="60">
        <f>'vnos rezultatov'!P$56</f>
        <v>0</v>
      </c>
      <c r="Q693" s="60">
        <f>'vnos rezultatov'!Q$56</f>
        <v>0</v>
      </c>
      <c r="R693" s="60">
        <f>'vnos rezultatov'!R$56</f>
        <v>0</v>
      </c>
      <c r="S693" s="60">
        <f>'vnos rezultatov'!S$56</f>
        <v>0</v>
      </c>
      <c r="T693" s="60">
        <f>'vnos rezultatov'!T$56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68" t="s">
        <v>6</v>
      </c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</row>
    <row r="705" spans="1:21" x14ac:dyDescent="0.25">
      <c r="A705" s="169">
        <f>score!A57</f>
        <v>51</v>
      </c>
      <c r="B705" s="170">
        <f>score!F57</f>
        <v>0</v>
      </c>
      <c r="C705" s="171">
        <v>1</v>
      </c>
      <c r="D705" s="171">
        <v>2</v>
      </c>
      <c r="E705" s="171">
        <v>3</v>
      </c>
      <c r="F705" s="171">
        <v>4</v>
      </c>
      <c r="G705" s="171">
        <v>5</v>
      </c>
      <c r="H705" s="171">
        <v>6</v>
      </c>
      <c r="I705" s="171">
        <v>7</v>
      </c>
      <c r="J705" s="171">
        <v>8</v>
      </c>
      <c r="K705" s="171">
        <v>9</v>
      </c>
      <c r="L705" s="171">
        <v>10</v>
      </c>
      <c r="M705" s="171">
        <v>11</v>
      </c>
      <c r="N705" s="171">
        <v>12</v>
      </c>
      <c r="O705" s="171">
        <v>13</v>
      </c>
      <c r="P705" s="171">
        <v>14</v>
      </c>
      <c r="Q705" s="171">
        <v>15</v>
      </c>
      <c r="R705" s="171">
        <v>16</v>
      </c>
      <c r="S705" s="171">
        <v>17</v>
      </c>
      <c r="T705" s="171">
        <v>18</v>
      </c>
      <c r="U705" s="51" t="s">
        <v>1</v>
      </c>
    </row>
    <row r="706" spans="1:21" x14ac:dyDescent="0.25">
      <c r="A706" s="169"/>
      <c r="B706" s="170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52"/>
    </row>
    <row r="707" spans="1:21" x14ac:dyDescent="0.25">
      <c r="B707" s="6" t="s">
        <v>8</v>
      </c>
      <c r="C707" s="60">
        <f>'vnos rezultatov'!C$57</f>
        <v>0</v>
      </c>
      <c r="D707" s="60">
        <f>'vnos rezultatov'!D$57</f>
        <v>0</v>
      </c>
      <c r="E707" s="60">
        <f>'vnos rezultatov'!E$57</f>
        <v>0</v>
      </c>
      <c r="F707" s="60">
        <f>'vnos rezultatov'!F$57</f>
        <v>0</v>
      </c>
      <c r="G707" s="60">
        <f>'vnos rezultatov'!G$57</f>
        <v>0</v>
      </c>
      <c r="H707" s="60">
        <f>'vnos rezultatov'!H$57</f>
        <v>0</v>
      </c>
      <c r="I707" s="60">
        <f>'vnos rezultatov'!I$57</f>
        <v>0</v>
      </c>
      <c r="J707" s="60">
        <f>'vnos rezultatov'!J$57</f>
        <v>0</v>
      </c>
      <c r="K707" s="60">
        <f>'vnos rezultatov'!K$57</f>
        <v>0</v>
      </c>
      <c r="L707" s="60">
        <f>'vnos rezultatov'!L$57</f>
        <v>0</v>
      </c>
      <c r="M707" s="60">
        <f>'vnos rezultatov'!M$57</f>
        <v>0</v>
      </c>
      <c r="N707" s="60">
        <f>'vnos rezultatov'!N$57</f>
        <v>0</v>
      </c>
      <c r="O707" s="60">
        <f>'vnos rezultatov'!O$57</f>
        <v>0</v>
      </c>
      <c r="P707" s="60">
        <f>'vnos rezultatov'!P$57</f>
        <v>0</v>
      </c>
      <c r="Q707" s="60">
        <f>'vnos rezultatov'!Q$57</f>
        <v>0</v>
      </c>
      <c r="R707" s="60">
        <f>'vnos rezultatov'!R$57</f>
        <v>0</v>
      </c>
      <c r="S707" s="60">
        <f>'vnos rezultatov'!S$57</f>
        <v>0</v>
      </c>
      <c r="T707" s="60">
        <f>'vnos rezultatov'!T$57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68" t="s">
        <v>6</v>
      </c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</row>
    <row r="719" spans="1:21" ht="15" customHeight="1" x14ac:dyDescent="0.25">
      <c r="A719" s="169">
        <f>score!A58</f>
        <v>52</v>
      </c>
      <c r="B719" s="170">
        <f>score!F58</f>
        <v>0</v>
      </c>
      <c r="C719" s="171">
        <v>1</v>
      </c>
      <c r="D719" s="171">
        <v>2</v>
      </c>
      <c r="E719" s="171">
        <v>3</v>
      </c>
      <c r="F719" s="171">
        <v>4</v>
      </c>
      <c r="G719" s="171">
        <v>5</v>
      </c>
      <c r="H719" s="171">
        <v>6</v>
      </c>
      <c r="I719" s="171">
        <v>7</v>
      </c>
      <c r="J719" s="171">
        <v>8</v>
      </c>
      <c r="K719" s="171">
        <v>9</v>
      </c>
      <c r="L719" s="171">
        <v>10</v>
      </c>
      <c r="M719" s="171">
        <v>11</v>
      </c>
      <c r="N719" s="171">
        <v>12</v>
      </c>
      <c r="O719" s="171">
        <v>13</v>
      </c>
      <c r="P719" s="171">
        <v>14</v>
      </c>
      <c r="Q719" s="171">
        <v>15</v>
      </c>
      <c r="R719" s="171">
        <v>16</v>
      </c>
      <c r="S719" s="171">
        <v>17</v>
      </c>
      <c r="T719" s="171">
        <v>18</v>
      </c>
      <c r="U719" s="51" t="s">
        <v>1</v>
      </c>
    </row>
    <row r="720" spans="1:21" ht="15" customHeight="1" x14ac:dyDescent="0.25">
      <c r="A720" s="169"/>
      <c r="B720" s="170"/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52"/>
    </row>
    <row r="721" spans="1:21" x14ac:dyDescent="0.25">
      <c r="B721" s="6" t="s">
        <v>8</v>
      </c>
      <c r="C721" s="60">
        <f>'vnos rezultatov'!C$58</f>
        <v>0</v>
      </c>
      <c r="D721" s="60">
        <f>'vnos rezultatov'!D$58</f>
        <v>0</v>
      </c>
      <c r="E721" s="60">
        <f>'vnos rezultatov'!E$58</f>
        <v>0</v>
      </c>
      <c r="F721" s="60">
        <f>'vnos rezultatov'!F$58</f>
        <v>0</v>
      </c>
      <c r="G721" s="60">
        <f>'vnos rezultatov'!G$58</f>
        <v>0</v>
      </c>
      <c r="H721" s="60">
        <f>'vnos rezultatov'!H$58</f>
        <v>0</v>
      </c>
      <c r="I721" s="60">
        <f>'vnos rezultatov'!I$58</f>
        <v>0</v>
      </c>
      <c r="J721" s="60">
        <f>'vnos rezultatov'!J$58</f>
        <v>0</v>
      </c>
      <c r="K721" s="60">
        <f>'vnos rezultatov'!K$58</f>
        <v>0</v>
      </c>
      <c r="L721" s="60">
        <f>'vnos rezultatov'!L$58</f>
        <v>0</v>
      </c>
      <c r="M721" s="60">
        <f>'vnos rezultatov'!M$58</f>
        <v>0</v>
      </c>
      <c r="N721" s="60">
        <f>'vnos rezultatov'!N$58</f>
        <v>0</v>
      </c>
      <c r="O721" s="60">
        <f>'vnos rezultatov'!O$58</f>
        <v>0</v>
      </c>
      <c r="P721" s="60">
        <f>'vnos rezultatov'!P$58</f>
        <v>0</v>
      </c>
      <c r="Q721" s="60">
        <f>'vnos rezultatov'!Q$58</f>
        <v>0</v>
      </c>
      <c r="R721" s="60">
        <f>'vnos rezultatov'!R$58</f>
        <v>0</v>
      </c>
      <c r="S721" s="60">
        <f>'vnos rezultatov'!S$58</f>
        <v>0</v>
      </c>
      <c r="T721" s="60">
        <f>'vnos rezultatov'!T$58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72" t="s">
        <v>6</v>
      </c>
      <c r="D732" s="172"/>
      <c r="E732" s="172"/>
      <c r="F732" s="172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2"/>
      <c r="R732" s="172"/>
      <c r="S732" s="172"/>
      <c r="T732" s="172"/>
    </row>
    <row r="733" spans="1:21" ht="15" customHeight="1" x14ac:dyDescent="0.25">
      <c r="A733" s="169">
        <f>score!A59</f>
        <v>53</v>
      </c>
      <c r="B733" s="170">
        <f>score!F59</f>
        <v>0</v>
      </c>
      <c r="C733" s="174">
        <v>1</v>
      </c>
      <c r="D733" s="174">
        <v>2</v>
      </c>
      <c r="E733" s="174">
        <v>3</v>
      </c>
      <c r="F733" s="174">
        <v>4</v>
      </c>
      <c r="G733" s="174">
        <v>5</v>
      </c>
      <c r="H733" s="174">
        <v>6</v>
      </c>
      <c r="I733" s="174">
        <v>7</v>
      </c>
      <c r="J733" s="174">
        <v>8</v>
      </c>
      <c r="K733" s="174">
        <v>9</v>
      </c>
      <c r="L733" s="174">
        <v>10</v>
      </c>
      <c r="M733" s="174">
        <v>11</v>
      </c>
      <c r="N733" s="174">
        <v>12</v>
      </c>
      <c r="O733" s="174">
        <v>13</v>
      </c>
      <c r="P733" s="174">
        <v>14</v>
      </c>
      <c r="Q733" s="174">
        <v>15</v>
      </c>
      <c r="R733" s="174">
        <v>16</v>
      </c>
      <c r="S733" s="174">
        <v>17</v>
      </c>
      <c r="T733" s="174">
        <v>18</v>
      </c>
      <c r="U733" s="51" t="s">
        <v>1</v>
      </c>
    </row>
    <row r="734" spans="1:21" ht="15" customHeight="1" x14ac:dyDescent="0.25">
      <c r="A734" s="169"/>
      <c r="B734" s="170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52"/>
    </row>
    <row r="735" spans="1:21" x14ac:dyDescent="0.25">
      <c r="B735" s="6" t="s">
        <v>8</v>
      </c>
      <c r="C735" s="60">
        <f>'vnos rezultatov'!C$59</f>
        <v>0</v>
      </c>
      <c r="D735" s="60">
        <f>'vnos rezultatov'!D$59</f>
        <v>0</v>
      </c>
      <c r="E735" s="60">
        <f>'vnos rezultatov'!E$59</f>
        <v>0</v>
      </c>
      <c r="F735" s="60">
        <f>'vnos rezultatov'!F$59</f>
        <v>0</v>
      </c>
      <c r="G735" s="60">
        <f>'vnos rezultatov'!G$59</f>
        <v>0</v>
      </c>
      <c r="H735" s="60">
        <f>'vnos rezultatov'!H$59</f>
        <v>0</v>
      </c>
      <c r="I735" s="60">
        <f>'vnos rezultatov'!I$59</f>
        <v>0</v>
      </c>
      <c r="J735" s="60">
        <f>'vnos rezultatov'!J$59</f>
        <v>0</v>
      </c>
      <c r="K735" s="60">
        <f>'vnos rezultatov'!K$59</f>
        <v>0</v>
      </c>
      <c r="L735" s="60">
        <f>'vnos rezultatov'!L$59</f>
        <v>0</v>
      </c>
      <c r="M735" s="60">
        <f>'vnos rezultatov'!M$59</f>
        <v>0</v>
      </c>
      <c r="N735" s="60">
        <f>'vnos rezultatov'!N$59</f>
        <v>0</v>
      </c>
      <c r="O735" s="60">
        <f>'vnos rezultatov'!O$59</f>
        <v>0</v>
      </c>
      <c r="P735" s="60">
        <f>'vnos rezultatov'!P$59</f>
        <v>0</v>
      </c>
      <c r="Q735" s="60">
        <f>'vnos rezultatov'!Q$59</f>
        <v>0</v>
      </c>
      <c r="R735" s="60">
        <f>'vnos rezultatov'!R$59</f>
        <v>0</v>
      </c>
      <c r="S735" s="60">
        <f>'vnos rezultatov'!S$59</f>
        <v>0</v>
      </c>
      <c r="T735" s="60">
        <f>'vnos rezultatov'!T$59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68" t="s">
        <v>6</v>
      </c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</row>
    <row r="747" spans="1:21" x14ac:dyDescent="0.25">
      <c r="A747" s="169">
        <f>score!A60</f>
        <v>54</v>
      </c>
      <c r="B747" s="170">
        <f>score!F60</f>
        <v>0</v>
      </c>
      <c r="C747" s="171">
        <v>1</v>
      </c>
      <c r="D747" s="171">
        <v>2</v>
      </c>
      <c r="E747" s="171">
        <v>3</v>
      </c>
      <c r="F747" s="171">
        <v>4</v>
      </c>
      <c r="G747" s="171">
        <v>5</v>
      </c>
      <c r="H747" s="171">
        <v>6</v>
      </c>
      <c r="I747" s="171">
        <v>7</v>
      </c>
      <c r="J747" s="171">
        <v>8</v>
      </c>
      <c r="K747" s="171">
        <v>9</v>
      </c>
      <c r="L747" s="171">
        <v>10</v>
      </c>
      <c r="M747" s="171">
        <v>11</v>
      </c>
      <c r="N747" s="171">
        <v>12</v>
      </c>
      <c r="O747" s="171">
        <v>13</v>
      </c>
      <c r="P747" s="171">
        <v>14</v>
      </c>
      <c r="Q747" s="171">
        <v>15</v>
      </c>
      <c r="R747" s="171">
        <v>16</v>
      </c>
      <c r="S747" s="171">
        <v>17</v>
      </c>
      <c r="T747" s="171">
        <v>18</v>
      </c>
      <c r="U747" s="51" t="s">
        <v>1</v>
      </c>
    </row>
    <row r="748" spans="1:21" x14ac:dyDescent="0.25">
      <c r="A748" s="169"/>
      <c r="B748" s="170"/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52"/>
    </row>
    <row r="749" spans="1:21" x14ac:dyDescent="0.25">
      <c r="B749" s="6" t="s">
        <v>8</v>
      </c>
      <c r="C749" s="60">
        <f>'vnos rezultatov'!C$60</f>
        <v>0</v>
      </c>
      <c r="D749" s="60">
        <f>'vnos rezultatov'!D$60</f>
        <v>0</v>
      </c>
      <c r="E749" s="60">
        <f>'vnos rezultatov'!E$60</f>
        <v>0</v>
      </c>
      <c r="F749" s="60">
        <f>'vnos rezultatov'!F$60</f>
        <v>0</v>
      </c>
      <c r="G749" s="60">
        <f>'vnos rezultatov'!G$60</f>
        <v>0</v>
      </c>
      <c r="H749" s="60">
        <f>'vnos rezultatov'!H$60</f>
        <v>0</v>
      </c>
      <c r="I749" s="60">
        <f>'vnos rezultatov'!I$60</f>
        <v>0</v>
      </c>
      <c r="J749" s="60">
        <f>'vnos rezultatov'!J$60</f>
        <v>0</v>
      </c>
      <c r="K749" s="60">
        <f>'vnos rezultatov'!K$60</f>
        <v>0</v>
      </c>
      <c r="L749" s="60">
        <f>'vnos rezultatov'!L$60</f>
        <v>0</v>
      </c>
      <c r="M749" s="60">
        <f>'vnos rezultatov'!M$60</f>
        <v>0</v>
      </c>
      <c r="N749" s="60">
        <f>'vnos rezultatov'!N$60</f>
        <v>0</v>
      </c>
      <c r="O749" s="60">
        <f>'vnos rezultatov'!O$60</f>
        <v>0</v>
      </c>
      <c r="P749" s="60">
        <f>'vnos rezultatov'!P$60</f>
        <v>0</v>
      </c>
      <c r="Q749" s="60">
        <f>'vnos rezultatov'!Q$60</f>
        <v>0</v>
      </c>
      <c r="R749" s="60">
        <f>'vnos rezultatov'!R$60</f>
        <v>0</v>
      </c>
      <c r="S749" s="60">
        <f>'vnos rezultatov'!S$60</f>
        <v>0</v>
      </c>
      <c r="T749" s="60">
        <f>'vnos rezultatov'!T$60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68" t="s">
        <v>6</v>
      </c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</row>
    <row r="761" spans="1:21" x14ac:dyDescent="0.25">
      <c r="A761" s="169">
        <f>score!A61</f>
        <v>55</v>
      </c>
      <c r="B761" s="170">
        <f>score!F61</f>
        <v>0</v>
      </c>
      <c r="C761" s="171">
        <v>1</v>
      </c>
      <c r="D761" s="171">
        <v>2</v>
      </c>
      <c r="E761" s="171">
        <v>3</v>
      </c>
      <c r="F761" s="171">
        <v>4</v>
      </c>
      <c r="G761" s="171">
        <v>5</v>
      </c>
      <c r="H761" s="171">
        <v>6</v>
      </c>
      <c r="I761" s="171">
        <v>7</v>
      </c>
      <c r="J761" s="171">
        <v>8</v>
      </c>
      <c r="K761" s="171">
        <v>9</v>
      </c>
      <c r="L761" s="171">
        <v>10</v>
      </c>
      <c r="M761" s="171">
        <v>11</v>
      </c>
      <c r="N761" s="171">
        <v>12</v>
      </c>
      <c r="O761" s="171">
        <v>13</v>
      </c>
      <c r="P761" s="171">
        <v>14</v>
      </c>
      <c r="Q761" s="171">
        <v>15</v>
      </c>
      <c r="R761" s="171">
        <v>16</v>
      </c>
      <c r="S761" s="171">
        <v>17</v>
      </c>
      <c r="T761" s="171">
        <v>18</v>
      </c>
      <c r="U761" s="51" t="s">
        <v>1</v>
      </c>
    </row>
    <row r="762" spans="1:21" x14ac:dyDescent="0.25">
      <c r="A762" s="169"/>
      <c r="B762" s="170"/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52"/>
    </row>
    <row r="763" spans="1:21" x14ac:dyDescent="0.25">
      <c r="B763" s="6" t="s">
        <v>8</v>
      </c>
      <c r="C763" s="60">
        <f>'vnos rezultatov'!C$61</f>
        <v>0</v>
      </c>
      <c r="D763" s="60">
        <f>'vnos rezultatov'!D$61</f>
        <v>0</v>
      </c>
      <c r="E763" s="60">
        <f>'vnos rezultatov'!E$61</f>
        <v>0</v>
      </c>
      <c r="F763" s="60">
        <f>'vnos rezultatov'!F$61</f>
        <v>0</v>
      </c>
      <c r="G763" s="60">
        <f>'vnos rezultatov'!G$61</f>
        <v>0</v>
      </c>
      <c r="H763" s="60">
        <f>'vnos rezultatov'!H$61</f>
        <v>0</v>
      </c>
      <c r="I763" s="60">
        <f>'vnos rezultatov'!I$61</f>
        <v>0</v>
      </c>
      <c r="J763" s="60">
        <f>'vnos rezultatov'!J$61</f>
        <v>0</v>
      </c>
      <c r="K763" s="60">
        <f>'vnos rezultatov'!K$61</f>
        <v>0</v>
      </c>
      <c r="L763" s="60">
        <f>'vnos rezultatov'!L$61</f>
        <v>0</v>
      </c>
      <c r="M763" s="60">
        <f>'vnos rezultatov'!M$61</f>
        <v>0</v>
      </c>
      <c r="N763" s="60">
        <f>'vnos rezultatov'!N$61</f>
        <v>0</v>
      </c>
      <c r="O763" s="60">
        <f>'vnos rezultatov'!O$61</f>
        <v>0</v>
      </c>
      <c r="P763" s="60">
        <f>'vnos rezultatov'!P$61</f>
        <v>0</v>
      </c>
      <c r="Q763" s="60">
        <f>'vnos rezultatov'!Q$61</f>
        <v>0</v>
      </c>
      <c r="R763" s="60">
        <f>'vnos rezultatov'!R$61</f>
        <v>0</v>
      </c>
      <c r="S763" s="60">
        <f>'vnos rezultatov'!S$61</f>
        <v>0</v>
      </c>
      <c r="T763" s="60">
        <f>'vnos rezultatov'!T$61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68" t="s">
        <v>6</v>
      </c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</row>
    <row r="775" spans="1:21" x14ac:dyDescent="0.25">
      <c r="A775" s="169">
        <f>score!A62</f>
        <v>56</v>
      </c>
      <c r="B775" s="170">
        <f>score!F62</f>
        <v>0</v>
      </c>
      <c r="C775" s="171">
        <v>1</v>
      </c>
      <c r="D775" s="171">
        <v>2</v>
      </c>
      <c r="E775" s="171">
        <v>3</v>
      </c>
      <c r="F775" s="171">
        <v>4</v>
      </c>
      <c r="G775" s="171">
        <v>5</v>
      </c>
      <c r="H775" s="171">
        <v>6</v>
      </c>
      <c r="I775" s="171">
        <v>7</v>
      </c>
      <c r="J775" s="171">
        <v>8</v>
      </c>
      <c r="K775" s="171">
        <v>9</v>
      </c>
      <c r="L775" s="171">
        <v>10</v>
      </c>
      <c r="M775" s="171">
        <v>11</v>
      </c>
      <c r="N775" s="171">
        <v>12</v>
      </c>
      <c r="O775" s="171">
        <v>13</v>
      </c>
      <c r="P775" s="171">
        <v>14</v>
      </c>
      <c r="Q775" s="171">
        <v>15</v>
      </c>
      <c r="R775" s="171">
        <v>16</v>
      </c>
      <c r="S775" s="171">
        <v>17</v>
      </c>
      <c r="T775" s="171">
        <v>18</v>
      </c>
      <c r="U775" s="51" t="s">
        <v>1</v>
      </c>
    </row>
    <row r="776" spans="1:21" x14ac:dyDescent="0.25">
      <c r="A776" s="169"/>
      <c r="B776" s="170"/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52"/>
    </row>
    <row r="777" spans="1:21" x14ac:dyDescent="0.25">
      <c r="B777" s="6" t="s">
        <v>8</v>
      </c>
      <c r="C777" s="60">
        <f>'vnos rezultatov'!C$62</f>
        <v>0</v>
      </c>
      <c r="D777" s="60">
        <f>'vnos rezultatov'!D$62</f>
        <v>0</v>
      </c>
      <c r="E777" s="60">
        <f>'vnos rezultatov'!E$62</f>
        <v>0</v>
      </c>
      <c r="F777" s="60">
        <f>'vnos rezultatov'!F$62</f>
        <v>0</v>
      </c>
      <c r="G777" s="60">
        <f>'vnos rezultatov'!G$62</f>
        <v>0</v>
      </c>
      <c r="H777" s="60">
        <f>'vnos rezultatov'!H$62</f>
        <v>0</v>
      </c>
      <c r="I777" s="60">
        <f>'vnos rezultatov'!I$62</f>
        <v>0</v>
      </c>
      <c r="J777" s="60">
        <f>'vnos rezultatov'!J$62</f>
        <v>0</v>
      </c>
      <c r="K777" s="60">
        <f>'vnos rezultatov'!K$62</f>
        <v>0</v>
      </c>
      <c r="L777" s="60">
        <f>'vnos rezultatov'!L$62</f>
        <v>0</v>
      </c>
      <c r="M777" s="60">
        <f>'vnos rezultatov'!M$62</f>
        <v>0</v>
      </c>
      <c r="N777" s="60">
        <f>'vnos rezultatov'!N$62</f>
        <v>0</v>
      </c>
      <c r="O777" s="60">
        <f>'vnos rezultatov'!O$62</f>
        <v>0</v>
      </c>
      <c r="P777" s="60">
        <f>'vnos rezultatov'!P$62</f>
        <v>0</v>
      </c>
      <c r="Q777" s="60">
        <f>'vnos rezultatov'!Q$62</f>
        <v>0</v>
      </c>
      <c r="R777" s="60">
        <f>'vnos rezultatov'!R$62</f>
        <v>0</v>
      </c>
      <c r="S777" s="60">
        <f>'vnos rezultatov'!S$62</f>
        <v>0</v>
      </c>
      <c r="T777" s="60">
        <f>'vnos rezultatov'!T$62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72" t="s">
        <v>6</v>
      </c>
      <c r="D788" s="172"/>
      <c r="E788" s="172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</row>
    <row r="789" spans="1:21" x14ac:dyDescent="0.25">
      <c r="A789" s="169">
        <f>score!A63</f>
        <v>57</v>
      </c>
      <c r="B789" s="170">
        <f>score!F63</f>
        <v>0</v>
      </c>
      <c r="C789" s="174">
        <v>1</v>
      </c>
      <c r="D789" s="174">
        <v>2</v>
      </c>
      <c r="E789" s="174">
        <v>3</v>
      </c>
      <c r="F789" s="174">
        <v>4</v>
      </c>
      <c r="G789" s="174">
        <v>5</v>
      </c>
      <c r="H789" s="174">
        <v>6</v>
      </c>
      <c r="I789" s="174">
        <v>7</v>
      </c>
      <c r="J789" s="174">
        <v>8</v>
      </c>
      <c r="K789" s="174">
        <v>9</v>
      </c>
      <c r="L789" s="174">
        <v>10</v>
      </c>
      <c r="M789" s="174">
        <v>11</v>
      </c>
      <c r="N789" s="174">
        <v>12</v>
      </c>
      <c r="O789" s="174">
        <v>13</v>
      </c>
      <c r="P789" s="174">
        <v>14</v>
      </c>
      <c r="Q789" s="174">
        <v>15</v>
      </c>
      <c r="R789" s="174">
        <v>16</v>
      </c>
      <c r="S789" s="174">
        <v>17</v>
      </c>
      <c r="T789" s="174">
        <v>18</v>
      </c>
      <c r="U789" s="51" t="s">
        <v>1</v>
      </c>
    </row>
    <row r="790" spans="1:21" x14ac:dyDescent="0.25">
      <c r="A790" s="169"/>
      <c r="B790" s="173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52"/>
    </row>
    <row r="791" spans="1:21" x14ac:dyDescent="0.25">
      <c r="B791" s="6" t="s">
        <v>8</v>
      </c>
      <c r="C791" s="60">
        <f>'vnos rezultatov'!C$63</f>
        <v>0</v>
      </c>
      <c r="D791" s="60">
        <f>'vnos rezultatov'!D$63</f>
        <v>0</v>
      </c>
      <c r="E791" s="60">
        <f>'vnos rezultatov'!E$63</f>
        <v>0</v>
      </c>
      <c r="F791" s="60">
        <f>'vnos rezultatov'!F$63</f>
        <v>0</v>
      </c>
      <c r="G791" s="60">
        <f>'vnos rezultatov'!G$63</f>
        <v>0</v>
      </c>
      <c r="H791" s="60">
        <f>'vnos rezultatov'!H$63</f>
        <v>0</v>
      </c>
      <c r="I791" s="60">
        <f>'vnos rezultatov'!I$63</f>
        <v>0</v>
      </c>
      <c r="J791" s="60">
        <f>'vnos rezultatov'!J$63</f>
        <v>0</v>
      </c>
      <c r="K791" s="60">
        <f>'vnos rezultatov'!K$63</f>
        <v>0</v>
      </c>
      <c r="L791" s="60">
        <f>'vnos rezultatov'!L$63</f>
        <v>0</v>
      </c>
      <c r="M791" s="60">
        <f>'vnos rezultatov'!M$63</f>
        <v>0</v>
      </c>
      <c r="N791" s="60">
        <f>'vnos rezultatov'!N$63</f>
        <v>0</v>
      </c>
      <c r="O791" s="60">
        <f>'vnos rezultatov'!O$63</f>
        <v>0</v>
      </c>
      <c r="P791" s="60">
        <f>'vnos rezultatov'!P$63</f>
        <v>0</v>
      </c>
      <c r="Q791" s="60">
        <f>'vnos rezultatov'!Q$63</f>
        <v>0</v>
      </c>
      <c r="R791" s="60">
        <f>'vnos rezultatov'!R$63</f>
        <v>0</v>
      </c>
      <c r="S791" s="60">
        <f>'vnos rezultatov'!S$63</f>
        <v>0</v>
      </c>
      <c r="T791" s="60">
        <f>'vnos rezultatov'!T$63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68" t="s">
        <v>6</v>
      </c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</row>
    <row r="803" spans="1:21" x14ac:dyDescent="0.25">
      <c r="A803" s="169">
        <f>score!A64</f>
        <v>58</v>
      </c>
      <c r="B803" s="170">
        <f>score!F64</f>
        <v>0</v>
      </c>
      <c r="C803" s="171">
        <v>1</v>
      </c>
      <c r="D803" s="171">
        <v>2</v>
      </c>
      <c r="E803" s="171">
        <v>3</v>
      </c>
      <c r="F803" s="171">
        <v>4</v>
      </c>
      <c r="G803" s="171">
        <v>5</v>
      </c>
      <c r="H803" s="171">
        <v>6</v>
      </c>
      <c r="I803" s="171">
        <v>7</v>
      </c>
      <c r="J803" s="171">
        <v>8</v>
      </c>
      <c r="K803" s="171">
        <v>9</v>
      </c>
      <c r="L803" s="171">
        <v>10</v>
      </c>
      <c r="M803" s="171">
        <v>11</v>
      </c>
      <c r="N803" s="171">
        <v>12</v>
      </c>
      <c r="O803" s="171">
        <v>13</v>
      </c>
      <c r="P803" s="171">
        <v>14</v>
      </c>
      <c r="Q803" s="171">
        <v>15</v>
      </c>
      <c r="R803" s="171">
        <v>16</v>
      </c>
      <c r="S803" s="171">
        <v>17</v>
      </c>
      <c r="T803" s="171">
        <v>18</v>
      </c>
      <c r="U803" s="51" t="s">
        <v>1</v>
      </c>
    </row>
    <row r="804" spans="1:21" x14ac:dyDescent="0.25">
      <c r="A804" s="169"/>
      <c r="B804" s="170"/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52"/>
    </row>
    <row r="805" spans="1:21" x14ac:dyDescent="0.25">
      <c r="B805" s="6" t="s">
        <v>8</v>
      </c>
      <c r="C805" s="60">
        <f>'vnos rezultatov'!C$64</f>
        <v>0</v>
      </c>
      <c r="D805" s="60">
        <f>'vnos rezultatov'!D$64</f>
        <v>0</v>
      </c>
      <c r="E805" s="60">
        <f>'vnos rezultatov'!E$64</f>
        <v>0</v>
      </c>
      <c r="F805" s="60">
        <f>'vnos rezultatov'!F$64</f>
        <v>0</v>
      </c>
      <c r="G805" s="60">
        <f>'vnos rezultatov'!G$64</f>
        <v>0</v>
      </c>
      <c r="H805" s="60">
        <f>'vnos rezultatov'!H$64</f>
        <v>0</v>
      </c>
      <c r="I805" s="60">
        <f>'vnos rezultatov'!I$64</f>
        <v>0</v>
      </c>
      <c r="J805" s="60">
        <f>'vnos rezultatov'!J$64</f>
        <v>0</v>
      </c>
      <c r="K805" s="60">
        <f>'vnos rezultatov'!K$64</f>
        <v>0</v>
      </c>
      <c r="L805" s="60">
        <f>'vnos rezultatov'!L$64</f>
        <v>0</v>
      </c>
      <c r="M805" s="60">
        <f>'vnos rezultatov'!M$64</f>
        <v>0</v>
      </c>
      <c r="N805" s="60">
        <f>'vnos rezultatov'!N$64</f>
        <v>0</v>
      </c>
      <c r="O805" s="60">
        <f>'vnos rezultatov'!O$64</f>
        <v>0</v>
      </c>
      <c r="P805" s="60">
        <f>'vnos rezultatov'!P$64</f>
        <v>0</v>
      </c>
      <c r="Q805" s="60">
        <f>'vnos rezultatov'!Q$64</f>
        <v>0</v>
      </c>
      <c r="R805" s="60">
        <f>'vnos rezultatov'!R$64</f>
        <v>0</v>
      </c>
      <c r="S805" s="60">
        <f>'vnos rezultatov'!S$64</f>
        <v>0</v>
      </c>
      <c r="T805" s="60">
        <f>'vnos rezultatov'!T$64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68" t="s">
        <v>6</v>
      </c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</row>
    <row r="817" spans="1:21" x14ac:dyDescent="0.25">
      <c r="A817" s="169">
        <f>score!A65</f>
        <v>59</v>
      </c>
      <c r="B817" s="170">
        <f>score!F65</f>
        <v>0</v>
      </c>
      <c r="C817" s="171">
        <v>1</v>
      </c>
      <c r="D817" s="171">
        <v>2</v>
      </c>
      <c r="E817" s="171">
        <v>3</v>
      </c>
      <c r="F817" s="171">
        <v>4</v>
      </c>
      <c r="G817" s="171">
        <v>5</v>
      </c>
      <c r="H817" s="171">
        <v>6</v>
      </c>
      <c r="I817" s="171">
        <v>7</v>
      </c>
      <c r="J817" s="171">
        <v>8</v>
      </c>
      <c r="K817" s="171">
        <v>9</v>
      </c>
      <c r="L817" s="171">
        <v>10</v>
      </c>
      <c r="M817" s="171">
        <v>11</v>
      </c>
      <c r="N817" s="171">
        <v>12</v>
      </c>
      <c r="O817" s="171">
        <v>13</v>
      </c>
      <c r="P817" s="171">
        <v>14</v>
      </c>
      <c r="Q817" s="171">
        <v>15</v>
      </c>
      <c r="R817" s="171">
        <v>16</v>
      </c>
      <c r="S817" s="171">
        <v>17</v>
      </c>
      <c r="T817" s="171">
        <v>18</v>
      </c>
      <c r="U817" s="51" t="s">
        <v>1</v>
      </c>
    </row>
    <row r="818" spans="1:21" x14ac:dyDescent="0.25">
      <c r="A818" s="169"/>
      <c r="B818" s="170"/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52"/>
    </row>
    <row r="819" spans="1:21" x14ac:dyDescent="0.25">
      <c r="B819" s="6" t="s">
        <v>8</v>
      </c>
      <c r="C819" s="60">
        <f>'vnos rezultatov'!C$65</f>
        <v>0</v>
      </c>
      <c r="D819" s="60">
        <f>'vnos rezultatov'!D$65</f>
        <v>0</v>
      </c>
      <c r="E819" s="60">
        <f>'vnos rezultatov'!E$65</f>
        <v>0</v>
      </c>
      <c r="F819" s="60">
        <f>'vnos rezultatov'!F$65</f>
        <v>0</v>
      </c>
      <c r="G819" s="60">
        <f>'vnos rezultatov'!G$65</f>
        <v>0</v>
      </c>
      <c r="H819" s="60">
        <f>'vnos rezultatov'!H$65</f>
        <v>0</v>
      </c>
      <c r="I819" s="60">
        <f>'vnos rezultatov'!I$65</f>
        <v>0</v>
      </c>
      <c r="J819" s="60">
        <f>'vnos rezultatov'!J$65</f>
        <v>0</v>
      </c>
      <c r="K819" s="60">
        <f>'vnos rezultatov'!K$65</f>
        <v>0</v>
      </c>
      <c r="L819" s="60">
        <f>'vnos rezultatov'!L$65</f>
        <v>0</v>
      </c>
      <c r="M819" s="60">
        <f>'vnos rezultatov'!M$65</f>
        <v>0</v>
      </c>
      <c r="N819" s="60">
        <f>'vnos rezultatov'!N$65</f>
        <v>0</v>
      </c>
      <c r="O819" s="60">
        <f>'vnos rezultatov'!O$65</f>
        <v>0</v>
      </c>
      <c r="P819" s="60">
        <f>'vnos rezultatov'!P$65</f>
        <v>0</v>
      </c>
      <c r="Q819" s="60">
        <f>'vnos rezultatov'!Q$65</f>
        <v>0</v>
      </c>
      <c r="R819" s="60">
        <f>'vnos rezultatov'!R$65</f>
        <v>0</v>
      </c>
      <c r="S819" s="60">
        <f>'vnos rezultatov'!S$65</f>
        <v>0</v>
      </c>
      <c r="T819" s="60">
        <f>'vnos rezultatov'!T$65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68" t="s">
        <v>6</v>
      </c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</row>
    <row r="831" spans="1:21" x14ac:dyDescent="0.25">
      <c r="A831" s="169">
        <f>score!A66</f>
        <v>60</v>
      </c>
      <c r="B831" s="170">
        <f>score!F66</f>
        <v>0</v>
      </c>
      <c r="C831" s="171">
        <v>1</v>
      </c>
      <c r="D831" s="171">
        <v>2</v>
      </c>
      <c r="E831" s="171">
        <v>3</v>
      </c>
      <c r="F831" s="171">
        <v>4</v>
      </c>
      <c r="G831" s="171">
        <v>5</v>
      </c>
      <c r="H831" s="171">
        <v>6</v>
      </c>
      <c r="I831" s="171">
        <v>7</v>
      </c>
      <c r="J831" s="171">
        <v>8</v>
      </c>
      <c r="K831" s="171">
        <v>9</v>
      </c>
      <c r="L831" s="171">
        <v>10</v>
      </c>
      <c r="M831" s="171">
        <v>11</v>
      </c>
      <c r="N831" s="171">
        <v>12</v>
      </c>
      <c r="O831" s="171">
        <v>13</v>
      </c>
      <c r="P831" s="171">
        <v>14</v>
      </c>
      <c r="Q831" s="171">
        <v>15</v>
      </c>
      <c r="R831" s="171">
        <v>16</v>
      </c>
      <c r="S831" s="171">
        <v>17</v>
      </c>
      <c r="T831" s="171">
        <v>18</v>
      </c>
      <c r="U831" s="51" t="s">
        <v>1</v>
      </c>
    </row>
    <row r="832" spans="1:21" x14ac:dyDescent="0.25">
      <c r="A832" s="169"/>
      <c r="B832" s="170"/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52"/>
    </row>
    <row r="833" spans="1:21" x14ac:dyDescent="0.25">
      <c r="B833" s="6" t="s">
        <v>8</v>
      </c>
      <c r="C833" s="60">
        <f>'vnos rezultatov'!C$66</f>
        <v>0</v>
      </c>
      <c r="D833" s="60">
        <f>'vnos rezultatov'!D$66</f>
        <v>0</v>
      </c>
      <c r="E833" s="60">
        <f>'vnos rezultatov'!E$66</f>
        <v>0</v>
      </c>
      <c r="F833" s="60">
        <f>'vnos rezultatov'!F$66</f>
        <v>0</v>
      </c>
      <c r="G833" s="60">
        <f>'vnos rezultatov'!G$66</f>
        <v>0</v>
      </c>
      <c r="H833" s="60">
        <f>'vnos rezultatov'!H$66</f>
        <v>0</v>
      </c>
      <c r="I833" s="60">
        <f>'vnos rezultatov'!I$66</f>
        <v>0</v>
      </c>
      <c r="J833" s="60">
        <f>'vnos rezultatov'!J$66</f>
        <v>0</v>
      </c>
      <c r="K833" s="60">
        <f>'vnos rezultatov'!K$66</f>
        <v>0</v>
      </c>
      <c r="L833" s="60">
        <f>'vnos rezultatov'!L$66</f>
        <v>0</v>
      </c>
      <c r="M833" s="60">
        <f>'vnos rezultatov'!M$66</f>
        <v>0</v>
      </c>
      <c r="N833" s="60">
        <f>'vnos rezultatov'!N$66</f>
        <v>0</v>
      </c>
      <c r="O833" s="60">
        <f>'vnos rezultatov'!O$66</f>
        <v>0</v>
      </c>
      <c r="P833" s="60">
        <f>'vnos rezultatov'!P$66</f>
        <v>0</v>
      </c>
      <c r="Q833" s="60">
        <f>'vnos rezultatov'!Q$66</f>
        <v>0</v>
      </c>
      <c r="R833" s="60">
        <f>'vnos rezultatov'!R$66</f>
        <v>0</v>
      </c>
      <c r="S833" s="60">
        <f>'vnos rezultatov'!S$66</f>
        <v>0</v>
      </c>
      <c r="T833" s="60">
        <f>'vnos rezultatov'!T$66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72" t="s">
        <v>6</v>
      </c>
      <c r="D844" s="172"/>
      <c r="E844" s="172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  <c r="T844" s="172"/>
    </row>
    <row r="845" spans="1:21" x14ac:dyDescent="0.25">
      <c r="A845" s="169">
        <f>score!A67</f>
        <v>61</v>
      </c>
      <c r="B845" s="170">
        <f>score!F67</f>
        <v>0</v>
      </c>
      <c r="C845" s="174">
        <v>1</v>
      </c>
      <c r="D845" s="174">
        <v>2</v>
      </c>
      <c r="E845" s="174">
        <v>3</v>
      </c>
      <c r="F845" s="174">
        <v>4</v>
      </c>
      <c r="G845" s="174">
        <v>5</v>
      </c>
      <c r="H845" s="174">
        <v>6</v>
      </c>
      <c r="I845" s="174">
        <v>7</v>
      </c>
      <c r="J845" s="174">
        <v>8</v>
      </c>
      <c r="K845" s="174">
        <v>9</v>
      </c>
      <c r="L845" s="174">
        <v>10</v>
      </c>
      <c r="M845" s="174">
        <v>11</v>
      </c>
      <c r="N845" s="174">
        <v>12</v>
      </c>
      <c r="O845" s="174">
        <v>13</v>
      </c>
      <c r="P845" s="174">
        <v>14</v>
      </c>
      <c r="Q845" s="174">
        <v>15</v>
      </c>
      <c r="R845" s="174">
        <v>16</v>
      </c>
      <c r="S845" s="174">
        <v>17</v>
      </c>
      <c r="T845" s="174">
        <v>18</v>
      </c>
      <c r="U845" s="51" t="s">
        <v>1</v>
      </c>
    </row>
    <row r="846" spans="1:21" x14ac:dyDescent="0.25">
      <c r="A846" s="169"/>
      <c r="B846" s="173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52"/>
    </row>
    <row r="847" spans="1:21" x14ac:dyDescent="0.25">
      <c r="B847" s="6" t="s">
        <v>8</v>
      </c>
      <c r="C847" s="60">
        <f>'vnos rezultatov'!C$67</f>
        <v>0</v>
      </c>
      <c r="D847" s="60">
        <f>'vnos rezultatov'!D$67</f>
        <v>0</v>
      </c>
      <c r="E847" s="60">
        <f>'vnos rezultatov'!E$67</f>
        <v>0</v>
      </c>
      <c r="F847" s="60">
        <f>'vnos rezultatov'!F$67</f>
        <v>0</v>
      </c>
      <c r="G847" s="60">
        <f>'vnos rezultatov'!G$67</f>
        <v>0</v>
      </c>
      <c r="H847" s="60">
        <f>'vnos rezultatov'!H$67</f>
        <v>0</v>
      </c>
      <c r="I847" s="60">
        <f>'vnos rezultatov'!I$67</f>
        <v>0</v>
      </c>
      <c r="J847" s="60">
        <f>'vnos rezultatov'!J$67</f>
        <v>0</v>
      </c>
      <c r="K847" s="60">
        <f>'vnos rezultatov'!K$67</f>
        <v>0</v>
      </c>
      <c r="L847" s="60">
        <f>'vnos rezultatov'!L$67</f>
        <v>0</v>
      </c>
      <c r="M847" s="60">
        <f>'vnos rezultatov'!M$67</f>
        <v>0</v>
      </c>
      <c r="N847" s="60">
        <f>'vnos rezultatov'!N$67</f>
        <v>0</v>
      </c>
      <c r="O847" s="60">
        <f>'vnos rezultatov'!O$67</f>
        <v>0</v>
      </c>
      <c r="P847" s="60">
        <f>'vnos rezultatov'!P$67</f>
        <v>0</v>
      </c>
      <c r="Q847" s="60">
        <f>'vnos rezultatov'!Q$67</f>
        <v>0</v>
      </c>
      <c r="R847" s="60">
        <f>'vnos rezultatov'!R$67</f>
        <v>0</v>
      </c>
      <c r="S847" s="60">
        <f>'vnos rezultatov'!S$67</f>
        <v>0</v>
      </c>
      <c r="T847" s="60">
        <f>'vnos rezultatov'!T$67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68" t="s">
        <v>6</v>
      </c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</row>
    <row r="859" spans="1:21" x14ac:dyDescent="0.25">
      <c r="A859" s="169">
        <f>score!A68</f>
        <v>62</v>
      </c>
      <c r="B859" s="170">
        <f>score!F68</f>
        <v>0</v>
      </c>
      <c r="C859" s="171">
        <v>1</v>
      </c>
      <c r="D859" s="171">
        <v>2</v>
      </c>
      <c r="E859" s="171">
        <v>3</v>
      </c>
      <c r="F859" s="171">
        <v>4</v>
      </c>
      <c r="G859" s="171">
        <v>5</v>
      </c>
      <c r="H859" s="171">
        <v>6</v>
      </c>
      <c r="I859" s="171">
        <v>7</v>
      </c>
      <c r="J859" s="171">
        <v>8</v>
      </c>
      <c r="K859" s="171">
        <v>9</v>
      </c>
      <c r="L859" s="171">
        <v>10</v>
      </c>
      <c r="M859" s="171">
        <v>11</v>
      </c>
      <c r="N859" s="171">
        <v>12</v>
      </c>
      <c r="O859" s="171">
        <v>13</v>
      </c>
      <c r="P859" s="171">
        <v>14</v>
      </c>
      <c r="Q859" s="171">
        <v>15</v>
      </c>
      <c r="R859" s="171">
        <v>16</v>
      </c>
      <c r="S859" s="171">
        <v>17</v>
      </c>
      <c r="T859" s="171">
        <v>18</v>
      </c>
      <c r="U859" s="51" t="s">
        <v>1</v>
      </c>
    </row>
    <row r="860" spans="1:21" x14ac:dyDescent="0.25">
      <c r="A860" s="169"/>
      <c r="B860" s="170"/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52"/>
    </row>
    <row r="861" spans="1:21" x14ac:dyDescent="0.25">
      <c r="B861" s="6" t="s">
        <v>8</v>
      </c>
      <c r="C861" s="60">
        <f>'vnos rezultatov'!C$68</f>
        <v>0</v>
      </c>
      <c r="D861" s="60">
        <f>'vnos rezultatov'!D$68</f>
        <v>0</v>
      </c>
      <c r="E861" s="60">
        <f>'vnos rezultatov'!E$68</f>
        <v>0</v>
      </c>
      <c r="F861" s="60">
        <f>'vnos rezultatov'!F$68</f>
        <v>0</v>
      </c>
      <c r="G861" s="60">
        <f>'vnos rezultatov'!G$68</f>
        <v>0</v>
      </c>
      <c r="H861" s="60">
        <f>'vnos rezultatov'!H$68</f>
        <v>0</v>
      </c>
      <c r="I861" s="60">
        <f>'vnos rezultatov'!I$68</f>
        <v>0</v>
      </c>
      <c r="J861" s="60">
        <f>'vnos rezultatov'!J$68</f>
        <v>0</v>
      </c>
      <c r="K861" s="60">
        <f>'vnos rezultatov'!K$68</f>
        <v>0</v>
      </c>
      <c r="L861" s="60">
        <f>'vnos rezultatov'!L$68</f>
        <v>0</v>
      </c>
      <c r="M861" s="60">
        <f>'vnos rezultatov'!M$68</f>
        <v>0</v>
      </c>
      <c r="N861" s="60">
        <f>'vnos rezultatov'!N$68</f>
        <v>0</v>
      </c>
      <c r="O861" s="60">
        <f>'vnos rezultatov'!O$68</f>
        <v>0</v>
      </c>
      <c r="P861" s="60">
        <f>'vnos rezultatov'!P$68</f>
        <v>0</v>
      </c>
      <c r="Q861" s="60">
        <f>'vnos rezultatov'!Q$68</f>
        <v>0</v>
      </c>
      <c r="R861" s="60">
        <f>'vnos rezultatov'!R$68</f>
        <v>0</v>
      </c>
      <c r="S861" s="60">
        <f>'vnos rezultatov'!S$68</f>
        <v>0</v>
      </c>
      <c r="T861" s="60">
        <f>'vnos rezultatov'!T$68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68" t="s">
        <v>6</v>
      </c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</row>
    <row r="873" spans="1:21" x14ac:dyDescent="0.25">
      <c r="A873" s="169">
        <f>score!A69</f>
        <v>63</v>
      </c>
      <c r="B873" s="170" t="str">
        <f>score!F69</f>
        <v/>
      </c>
      <c r="C873" s="171">
        <v>1</v>
      </c>
      <c r="D873" s="171">
        <v>2</v>
      </c>
      <c r="E873" s="171">
        <v>3</v>
      </c>
      <c r="F873" s="171">
        <v>4</v>
      </c>
      <c r="G873" s="171">
        <v>5</v>
      </c>
      <c r="H873" s="171">
        <v>6</v>
      </c>
      <c r="I873" s="171">
        <v>7</v>
      </c>
      <c r="J873" s="171">
        <v>8</v>
      </c>
      <c r="K873" s="171">
        <v>9</v>
      </c>
      <c r="L873" s="171">
        <v>10</v>
      </c>
      <c r="M873" s="171">
        <v>11</v>
      </c>
      <c r="N873" s="171">
        <v>12</v>
      </c>
      <c r="O873" s="171">
        <v>13</v>
      </c>
      <c r="P873" s="171">
        <v>14</v>
      </c>
      <c r="Q873" s="171">
        <v>15</v>
      </c>
      <c r="R873" s="171">
        <v>16</v>
      </c>
      <c r="S873" s="171">
        <v>17</v>
      </c>
      <c r="T873" s="171">
        <v>18</v>
      </c>
      <c r="U873" s="51" t="s">
        <v>1</v>
      </c>
    </row>
    <row r="874" spans="1:21" x14ac:dyDescent="0.25">
      <c r="A874" s="169"/>
      <c r="B874" s="170"/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52"/>
    </row>
    <row r="875" spans="1:21" x14ac:dyDescent="0.25">
      <c r="B875" s="6" t="s">
        <v>8</v>
      </c>
      <c r="C875" s="60">
        <f>'vnos rezultatov'!C$69</f>
        <v>0</v>
      </c>
      <c r="D875" s="60">
        <f>'vnos rezultatov'!D$69</f>
        <v>0</v>
      </c>
      <c r="E875" s="60">
        <f>'vnos rezultatov'!E$69</f>
        <v>0</v>
      </c>
      <c r="F875" s="60">
        <f>'vnos rezultatov'!F$69</f>
        <v>0</v>
      </c>
      <c r="G875" s="60">
        <f>'vnos rezultatov'!G$69</f>
        <v>0</v>
      </c>
      <c r="H875" s="60">
        <f>'vnos rezultatov'!H$69</f>
        <v>0</v>
      </c>
      <c r="I875" s="60">
        <f>'vnos rezultatov'!I$69</f>
        <v>0</v>
      </c>
      <c r="J875" s="60">
        <f>'vnos rezultatov'!J$69</f>
        <v>0</v>
      </c>
      <c r="K875" s="60">
        <f>'vnos rezultatov'!K$69</f>
        <v>0</v>
      </c>
      <c r="L875" s="60">
        <f>'vnos rezultatov'!L$69</f>
        <v>0</v>
      </c>
      <c r="M875" s="60">
        <f>'vnos rezultatov'!M$69</f>
        <v>0</v>
      </c>
      <c r="N875" s="60">
        <f>'vnos rezultatov'!N$69</f>
        <v>0</v>
      </c>
      <c r="O875" s="60">
        <f>'vnos rezultatov'!O$69</f>
        <v>0</v>
      </c>
      <c r="P875" s="60">
        <f>'vnos rezultatov'!P$69</f>
        <v>0</v>
      </c>
      <c r="Q875" s="60">
        <f>'vnos rezultatov'!Q$69</f>
        <v>0</v>
      </c>
      <c r="R875" s="60">
        <f>'vnos rezultatov'!R$69</f>
        <v>0</v>
      </c>
      <c r="S875" s="60">
        <f>'vnos rezultatov'!S$69</f>
        <v>0</v>
      </c>
      <c r="T875" s="60">
        <f>'vnos rezultatov'!T$69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68" t="s">
        <v>6</v>
      </c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</row>
    <row r="887" spans="1:21" x14ac:dyDescent="0.25">
      <c r="A887" s="169">
        <f>score!A70</f>
        <v>64</v>
      </c>
      <c r="B887" s="170" t="str">
        <f>score!F70</f>
        <v/>
      </c>
      <c r="C887" s="171">
        <v>1</v>
      </c>
      <c r="D887" s="171">
        <v>2</v>
      </c>
      <c r="E887" s="171">
        <v>3</v>
      </c>
      <c r="F887" s="171">
        <v>4</v>
      </c>
      <c r="G887" s="171">
        <v>5</v>
      </c>
      <c r="H887" s="171">
        <v>6</v>
      </c>
      <c r="I887" s="171">
        <v>7</v>
      </c>
      <c r="J887" s="171">
        <v>8</v>
      </c>
      <c r="K887" s="171">
        <v>9</v>
      </c>
      <c r="L887" s="171">
        <v>10</v>
      </c>
      <c r="M887" s="171">
        <v>11</v>
      </c>
      <c r="N887" s="171">
        <v>12</v>
      </c>
      <c r="O887" s="171">
        <v>13</v>
      </c>
      <c r="P887" s="171">
        <v>14</v>
      </c>
      <c r="Q887" s="171">
        <v>15</v>
      </c>
      <c r="R887" s="171">
        <v>16</v>
      </c>
      <c r="S887" s="171">
        <v>17</v>
      </c>
      <c r="T887" s="171">
        <v>18</v>
      </c>
      <c r="U887" s="51" t="s">
        <v>1</v>
      </c>
    </row>
    <row r="888" spans="1:21" x14ac:dyDescent="0.25">
      <c r="A888" s="169"/>
      <c r="B888" s="170"/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52"/>
    </row>
    <row r="889" spans="1:21" x14ac:dyDescent="0.25">
      <c r="B889" s="6" t="s">
        <v>8</v>
      </c>
      <c r="C889" s="60">
        <f>'vnos rezultatov'!C$70</f>
        <v>0</v>
      </c>
      <c r="D889" s="60">
        <f>'vnos rezultatov'!D$70</f>
        <v>0</v>
      </c>
      <c r="E889" s="60">
        <f>'vnos rezultatov'!E$70</f>
        <v>0</v>
      </c>
      <c r="F889" s="60">
        <f>'vnos rezultatov'!F$70</f>
        <v>0</v>
      </c>
      <c r="G889" s="60">
        <f>'vnos rezultatov'!G$70</f>
        <v>0</v>
      </c>
      <c r="H889" s="60">
        <f>'vnos rezultatov'!H$70</f>
        <v>0</v>
      </c>
      <c r="I889" s="60">
        <f>'vnos rezultatov'!I$70</f>
        <v>0</v>
      </c>
      <c r="J889" s="60">
        <f>'vnos rezultatov'!J$70</f>
        <v>0</v>
      </c>
      <c r="K889" s="60">
        <f>'vnos rezultatov'!K$70</f>
        <v>0</v>
      </c>
      <c r="L889" s="60">
        <f>'vnos rezultatov'!L$70</f>
        <v>0</v>
      </c>
      <c r="M889" s="60">
        <f>'vnos rezultatov'!M$70</f>
        <v>0</v>
      </c>
      <c r="N889" s="60">
        <f>'vnos rezultatov'!N$70</f>
        <v>0</v>
      </c>
      <c r="O889" s="60">
        <f>'vnos rezultatov'!O$70</f>
        <v>0</v>
      </c>
      <c r="P889" s="60">
        <f>'vnos rezultatov'!P$70</f>
        <v>0</v>
      </c>
      <c r="Q889" s="60">
        <f>'vnos rezultatov'!Q$70</f>
        <v>0</v>
      </c>
      <c r="R889" s="60">
        <f>'vnos rezultatov'!R$70</f>
        <v>0</v>
      </c>
      <c r="S889" s="60">
        <f>'vnos rezultatov'!S$70</f>
        <v>0</v>
      </c>
      <c r="T889" s="60">
        <f>'vnos rezultatov'!T$70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72" t="s">
        <v>6</v>
      </c>
      <c r="D900" s="172"/>
      <c r="E900" s="172"/>
      <c r="F900" s="172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2"/>
      <c r="R900" s="172"/>
      <c r="S900" s="172"/>
      <c r="T900" s="172"/>
    </row>
    <row r="901" spans="1:27" ht="15" customHeight="1" x14ac:dyDescent="0.25">
      <c r="A901" s="169">
        <f>score!A71</f>
        <v>65</v>
      </c>
      <c r="B901" s="170" t="str">
        <f>score!F71</f>
        <v/>
      </c>
      <c r="C901" s="174">
        <v>1</v>
      </c>
      <c r="D901" s="174">
        <v>2</v>
      </c>
      <c r="E901" s="174">
        <v>3</v>
      </c>
      <c r="F901" s="174">
        <v>4</v>
      </c>
      <c r="G901" s="174">
        <v>5</v>
      </c>
      <c r="H901" s="174">
        <v>6</v>
      </c>
      <c r="I901" s="174">
        <v>7</v>
      </c>
      <c r="J901" s="174">
        <v>8</v>
      </c>
      <c r="K901" s="174">
        <v>9</v>
      </c>
      <c r="L901" s="174">
        <v>10</v>
      </c>
      <c r="M901" s="174">
        <v>11</v>
      </c>
      <c r="N901" s="174">
        <v>12</v>
      </c>
      <c r="O901" s="174">
        <v>13</v>
      </c>
      <c r="P901" s="174">
        <v>14</v>
      </c>
      <c r="Q901" s="174">
        <v>15</v>
      </c>
      <c r="R901" s="174">
        <v>16</v>
      </c>
      <c r="S901" s="174">
        <v>17</v>
      </c>
      <c r="T901" s="174">
        <v>18</v>
      </c>
      <c r="U901" s="51" t="s">
        <v>1</v>
      </c>
    </row>
    <row r="902" spans="1:27" ht="15" customHeight="1" x14ac:dyDescent="0.25">
      <c r="A902" s="169"/>
      <c r="B902" s="173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52"/>
    </row>
    <row r="903" spans="1:27" x14ac:dyDescent="0.25">
      <c r="B903" s="6" t="s">
        <v>8</v>
      </c>
      <c r="C903" s="60">
        <f>'vnos rezultatov'!C$71</f>
        <v>0</v>
      </c>
      <c r="D903" s="60">
        <f>'vnos rezultatov'!D$71</f>
        <v>0</v>
      </c>
      <c r="E903" s="60">
        <f>'vnos rezultatov'!E$71</f>
        <v>0</v>
      </c>
      <c r="F903" s="60">
        <f>'vnos rezultatov'!F$71</f>
        <v>0</v>
      </c>
      <c r="G903" s="60">
        <f>'vnos rezultatov'!G$71</f>
        <v>0</v>
      </c>
      <c r="H903" s="60">
        <f>'vnos rezultatov'!H$71</f>
        <v>0</v>
      </c>
      <c r="I903" s="60">
        <f>'vnos rezultatov'!I$71</f>
        <v>0</v>
      </c>
      <c r="J903" s="60">
        <f>'vnos rezultatov'!J$71</f>
        <v>0</v>
      </c>
      <c r="K903" s="60">
        <f>'vnos rezultatov'!K$71</f>
        <v>0</v>
      </c>
      <c r="L903" s="60">
        <f>'vnos rezultatov'!L$71</f>
        <v>0</v>
      </c>
      <c r="M903" s="60">
        <f>'vnos rezultatov'!M$71</f>
        <v>0</v>
      </c>
      <c r="N903" s="60">
        <f>'vnos rezultatov'!N$71</f>
        <v>0</v>
      </c>
      <c r="O903" s="60">
        <f>'vnos rezultatov'!O$71</f>
        <v>0</v>
      </c>
      <c r="P903" s="60">
        <f>'vnos rezultatov'!P$71</f>
        <v>0</v>
      </c>
      <c r="Q903" s="60">
        <f>'vnos rezultatov'!Q$71</f>
        <v>0</v>
      </c>
      <c r="R903" s="60">
        <f>'vnos rezultatov'!R$71</f>
        <v>0</v>
      </c>
      <c r="S903" s="60">
        <f>'vnos rezultatov'!S$71</f>
        <v>0</v>
      </c>
      <c r="T903" s="60">
        <f>'vnos rezultatov'!T$71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68" t="s">
        <v>6</v>
      </c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</row>
    <row r="915" spans="1:21" x14ac:dyDescent="0.25">
      <c r="A915" s="169">
        <f>score!A72</f>
        <v>66</v>
      </c>
      <c r="B915" s="170" t="str">
        <f>score!F72</f>
        <v/>
      </c>
      <c r="C915" s="171">
        <v>1</v>
      </c>
      <c r="D915" s="171">
        <v>2</v>
      </c>
      <c r="E915" s="171">
        <v>3</v>
      </c>
      <c r="F915" s="171">
        <v>4</v>
      </c>
      <c r="G915" s="171">
        <v>5</v>
      </c>
      <c r="H915" s="171">
        <v>6</v>
      </c>
      <c r="I915" s="171">
        <v>7</v>
      </c>
      <c r="J915" s="171">
        <v>8</v>
      </c>
      <c r="K915" s="171">
        <v>9</v>
      </c>
      <c r="L915" s="171">
        <v>10</v>
      </c>
      <c r="M915" s="171">
        <v>11</v>
      </c>
      <c r="N915" s="171">
        <v>12</v>
      </c>
      <c r="O915" s="171">
        <v>13</v>
      </c>
      <c r="P915" s="171">
        <v>14</v>
      </c>
      <c r="Q915" s="171">
        <v>15</v>
      </c>
      <c r="R915" s="171">
        <v>16</v>
      </c>
      <c r="S915" s="171">
        <v>17</v>
      </c>
      <c r="T915" s="171">
        <v>18</v>
      </c>
      <c r="U915" s="51" t="s">
        <v>1</v>
      </c>
    </row>
    <row r="916" spans="1:21" x14ac:dyDescent="0.25">
      <c r="A916" s="169"/>
      <c r="B916" s="170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52"/>
    </row>
    <row r="917" spans="1:21" x14ac:dyDescent="0.25">
      <c r="B917" s="6" t="s">
        <v>8</v>
      </c>
      <c r="C917" s="60">
        <f>'vnos rezultatov'!C$72</f>
        <v>0</v>
      </c>
      <c r="D917" s="60">
        <f>'vnos rezultatov'!D$72</f>
        <v>0</v>
      </c>
      <c r="E917" s="60">
        <f>'vnos rezultatov'!E$72</f>
        <v>0</v>
      </c>
      <c r="F917" s="60">
        <f>'vnos rezultatov'!F$72</f>
        <v>0</v>
      </c>
      <c r="G917" s="60">
        <f>'vnos rezultatov'!G$72</f>
        <v>0</v>
      </c>
      <c r="H917" s="60">
        <f>'vnos rezultatov'!H$72</f>
        <v>0</v>
      </c>
      <c r="I917" s="60">
        <f>'vnos rezultatov'!I$72</f>
        <v>0</v>
      </c>
      <c r="J917" s="60">
        <f>'vnos rezultatov'!J$72</f>
        <v>0</v>
      </c>
      <c r="K917" s="60">
        <f>'vnos rezultatov'!K$72</f>
        <v>0</v>
      </c>
      <c r="L917" s="60">
        <f>'vnos rezultatov'!L$72</f>
        <v>0</v>
      </c>
      <c r="M917" s="60">
        <f>'vnos rezultatov'!M$72</f>
        <v>0</v>
      </c>
      <c r="N917" s="60">
        <f>'vnos rezultatov'!N$72</f>
        <v>0</v>
      </c>
      <c r="O917" s="60">
        <f>'vnos rezultatov'!O$72</f>
        <v>0</v>
      </c>
      <c r="P917" s="60">
        <f>'vnos rezultatov'!P$72</f>
        <v>0</v>
      </c>
      <c r="Q917" s="60">
        <f>'vnos rezultatov'!Q$72</f>
        <v>0</v>
      </c>
      <c r="R917" s="60">
        <f>'vnos rezultatov'!R$72</f>
        <v>0</v>
      </c>
      <c r="S917" s="60">
        <f>'vnos rezultatov'!S$72</f>
        <v>0</v>
      </c>
      <c r="T917" s="60">
        <f>'vnos rezultatov'!T$72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72" t="s">
        <v>6</v>
      </c>
      <c r="D928" s="172"/>
      <c r="E928" s="172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  <c r="R928" s="172"/>
      <c r="S928" s="172"/>
      <c r="T928" s="172"/>
    </row>
    <row r="929" spans="1:27" ht="15" customHeight="1" x14ac:dyDescent="0.25">
      <c r="A929" s="169">
        <f>score!A73</f>
        <v>67</v>
      </c>
      <c r="B929" s="170" t="str">
        <f>score!F73</f>
        <v/>
      </c>
      <c r="C929" s="174">
        <v>1</v>
      </c>
      <c r="D929" s="174">
        <v>2</v>
      </c>
      <c r="E929" s="174">
        <v>3</v>
      </c>
      <c r="F929" s="174">
        <v>4</v>
      </c>
      <c r="G929" s="174">
        <v>5</v>
      </c>
      <c r="H929" s="174">
        <v>6</v>
      </c>
      <c r="I929" s="174">
        <v>7</v>
      </c>
      <c r="J929" s="174">
        <v>8</v>
      </c>
      <c r="K929" s="174">
        <v>9</v>
      </c>
      <c r="L929" s="174">
        <v>10</v>
      </c>
      <c r="M929" s="174">
        <v>11</v>
      </c>
      <c r="N929" s="174">
        <v>12</v>
      </c>
      <c r="O929" s="174">
        <v>13</v>
      </c>
      <c r="P929" s="174">
        <v>14</v>
      </c>
      <c r="Q929" s="174">
        <v>15</v>
      </c>
      <c r="R929" s="174">
        <v>16</v>
      </c>
      <c r="S929" s="174">
        <v>17</v>
      </c>
      <c r="T929" s="174">
        <v>18</v>
      </c>
      <c r="U929" s="51" t="s">
        <v>1</v>
      </c>
    </row>
    <row r="930" spans="1:27" ht="15" customHeight="1" x14ac:dyDescent="0.25">
      <c r="A930" s="169"/>
      <c r="B930" s="173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52"/>
    </row>
    <row r="931" spans="1:27" x14ac:dyDescent="0.25">
      <c r="B931" s="6" t="s">
        <v>8</v>
      </c>
      <c r="C931" s="60">
        <f>'vnos rezultatov'!C$73</f>
        <v>0</v>
      </c>
      <c r="D931" s="60">
        <f>'vnos rezultatov'!D$73</f>
        <v>0</v>
      </c>
      <c r="E931" s="60">
        <f>'vnos rezultatov'!E$73</f>
        <v>0</v>
      </c>
      <c r="F931" s="60">
        <f>'vnos rezultatov'!F$73</f>
        <v>0</v>
      </c>
      <c r="G931" s="60">
        <f>'vnos rezultatov'!G$73</f>
        <v>0</v>
      </c>
      <c r="H931" s="60">
        <f>'vnos rezultatov'!H$73</f>
        <v>0</v>
      </c>
      <c r="I931" s="60">
        <f>'vnos rezultatov'!I$73</f>
        <v>0</v>
      </c>
      <c r="J931" s="60">
        <f>'vnos rezultatov'!J$73</f>
        <v>0</v>
      </c>
      <c r="K931" s="60">
        <f>'vnos rezultatov'!K$73</f>
        <v>0</v>
      </c>
      <c r="L931" s="60">
        <f>'vnos rezultatov'!L$73</f>
        <v>0</v>
      </c>
      <c r="M931" s="60">
        <f>'vnos rezultatov'!M$73</f>
        <v>0</v>
      </c>
      <c r="N931" s="60">
        <f>'vnos rezultatov'!N$73</f>
        <v>0</v>
      </c>
      <c r="O931" s="60">
        <f>'vnos rezultatov'!O$73</f>
        <v>0</v>
      </c>
      <c r="P931" s="60">
        <f>'vnos rezultatov'!P$73</f>
        <v>0</v>
      </c>
      <c r="Q931" s="60">
        <f>'vnos rezultatov'!Q$73</f>
        <v>0</v>
      </c>
      <c r="R931" s="60">
        <f>'vnos rezultatov'!R$73</f>
        <v>0</v>
      </c>
      <c r="S931" s="60">
        <f>'vnos rezultatov'!S$73</f>
        <v>0</v>
      </c>
      <c r="T931" s="60">
        <f>'vnos rezultatov'!T$73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68" t="s">
        <v>6</v>
      </c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</row>
    <row r="943" spans="1:27" x14ac:dyDescent="0.25">
      <c r="A943" s="169">
        <f>score!A74</f>
        <v>68</v>
      </c>
      <c r="B943" s="170" t="str">
        <f>score!F74</f>
        <v/>
      </c>
      <c r="C943" s="171">
        <v>1</v>
      </c>
      <c r="D943" s="171">
        <v>2</v>
      </c>
      <c r="E943" s="171">
        <v>3</v>
      </c>
      <c r="F943" s="171">
        <v>4</v>
      </c>
      <c r="G943" s="171">
        <v>5</v>
      </c>
      <c r="H943" s="171">
        <v>6</v>
      </c>
      <c r="I943" s="171">
        <v>7</v>
      </c>
      <c r="J943" s="171">
        <v>8</v>
      </c>
      <c r="K943" s="171">
        <v>9</v>
      </c>
      <c r="L943" s="171">
        <v>10</v>
      </c>
      <c r="M943" s="171">
        <v>11</v>
      </c>
      <c r="N943" s="171">
        <v>12</v>
      </c>
      <c r="O943" s="171">
        <v>13</v>
      </c>
      <c r="P943" s="171">
        <v>14</v>
      </c>
      <c r="Q943" s="171">
        <v>15</v>
      </c>
      <c r="R943" s="171">
        <v>16</v>
      </c>
      <c r="S943" s="171">
        <v>17</v>
      </c>
      <c r="T943" s="171">
        <v>18</v>
      </c>
      <c r="U943" s="51" t="s">
        <v>1</v>
      </c>
    </row>
    <row r="944" spans="1:27" x14ac:dyDescent="0.25">
      <c r="A944" s="169"/>
      <c r="B944" s="170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52"/>
    </row>
    <row r="945" spans="1:21" x14ac:dyDescent="0.25">
      <c r="B945" s="6" t="s">
        <v>8</v>
      </c>
      <c r="C945" s="60">
        <f>'vnos rezultatov'!C$74</f>
        <v>0</v>
      </c>
      <c r="D945" s="60">
        <f>'vnos rezultatov'!D$74</f>
        <v>0</v>
      </c>
      <c r="E945" s="60">
        <f>'vnos rezultatov'!E$74</f>
        <v>0</v>
      </c>
      <c r="F945" s="60">
        <f>'vnos rezultatov'!F$74</f>
        <v>0</v>
      </c>
      <c r="G945" s="60">
        <f>'vnos rezultatov'!G$74</f>
        <v>0</v>
      </c>
      <c r="H945" s="60">
        <f>'vnos rezultatov'!H$74</f>
        <v>0</v>
      </c>
      <c r="I945" s="60">
        <f>'vnos rezultatov'!I$74</f>
        <v>0</v>
      </c>
      <c r="J945" s="60">
        <f>'vnos rezultatov'!J$74</f>
        <v>0</v>
      </c>
      <c r="K945" s="60">
        <f>'vnos rezultatov'!K$74</f>
        <v>0</v>
      </c>
      <c r="L945" s="60">
        <f>'vnos rezultatov'!L$74</f>
        <v>0</v>
      </c>
      <c r="M945" s="60">
        <f>'vnos rezultatov'!M$74</f>
        <v>0</v>
      </c>
      <c r="N945" s="60">
        <f>'vnos rezultatov'!N$74</f>
        <v>0</v>
      </c>
      <c r="O945" s="60">
        <f>'vnos rezultatov'!O$74</f>
        <v>0</v>
      </c>
      <c r="P945" s="60">
        <f>'vnos rezultatov'!P$74</f>
        <v>0</v>
      </c>
      <c r="Q945" s="60">
        <f>'vnos rezultatov'!Q$74</f>
        <v>0</v>
      </c>
      <c r="R945" s="60">
        <f>'vnos rezultatov'!R$74</f>
        <v>0</v>
      </c>
      <c r="S945" s="60">
        <f>'vnos rezultatov'!S$74</f>
        <v>0</v>
      </c>
      <c r="T945" s="60">
        <f>'vnos rezultatov'!T$74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68" t="s">
        <v>6</v>
      </c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</row>
    <row r="957" spans="1:21" ht="15" customHeight="1" x14ac:dyDescent="0.25">
      <c r="A957" s="169">
        <f>score!A75</f>
        <v>69</v>
      </c>
      <c r="B957" s="170" t="str">
        <f>score!F75</f>
        <v/>
      </c>
      <c r="C957" s="171">
        <v>1</v>
      </c>
      <c r="D957" s="171">
        <v>2</v>
      </c>
      <c r="E957" s="171">
        <v>3</v>
      </c>
      <c r="F957" s="171">
        <v>4</v>
      </c>
      <c r="G957" s="171">
        <v>5</v>
      </c>
      <c r="H957" s="171">
        <v>6</v>
      </c>
      <c r="I957" s="171">
        <v>7</v>
      </c>
      <c r="J957" s="171">
        <v>8</v>
      </c>
      <c r="K957" s="171">
        <v>9</v>
      </c>
      <c r="L957" s="171">
        <v>10</v>
      </c>
      <c r="M957" s="171">
        <v>11</v>
      </c>
      <c r="N957" s="171">
        <v>12</v>
      </c>
      <c r="O957" s="171">
        <v>13</v>
      </c>
      <c r="P957" s="171">
        <v>14</v>
      </c>
      <c r="Q957" s="171">
        <v>15</v>
      </c>
      <c r="R957" s="171">
        <v>16</v>
      </c>
      <c r="S957" s="171">
        <v>17</v>
      </c>
      <c r="T957" s="171">
        <v>18</v>
      </c>
      <c r="U957" s="51" t="s">
        <v>1</v>
      </c>
    </row>
    <row r="958" spans="1:21" ht="15" customHeight="1" x14ac:dyDescent="0.25">
      <c r="A958" s="169"/>
      <c r="B958" s="170"/>
      <c r="C958" s="171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52"/>
    </row>
    <row r="959" spans="1:21" x14ac:dyDescent="0.25">
      <c r="B959" s="6" t="s">
        <v>8</v>
      </c>
      <c r="C959" s="60">
        <f>'vnos rezultatov'!C$75</f>
        <v>0</v>
      </c>
      <c r="D959" s="60">
        <f>'vnos rezultatov'!D$75</f>
        <v>0</v>
      </c>
      <c r="E959" s="60">
        <f>'vnos rezultatov'!E$75</f>
        <v>0</v>
      </c>
      <c r="F959" s="60">
        <f>'vnos rezultatov'!F$75</f>
        <v>0</v>
      </c>
      <c r="G959" s="60">
        <f>'vnos rezultatov'!G$75</f>
        <v>0</v>
      </c>
      <c r="H959" s="60">
        <f>'vnos rezultatov'!H$75</f>
        <v>0</v>
      </c>
      <c r="I959" s="60">
        <f>'vnos rezultatov'!I$75</f>
        <v>0</v>
      </c>
      <c r="J959" s="60">
        <f>'vnos rezultatov'!J$75</f>
        <v>0</v>
      </c>
      <c r="K959" s="60">
        <f>'vnos rezultatov'!K$75</f>
        <v>0</v>
      </c>
      <c r="L959" s="60">
        <f>'vnos rezultatov'!L$75</f>
        <v>0</v>
      </c>
      <c r="M959" s="60">
        <f>'vnos rezultatov'!M$75</f>
        <v>0</v>
      </c>
      <c r="N959" s="60">
        <f>'vnos rezultatov'!N$75</f>
        <v>0</v>
      </c>
      <c r="O959" s="60">
        <f>'vnos rezultatov'!O$75</f>
        <v>0</v>
      </c>
      <c r="P959" s="60">
        <f>'vnos rezultatov'!P$75</f>
        <v>0</v>
      </c>
      <c r="Q959" s="60">
        <f>'vnos rezultatov'!Q$75</f>
        <v>0</v>
      </c>
      <c r="R959" s="60">
        <f>'vnos rezultatov'!R$75</f>
        <v>0</v>
      </c>
      <c r="S959" s="60">
        <f>'vnos rezultatov'!S$75</f>
        <v>0</v>
      </c>
      <c r="T959" s="60">
        <f>'vnos rezultatov'!T$75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68" t="s">
        <v>6</v>
      </c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</row>
    <row r="971" spans="1:21" ht="15" customHeight="1" x14ac:dyDescent="0.25">
      <c r="A971" s="169">
        <f>score!A76</f>
        <v>70</v>
      </c>
      <c r="B971" s="170" t="str">
        <f>score!F76</f>
        <v/>
      </c>
      <c r="C971" s="171">
        <v>1</v>
      </c>
      <c r="D971" s="171">
        <v>2</v>
      </c>
      <c r="E971" s="171">
        <v>3</v>
      </c>
      <c r="F971" s="171">
        <v>4</v>
      </c>
      <c r="G971" s="171">
        <v>5</v>
      </c>
      <c r="H971" s="171">
        <v>6</v>
      </c>
      <c r="I971" s="171">
        <v>7</v>
      </c>
      <c r="J971" s="171">
        <v>8</v>
      </c>
      <c r="K971" s="171">
        <v>9</v>
      </c>
      <c r="L971" s="171">
        <v>10</v>
      </c>
      <c r="M971" s="171">
        <v>11</v>
      </c>
      <c r="N971" s="171">
        <v>12</v>
      </c>
      <c r="O971" s="171">
        <v>13</v>
      </c>
      <c r="P971" s="171">
        <v>14</v>
      </c>
      <c r="Q971" s="171">
        <v>15</v>
      </c>
      <c r="R971" s="171">
        <v>16</v>
      </c>
      <c r="S971" s="171">
        <v>17</v>
      </c>
      <c r="T971" s="171">
        <v>18</v>
      </c>
      <c r="U971" s="51" t="s">
        <v>1</v>
      </c>
    </row>
    <row r="972" spans="1:21" ht="15" customHeight="1" x14ac:dyDescent="0.25">
      <c r="A972" s="169"/>
      <c r="B972" s="170"/>
      <c r="C972" s="171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52"/>
    </row>
    <row r="973" spans="1:21" x14ac:dyDescent="0.25">
      <c r="B973" s="6" t="s">
        <v>8</v>
      </c>
      <c r="C973" s="60">
        <f>'vnos rezultatov'!C$76</f>
        <v>0</v>
      </c>
      <c r="D973" s="60">
        <f>'vnos rezultatov'!D$76</f>
        <v>0</v>
      </c>
      <c r="E973" s="60">
        <f>'vnos rezultatov'!E$76</f>
        <v>0</v>
      </c>
      <c r="F973" s="60">
        <f>'vnos rezultatov'!F$76</f>
        <v>0</v>
      </c>
      <c r="G973" s="60">
        <f>'vnos rezultatov'!G$76</f>
        <v>0</v>
      </c>
      <c r="H973" s="60">
        <f>'vnos rezultatov'!H$76</f>
        <v>0</v>
      </c>
      <c r="I973" s="60">
        <f>'vnos rezultatov'!I$76</f>
        <v>0</v>
      </c>
      <c r="J973" s="60">
        <f>'vnos rezultatov'!J$76</f>
        <v>0</v>
      </c>
      <c r="K973" s="60">
        <f>'vnos rezultatov'!K$76</f>
        <v>0</v>
      </c>
      <c r="L973" s="60">
        <f>'vnos rezultatov'!L$76</f>
        <v>0</v>
      </c>
      <c r="M973" s="60">
        <f>'vnos rezultatov'!M$76</f>
        <v>0</v>
      </c>
      <c r="N973" s="60">
        <f>'vnos rezultatov'!N$76</f>
        <v>0</v>
      </c>
      <c r="O973" s="60">
        <f>'vnos rezultatov'!O$76</f>
        <v>0</v>
      </c>
      <c r="P973" s="60">
        <f>'vnos rezultatov'!P$76</f>
        <v>0</v>
      </c>
      <c r="Q973" s="60">
        <f>'vnos rezultatov'!Q$76</f>
        <v>0</v>
      </c>
      <c r="R973" s="60">
        <f>'vnos rezultatov'!R$76</f>
        <v>0</v>
      </c>
      <c r="S973" s="60">
        <f>'vnos rezultatov'!S$76</f>
        <v>0</v>
      </c>
      <c r="T973" s="60">
        <f>'vnos rezultatov'!T$76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72" t="s">
        <v>6</v>
      </c>
      <c r="D984" s="172"/>
      <c r="E984" s="172"/>
      <c r="F984" s="172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2"/>
      <c r="R984" s="172"/>
      <c r="S984" s="172"/>
      <c r="T984" s="172"/>
    </row>
    <row r="985" spans="1:21" x14ac:dyDescent="0.25">
      <c r="A985" s="169">
        <f>score!A77</f>
        <v>71</v>
      </c>
      <c r="B985" s="170" t="str">
        <f>score!F77</f>
        <v/>
      </c>
      <c r="C985" s="174">
        <v>1</v>
      </c>
      <c r="D985" s="174">
        <v>2</v>
      </c>
      <c r="E985" s="174">
        <v>3</v>
      </c>
      <c r="F985" s="174">
        <v>4</v>
      </c>
      <c r="G985" s="174">
        <v>5</v>
      </c>
      <c r="H985" s="174">
        <v>6</v>
      </c>
      <c r="I985" s="174">
        <v>7</v>
      </c>
      <c r="J985" s="174">
        <v>8</v>
      </c>
      <c r="K985" s="174">
        <v>9</v>
      </c>
      <c r="L985" s="174">
        <v>10</v>
      </c>
      <c r="M985" s="174">
        <v>11</v>
      </c>
      <c r="N985" s="174">
        <v>12</v>
      </c>
      <c r="O985" s="174">
        <v>13</v>
      </c>
      <c r="P985" s="174">
        <v>14</v>
      </c>
      <c r="Q985" s="174">
        <v>15</v>
      </c>
      <c r="R985" s="174">
        <v>16</v>
      </c>
      <c r="S985" s="174">
        <v>17</v>
      </c>
      <c r="T985" s="174">
        <v>18</v>
      </c>
      <c r="U985" s="51" t="s">
        <v>1</v>
      </c>
    </row>
    <row r="986" spans="1:21" x14ac:dyDescent="0.25">
      <c r="A986" s="169"/>
      <c r="B986" s="173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52"/>
    </row>
    <row r="987" spans="1:21" x14ac:dyDescent="0.25">
      <c r="B987" s="6" t="s">
        <v>8</v>
      </c>
      <c r="C987" s="60">
        <f>'vnos rezultatov'!C$77</f>
        <v>0</v>
      </c>
      <c r="D987" s="60">
        <f>'vnos rezultatov'!D$77</f>
        <v>0</v>
      </c>
      <c r="E987" s="60">
        <f>'vnos rezultatov'!E$77</f>
        <v>0</v>
      </c>
      <c r="F987" s="60">
        <f>'vnos rezultatov'!F$77</f>
        <v>0</v>
      </c>
      <c r="G987" s="60">
        <f>'vnos rezultatov'!G$77</f>
        <v>0</v>
      </c>
      <c r="H987" s="60">
        <f>'vnos rezultatov'!H$77</f>
        <v>0</v>
      </c>
      <c r="I987" s="60">
        <f>'vnos rezultatov'!I$77</f>
        <v>0</v>
      </c>
      <c r="J987" s="60">
        <f>'vnos rezultatov'!J$77</f>
        <v>0</v>
      </c>
      <c r="K987" s="60">
        <f>'vnos rezultatov'!K$77</f>
        <v>0</v>
      </c>
      <c r="L987" s="60">
        <f>'vnos rezultatov'!L$77</f>
        <v>0</v>
      </c>
      <c r="M987" s="60">
        <f>'vnos rezultatov'!M$77</f>
        <v>0</v>
      </c>
      <c r="N987" s="60">
        <f>'vnos rezultatov'!N$77</f>
        <v>0</v>
      </c>
      <c r="O987" s="60">
        <f>'vnos rezultatov'!O$77</f>
        <v>0</v>
      </c>
      <c r="P987" s="60">
        <f>'vnos rezultatov'!P$77</f>
        <v>0</v>
      </c>
      <c r="Q987" s="60">
        <f>'vnos rezultatov'!Q$77</f>
        <v>0</v>
      </c>
      <c r="R987" s="60">
        <f>'vnos rezultatov'!R$77</f>
        <v>0</v>
      </c>
      <c r="S987" s="60">
        <f>'vnos rezultatov'!S$77</f>
        <v>0</v>
      </c>
      <c r="T987" s="60">
        <f>'vnos rezultatov'!T$77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68" t="s">
        <v>6</v>
      </c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</row>
    <row r="999" spans="1:21" x14ac:dyDescent="0.25">
      <c r="A999" s="169">
        <f>score!A78</f>
        <v>72</v>
      </c>
      <c r="B999" s="170" t="str">
        <f>score!F78</f>
        <v/>
      </c>
      <c r="C999" s="171">
        <v>1</v>
      </c>
      <c r="D999" s="171">
        <v>2</v>
      </c>
      <c r="E999" s="171">
        <v>3</v>
      </c>
      <c r="F999" s="171">
        <v>4</v>
      </c>
      <c r="G999" s="171">
        <v>5</v>
      </c>
      <c r="H999" s="171">
        <v>6</v>
      </c>
      <c r="I999" s="171">
        <v>7</v>
      </c>
      <c r="J999" s="171">
        <v>8</v>
      </c>
      <c r="K999" s="171">
        <v>9</v>
      </c>
      <c r="L999" s="171">
        <v>10</v>
      </c>
      <c r="M999" s="171">
        <v>11</v>
      </c>
      <c r="N999" s="171">
        <v>12</v>
      </c>
      <c r="O999" s="171">
        <v>13</v>
      </c>
      <c r="P999" s="171">
        <v>14</v>
      </c>
      <c r="Q999" s="171">
        <v>15</v>
      </c>
      <c r="R999" s="171">
        <v>16</v>
      </c>
      <c r="S999" s="171">
        <v>17</v>
      </c>
      <c r="T999" s="171">
        <v>18</v>
      </c>
      <c r="U999" s="51" t="s">
        <v>1</v>
      </c>
    </row>
    <row r="1000" spans="1:21" x14ac:dyDescent="0.25">
      <c r="A1000" s="169"/>
      <c r="B1000" s="170"/>
      <c r="C1000" s="171"/>
      <c r="D1000" s="171"/>
      <c r="E1000" s="171"/>
      <c r="F1000" s="171"/>
      <c r="G1000" s="171"/>
      <c r="H1000" s="171"/>
      <c r="I1000" s="171"/>
      <c r="J1000" s="171"/>
      <c r="K1000" s="171"/>
      <c r="L1000" s="171"/>
      <c r="M1000" s="171"/>
      <c r="N1000" s="171"/>
      <c r="O1000" s="171"/>
      <c r="P1000" s="171"/>
      <c r="Q1000" s="171"/>
      <c r="R1000" s="171"/>
      <c r="S1000" s="171"/>
      <c r="T1000" s="171"/>
      <c r="U1000" s="52"/>
    </row>
    <row r="1001" spans="1:21" x14ac:dyDescent="0.25">
      <c r="B1001" s="6" t="s">
        <v>8</v>
      </c>
      <c r="C1001" s="60">
        <f>'vnos rezultatov'!C$78</f>
        <v>0</v>
      </c>
      <c r="D1001" s="60">
        <f>'vnos rezultatov'!D$78</f>
        <v>0</v>
      </c>
      <c r="E1001" s="60">
        <f>'vnos rezultatov'!E$78</f>
        <v>0</v>
      </c>
      <c r="F1001" s="60">
        <f>'vnos rezultatov'!F$78</f>
        <v>0</v>
      </c>
      <c r="G1001" s="60">
        <f>'vnos rezultatov'!G$78</f>
        <v>0</v>
      </c>
      <c r="H1001" s="60">
        <f>'vnos rezultatov'!H$78</f>
        <v>0</v>
      </c>
      <c r="I1001" s="60">
        <f>'vnos rezultatov'!I$78</f>
        <v>0</v>
      </c>
      <c r="J1001" s="60">
        <f>'vnos rezultatov'!J$78</f>
        <v>0</v>
      </c>
      <c r="K1001" s="60">
        <f>'vnos rezultatov'!K$78</f>
        <v>0</v>
      </c>
      <c r="L1001" s="60">
        <f>'vnos rezultatov'!L$78</f>
        <v>0</v>
      </c>
      <c r="M1001" s="60">
        <f>'vnos rezultatov'!M$78</f>
        <v>0</v>
      </c>
      <c r="N1001" s="60">
        <f>'vnos rezultatov'!N$78</f>
        <v>0</v>
      </c>
      <c r="O1001" s="60">
        <f>'vnos rezultatov'!O$78</f>
        <v>0</v>
      </c>
      <c r="P1001" s="60">
        <f>'vnos rezultatov'!P$78</f>
        <v>0</v>
      </c>
      <c r="Q1001" s="60">
        <f>'vnos rezultatov'!Q$78</f>
        <v>0</v>
      </c>
      <c r="R1001" s="60">
        <f>'vnos rezultatov'!R$78</f>
        <v>0</v>
      </c>
      <c r="S1001" s="60">
        <f>'vnos rezultatov'!S$78</f>
        <v>0</v>
      </c>
      <c r="T1001" s="60">
        <f>'vnos rezultatov'!T$78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68" t="s">
        <v>6</v>
      </c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</row>
    <row r="1013" spans="1:21" x14ac:dyDescent="0.25">
      <c r="A1013" s="169">
        <f>score!A79</f>
        <v>73</v>
      </c>
      <c r="B1013" s="170" t="str">
        <f>score!F79</f>
        <v/>
      </c>
      <c r="C1013" s="171">
        <v>1</v>
      </c>
      <c r="D1013" s="171">
        <v>2</v>
      </c>
      <c r="E1013" s="171">
        <v>3</v>
      </c>
      <c r="F1013" s="171">
        <v>4</v>
      </c>
      <c r="G1013" s="171">
        <v>5</v>
      </c>
      <c r="H1013" s="171">
        <v>6</v>
      </c>
      <c r="I1013" s="171">
        <v>7</v>
      </c>
      <c r="J1013" s="171">
        <v>8</v>
      </c>
      <c r="K1013" s="171">
        <v>9</v>
      </c>
      <c r="L1013" s="171">
        <v>10</v>
      </c>
      <c r="M1013" s="171">
        <v>11</v>
      </c>
      <c r="N1013" s="171">
        <v>12</v>
      </c>
      <c r="O1013" s="171">
        <v>13</v>
      </c>
      <c r="P1013" s="171">
        <v>14</v>
      </c>
      <c r="Q1013" s="171">
        <v>15</v>
      </c>
      <c r="R1013" s="171">
        <v>16</v>
      </c>
      <c r="S1013" s="171">
        <v>17</v>
      </c>
      <c r="T1013" s="171">
        <v>18</v>
      </c>
      <c r="U1013" s="51" t="s">
        <v>1</v>
      </c>
    </row>
    <row r="1014" spans="1:21" x14ac:dyDescent="0.25">
      <c r="A1014" s="169"/>
      <c r="B1014" s="170"/>
      <c r="C1014" s="171"/>
      <c r="D1014" s="171"/>
      <c r="E1014" s="171"/>
      <c r="F1014" s="171"/>
      <c r="G1014" s="171"/>
      <c r="H1014" s="171"/>
      <c r="I1014" s="171"/>
      <c r="J1014" s="171"/>
      <c r="K1014" s="171"/>
      <c r="L1014" s="171"/>
      <c r="M1014" s="171"/>
      <c r="N1014" s="171"/>
      <c r="O1014" s="171"/>
      <c r="P1014" s="171"/>
      <c r="Q1014" s="171"/>
      <c r="R1014" s="171"/>
      <c r="S1014" s="171"/>
      <c r="T1014" s="171"/>
      <c r="U1014" s="52"/>
    </row>
    <row r="1015" spans="1:21" x14ac:dyDescent="0.25">
      <c r="B1015" s="6" t="s">
        <v>8</v>
      </c>
      <c r="C1015" s="60">
        <f>'vnos rezultatov'!C$79</f>
        <v>0</v>
      </c>
      <c r="D1015" s="60">
        <f>'vnos rezultatov'!D$79</f>
        <v>0</v>
      </c>
      <c r="E1015" s="60">
        <f>'vnos rezultatov'!E$79</f>
        <v>0</v>
      </c>
      <c r="F1015" s="60">
        <f>'vnos rezultatov'!F$79</f>
        <v>0</v>
      </c>
      <c r="G1015" s="60">
        <f>'vnos rezultatov'!G$79</f>
        <v>0</v>
      </c>
      <c r="H1015" s="60">
        <f>'vnos rezultatov'!H$79</f>
        <v>0</v>
      </c>
      <c r="I1015" s="60">
        <f>'vnos rezultatov'!I$79</f>
        <v>0</v>
      </c>
      <c r="J1015" s="60">
        <f>'vnos rezultatov'!J$79</f>
        <v>0</v>
      </c>
      <c r="K1015" s="60">
        <f>'vnos rezultatov'!K$79</f>
        <v>0</v>
      </c>
      <c r="L1015" s="60">
        <f>'vnos rezultatov'!L$79</f>
        <v>0</v>
      </c>
      <c r="M1015" s="60">
        <f>'vnos rezultatov'!M$79</f>
        <v>0</v>
      </c>
      <c r="N1015" s="60">
        <f>'vnos rezultatov'!N$79</f>
        <v>0</v>
      </c>
      <c r="O1015" s="60">
        <f>'vnos rezultatov'!O$79</f>
        <v>0</v>
      </c>
      <c r="P1015" s="60">
        <f>'vnos rezultatov'!P$79</f>
        <v>0</v>
      </c>
      <c r="Q1015" s="60">
        <f>'vnos rezultatov'!Q$79</f>
        <v>0</v>
      </c>
      <c r="R1015" s="60">
        <f>'vnos rezultatov'!R$79</f>
        <v>0</v>
      </c>
      <c r="S1015" s="60">
        <f>'vnos rezultatov'!S$79</f>
        <v>0</v>
      </c>
      <c r="T1015" s="60">
        <f>'vnos rezultatov'!T$79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68" t="s">
        <v>6</v>
      </c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</row>
    <row r="1027" spans="1:21" x14ac:dyDescent="0.25">
      <c r="A1027" s="169">
        <f>score!A80</f>
        <v>74</v>
      </c>
      <c r="B1027" s="170" t="str">
        <f>score!F80</f>
        <v/>
      </c>
      <c r="C1027" s="171">
        <v>1</v>
      </c>
      <c r="D1027" s="171">
        <v>2</v>
      </c>
      <c r="E1027" s="171">
        <v>3</v>
      </c>
      <c r="F1027" s="171">
        <v>4</v>
      </c>
      <c r="G1027" s="171">
        <v>5</v>
      </c>
      <c r="H1027" s="171">
        <v>6</v>
      </c>
      <c r="I1027" s="171">
        <v>7</v>
      </c>
      <c r="J1027" s="171">
        <v>8</v>
      </c>
      <c r="K1027" s="171">
        <v>9</v>
      </c>
      <c r="L1027" s="171">
        <v>10</v>
      </c>
      <c r="M1027" s="171">
        <v>11</v>
      </c>
      <c r="N1027" s="171">
        <v>12</v>
      </c>
      <c r="O1027" s="171">
        <v>13</v>
      </c>
      <c r="P1027" s="171">
        <v>14</v>
      </c>
      <c r="Q1027" s="171">
        <v>15</v>
      </c>
      <c r="R1027" s="171">
        <v>16</v>
      </c>
      <c r="S1027" s="171">
        <v>17</v>
      </c>
      <c r="T1027" s="171">
        <v>18</v>
      </c>
      <c r="U1027" s="51" t="s">
        <v>1</v>
      </c>
    </row>
    <row r="1028" spans="1:21" x14ac:dyDescent="0.25">
      <c r="A1028" s="169"/>
      <c r="B1028" s="170"/>
      <c r="C1028" s="171"/>
      <c r="D1028" s="171"/>
      <c r="E1028" s="171"/>
      <c r="F1028" s="171"/>
      <c r="G1028" s="171"/>
      <c r="H1028" s="171"/>
      <c r="I1028" s="171"/>
      <c r="J1028" s="171"/>
      <c r="K1028" s="171"/>
      <c r="L1028" s="171"/>
      <c r="M1028" s="171"/>
      <c r="N1028" s="171"/>
      <c r="O1028" s="171"/>
      <c r="P1028" s="171"/>
      <c r="Q1028" s="171"/>
      <c r="R1028" s="171"/>
      <c r="S1028" s="171"/>
      <c r="T1028" s="171"/>
      <c r="U1028" s="52"/>
    </row>
    <row r="1029" spans="1:21" x14ac:dyDescent="0.25">
      <c r="B1029" s="6" t="s">
        <v>8</v>
      </c>
      <c r="C1029" s="60">
        <f>'vnos rezultatov'!C$80</f>
        <v>0</v>
      </c>
      <c r="D1029" s="60">
        <f>'vnos rezultatov'!D$80</f>
        <v>0</v>
      </c>
      <c r="E1029" s="60">
        <f>'vnos rezultatov'!E$80</f>
        <v>0</v>
      </c>
      <c r="F1029" s="60">
        <f>'vnos rezultatov'!F$80</f>
        <v>0</v>
      </c>
      <c r="G1029" s="60">
        <f>'vnos rezultatov'!G$80</f>
        <v>0</v>
      </c>
      <c r="H1029" s="60">
        <f>'vnos rezultatov'!H$80</f>
        <v>0</v>
      </c>
      <c r="I1029" s="60">
        <f>'vnos rezultatov'!I$80</f>
        <v>0</v>
      </c>
      <c r="J1029" s="60">
        <f>'vnos rezultatov'!J$80</f>
        <v>0</v>
      </c>
      <c r="K1029" s="60">
        <f>'vnos rezultatov'!K$80</f>
        <v>0</v>
      </c>
      <c r="L1029" s="60">
        <f>'vnos rezultatov'!L$80</f>
        <v>0</v>
      </c>
      <c r="M1029" s="60">
        <f>'vnos rezultatov'!M$80</f>
        <v>0</v>
      </c>
      <c r="N1029" s="60">
        <f>'vnos rezultatov'!N$80</f>
        <v>0</v>
      </c>
      <c r="O1029" s="60">
        <f>'vnos rezultatov'!O$80</f>
        <v>0</v>
      </c>
      <c r="P1029" s="60">
        <f>'vnos rezultatov'!P$80</f>
        <v>0</v>
      </c>
      <c r="Q1029" s="60">
        <f>'vnos rezultatov'!Q$80</f>
        <v>0</v>
      </c>
      <c r="R1029" s="60">
        <f>'vnos rezultatov'!R$80</f>
        <v>0</v>
      </c>
      <c r="S1029" s="60">
        <f>'vnos rezultatov'!S$80</f>
        <v>0</v>
      </c>
      <c r="T1029" s="60">
        <f>'vnos rezultatov'!T$80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72" t="s">
        <v>6</v>
      </c>
      <c r="D1040" s="172"/>
      <c r="E1040" s="172"/>
      <c r="F1040" s="172"/>
      <c r="G1040" s="172"/>
      <c r="H1040" s="172"/>
      <c r="I1040" s="172"/>
      <c r="J1040" s="172"/>
      <c r="K1040" s="172"/>
      <c r="L1040" s="172"/>
      <c r="M1040" s="172"/>
      <c r="N1040" s="172"/>
      <c r="O1040" s="172"/>
      <c r="P1040" s="172"/>
      <c r="Q1040" s="172"/>
      <c r="R1040" s="172"/>
      <c r="S1040" s="172"/>
      <c r="T1040" s="172"/>
    </row>
    <row r="1041" spans="1:27" ht="15" customHeight="1" x14ac:dyDescent="0.25">
      <c r="A1041" s="169">
        <f>score!A81</f>
        <v>75</v>
      </c>
      <c r="B1041" s="170" t="str">
        <f>score!F81</f>
        <v/>
      </c>
      <c r="C1041" s="174">
        <v>1</v>
      </c>
      <c r="D1041" s="174">
        <v>2</v>
      </c>
      <c r="E1041" s="174">
        <v>3</v>
      </c>
      <c r="F1041" s="174">
        <v>4</v>
      </c>
      <c r="G1041" s="174">
        <v>5</v>
      </c>
      <c r="H1041" s="174">
        <v>6</v>
      </c>
      <c r="I1041" s="174">
        <v>7</v>
      </c>
      <c r="J1041" s="174">
        <v>8</v>
      </c>
      <c r="K1041" s="174">
        <v>9</v>
      </c>
      <c r="L1041" s="174">
        <v>10</v>
      </c>
      <c r="M1041" s="174">
        <v>11</v>
      </c>
      <c r="N1041" s="174">
        <v>12</v>
      </c>
      <c r="O1041" s="174">
        <v>13</v>
      </c>
      <c r="P1041" s="174">
        <v>14</v>
      </c>
      <c r="Q1041" s="174">
        <v>15</v>
      </c>
      <c r="R1041" s="174">
        <v>16</v>
      </c>
      <c r="S1041" s="174">
        <v>17</v>
      </c>
      <c r="T1041" s="174">
        <v>18</v>
      </c>
      <c r="U1041" s="51" t="s">
        <v>1</v>
      </c>
    </row>
    <row r="1042" spans="1:27" ht="15" customHeight="1" x14ac:dyDescent="0.25">
      <c r="A1042" s="169"/>
      <c r="B1042" s="173"/>
      <c r="C1042" s="175"/>
      <c r="D1042" s="175"/>
      <c r="E1042" s="175"/>
      <c r="F1042" s="175"/>
      <c r="G1042" s="175"/>
      <c r="H1042" s="175"/>
      <c r="I1042" s="175"/>
      <c r="J1042" s="175"/>
      <c r="K1042" s="175"/>
      <c r="L1042" s="175"/>
      <c r="M1042" s="175"/>
      <c r="N1042" s="175"/>
      <c r="O1042" s="175"/>
      <c r="P1042" s="175"/>
      <c r="Q1042" s="175"/>
      <c r="R1042" s="175"/>
      <c r="S1042" s="175"/>
      <c r="T1042" s="175"/>
      <c r="U1042" s="52"/>
    </row>
    <row r="1043" spans="1:27" x14ac:dyDescent="0.25">
      <c r="B1043" s="6" t="s">
        <v>8</v>
      </c>
      <c r="C1043" s="60">
        <f>'vnos rezultatov'!C$81</f>
        <v>0</v>
      </c>
      <c r="D1043" s="60">
        <f>'vnos rezultatov'!D$81</f>
        <v>0</v>
      </c>
      <c r="E1043" s="60">
        <f>'vnos rezultatov'!E$81</f>
        <v>0</v>
      </c>
      <c r="F1043" s="60">
        <f>'vnos rezultatov'!F$81</f>
        <v>0</v>
      </c>
      <c r="G1043" s="60">
        <f>'vnos rezultatov'!G$81</f>
        <v>0</v>
      </c>
      <c r="H1043" s="60">
        <f>'vnos rezultatov'!H$81</f>
        <v>0</v>
      </c>
      <c r="I1043" s="60">
        <f>'vnos rezultatov'!I$81</f>
        <v>0</v>
      </c>
      <c r="J1043" s="60">
        <f>'vnos rezultatov'!J$81</f>
        <v>0</v>
      </c>
      <c r="K1043" s="60">
        <f>'vnos rezultatov'!K$81</f>
        <v>0</v>
      </c>
      <c r="L1043" s="60">
        <f>'vnos rezultatov'!L$81</f>
        <v>0</v>
      </c>
      <c r="M1043" s="60">
        <f>'vnos rezultatov'!M$81</f>
        <v>0</v>
      </c>
      <c r="N1043" s="60">
        <f>'vnos rezultatov'!N$81</f>
        <v>0</v>
      </c>
      <c r="O1043" s="60">
        <f>'vnos rezultatov'!O$81</f>
        <v>0</v>
      </c>
      <c r="P1043" s="60">
        <f>'vnos rezultatov'!P$81</f>
        <v>0</v>
      </c>
      <c r="Q1043" s="60">
        <f>'vnos rezultatov'!Q$81</f>
        <v>0</v>
      </c>
      <c r="R1043" s="60">
        <f>'vnos rezultatov'!R$81</f>
        <v>0</v>
      </c>
      <c r="S1043" s="60">
        <f>'vnos rezultatov'!S$81</f>
        <v>0</v>
      </c>
      <c r="T1043" s="60">
        <f>'vnos rezultatov'!T$81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68" t="s">
        <v>6</v>
      </c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</row>
    <row r="1055" spans="1:27" x14ac:dyDescent="0.25">
      <c r="A1055" s="169">
        <f>score!A82</f>
        <v>76</v>
      </c>
      <c r="B1055" s="170" t="str">
        <f>score!F82</f>
        <v/>
      </c>
      <c r="C1055" s="171">
        <v>1</v>
      </c>
      <c r="D1055" s="171">
        <v>2</v>
      </c>
      <c r="E1055" s="171">
        <v>3</v>
      </c>
      <c r="F1055" s="171">
        <v>4</v>
      </c>
      <c r="G1055" s="171">
        <v>5</v>
      </c>
      <c r="H1055" s="171">
        <v>6</v>
      </c>
      <c r="I1055" s="171">
        <v>7</v>
      </c>
      <c r="J1055" s="171">
        <v>8</v>
      </c>
      <c r="K1055" s="171">
        <v>9</v>
      </c>
      <c r="L1055" s="171">
        <v>10</v>
      </c>
      <c r="M1055" s="171">
        <v>11</v>
      </c>
      <c r="N1055" s="171">
        <v>12</v>
      </c>
      <c r="O1055" s="171">
        <v>13</v>
      </c>
      <c r="P1055" s="171">
        <v>14</v>
      </c>
      <c r="Q1055" s="171">
        <v>15</v>
      </c>
      <c r="R1055" s="171">
        <v>16</v>
      </c>
      <c r="S1055" s="171">
        <v>17</v>
      </c>
      <c r="T1055" s="171">
        <v>18</v>
      </c>
      <c r="U1055" s="51" t="s">
        <v>1</v>
      </c>
    </row>
    <row r="1056" spans="1:27" x14ac:dyDescent="0.25">
      <c r="A1056" s="169"/>
      <c r="B1056" s="170"/>
      <c r="C1056" s="171"/>
      <c r="D1056" s="171"/>
      <c r="E1056" s="171"/>
      <c r="F1056" s="171"/>
      <c r="G1056" s="171"/>
      <c r="H1056" s="171"/>
      <c r="I1056" s="171"/>
      <c r="J1056" s="171"/>
      <c r="K1056" s="171"/>
      <c r="L1056" s="171"/>
      <c r="M1056" s="171"/>
      <c r="N1056" s="171"/>
      <c r="O1056" s="171"/>
      <c r="P1056" s="171"/>
      <c r="Q1056" s="171"/>
      <c r="R1056" s="171"/>
      <c r="S1056" s="171"/>
      <c r="T1056" s="171"/>
      <c r="U1056" s="52"/>
    </row>
    <row r="1057" spans="1:27" x14ac:dyDescent="0.25">
      <c r="B1057" s="6" t="s">
        <v>8</v>
      </c>
      <c r="C1057" s="60">
        <f>'vnos rezultatov'!C$82</f>
        <v>0</v>
      </c>
      <c r="D1057" s="60">
        <f>'vnos rezultatov'!D$82</f>
        <v>0</v>
      </c>
      <c r="E1057" s="60">
        <f>'vnos rezultatov'!E$82</f>
        <v>0</v>
      </c>
      <c r="F1057" s="60">
        <f>'vnos rezultatov'!F$82</f>
        <v>0</v>
      </c>
      <c r="G1057" s="60">
        <f>'vnos rezultatov'!G$82</f>
        <v>0</v>
      </c>
      <c r="H1057" s="60">
        <f>'vnos rezultatov'!H$82</f>
        <v>0</v>
      </c>
      <c r="I1057" s="60">
        <f>'vnos rezultatov'!I$82</f>
        <v>0</v>
      </c>
      <c r="J1057" s="60">
        <f>'vnos rezultatov'!J$82</f>
        <v>0</v>
      </c>
      <c r="K1057" s="60">
        <f>'vnos rezultatov'!K$82</f>
        <v>0</v>
      </c>
      <c r="L1057" s="60">
        <f>'vnos rezultatov'!L$82</f>
        <v>0</v>
      </c>
      <c r="M1057" s="60">
        <f>'vnos rezultatov'!M$82</f>
        <v>0</v>
      </c>
      <c r="N1057" s="60">
        <f>'vnos rezultatov'!N$82</f>
        <v>0</v>
      </c>
      <c r="O1057" s="60">
        <f>'vnos rezultatov'!O$82</f>
        <v>0</v>
      </c>
      <c r="P1057" s="60">
        <f>'vnos rezultatov'!P$82</f>
        <v>0</v>
      </c>
      <c r="Q1057" s="60">
        <f>'vnos rezultatov'!Q$82</f>
        <v>0</v>
      </c>
      <c r="R1057" s="60">
        <f>'vnos rezultatov'!R$82</f>
        <v>0</v>
      </c>
      <c r="S1057" s="60">
        <f>'vnos rezultatov'!S$82</f>
        <v>0</v>
      </c>
      <c r="T1057" s="60">
        <f>'vnos rezultatov'!T$82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72" t="s">
        <v>6</v>
      </c>
      <c r="D1068" s="172"/>
      <c r="E1068" s="172"/>
      <c r="F1068" s="172"/>
      <c r="G1068" s="172"/>
      <c r="H1068" s="172"/>
      <c r="I1068" s="172"/>
      <c r="J1068" s="172"/>
      <c r="K1068" s="172"/>
      <c r="L1068" s="172"/>
      <c r="M1068" s="172"/>
      <c r="N1068" s="172"/>
      <c r="O1068" s="172"/>
      <c r="P1068" s="172"/>
      <c r="Q1068" s="172"/>
      <c r="R1068" s="172"/>
      <c r="S1068" s="172"/>
      <c r="T1068" s="172"/>
    </row>
    <row r="1069" spans="1:27" ht="15" customHeight="1" x14ac:dyDescent="0.25">
      <c r="A1069" s="169">
        <f>score!A83</f>
        <v>77</v>
      </c>
      <c r="B1069" s="170" t="str">
        <f>score!F83</f>
        <v/>
      </c>
      <c r="C1069" s="174">
        <v>1</v>
      </c>
      <c r="D1069" s="174">
        <v>2</v>
      </c>
      <c r="E1069" s="174">
        <v>3</v>
      </c>
      <c r="F1069" s="174">
        <v>4</v>
      </c>
      <c r="G1069" s="174">
        <v>5</v>
      </c>
      <c r="H1069" s="174">
        <v>6</v>
      </c>
      <c r="I1069" s="174">
        <v>7</v>
      </c>
      <c r="J1069" s="174">
        <v>8</v>
      </c>
      <c r="K1069" s="174">
        <v>9</v>
      </c>
      <c r="L1069" s="174">
        <v>10</v>
      </c>
      <c r="M1069" s="174">
        <v>11</v>
      </c>
      <c r="N1069" s="174">
        <v>12</v>
      </c>
      <c r="O1069" s="174">
        <v>13</v>
      </c>
      <c r="P1069" s="174">
        <v>14</v>
      </c>
      <c r="Q1069" s="174">
        <v>15</v>
      </c>
      <c r="R1069" s="174">
        <v>16</v>
      </c>
      <c r="S1069" s="174">
        <v>17</v>
      </c>
      <c r="T1069" s="174">
        <v>18</v>
      </c>
      <c r="U1069" s="51" t="s">
        <v>1</v>
      </c>
    </row>
    <row r="1070" spans="1:27" ht="15" customHeight="1" x14ac:dyDescent="0.25">
      <c r="A1070" s="169"/>
      <c r="B1070" s="173"/>
      <c r="C1070" s="175"/>
      <c r="D1070" s="175"/>
      <c r="E1070" s="175"/>
      <c r="F1070" s="175"/>
      <c r="G1070" s="175"/>
      <c r="H1070" s="175"/>
      <c r="I1070" s="175"/>
      <c r="J1070" s="175"/>
      <c r="K1070" s="175"/>
      <c r="L1070" s="175"/>
      <c r="M1070" s="175"/>
      <c r="N1070" s="175"/>
      <c r="O1070" s="175"/>
      <c r="P1070" s="175"/>
      <c r="Q1070" s="175"/>
      <c r="R1070" s="175"/>
      <c r="S1070" s="175"/>
      <c r="T1070" s="175"/>
      <c r="U1070" s="52"/>
    </row>
    <row r="1071" spans="1:27" x14ac:dyDescent="0.25">
      <c r="B1071" s="6" t="s">
        <v>8</v>
      </c>
      <c r="C1071" s="60">
        <f>'vnos rezultatov'!C$83</f>
        <v>0</v>
      </c>
      <c r="D1071" s="60">
        <f>'vnos rezultatov'!D$83</f>
        <v>0</v>
      </c>
      <c r="E1071" s="60">
        <f>'vnos rezultatov'!E$83</f>
        <v>0</v>
      </c>
      <c r="F1071" s="60">
        <f>'vnos rezultatov'!F$83</f>
        <v>0</v>
      </c>
      <c r="G1071" s="60">
        <f>'vnos rezultatov'!G$83</f>
        <v>0</v>
      </c>
      <c r="H1071" s="60">
        <f>'vnos rezultatov'!H$83</f>
        <v>0</v>
      </c>
      <c r="I1071" s="60">
        <f>'vnos rezultatov'!I$83</f>
        <v>0</v>
      </c>
      <c r="J1071" s="60">
        <f>'vnos rezultatov'!J$83</f>
        <v>0</v>
      </c>
      <c r="K1071" s="60">
        <f>'vnos rezultatov'!K$83</f>
        <v>0</v>
      </c>
      <c r="L1071" s="60">
        <f>'vnos rezultatov'!L$83</f>
        <v>0</v>
      </c>
      <c r="M1071" s="60">
        <f>'vnos rezultatov'!M$83</f>
        <v>0</v>
      </c>
      <c r="N1071" s="60">
        <f>'vnos rezultatov'!N$83</f>
        <v>0</v>
      </c>
      <c r="O1071" s="60">
        <f>'vnos rezultatov'!O$83</f>
        <v>0</v>
      </c>
      <c r="P1071" s="60">
        <f>'vnos rezultatov'!P$83</f>
        <v>0</v>
      </c>
      <c r="Q1071" s="60">
        <f>'vnos rezultatov'!Q$83</f>
        <v>0</v>
      </c>
      <c r="R1071" s="60">
        <f>'vnos rezultatov'!R$83</f>
        <v>0</v>
      </c>
      <c r="S1071" s="60">
        <f>'vnos rezultatov'!S$83</f>
        <v>0</v>
      </c>
      <c r="T1071" s="60">
        <f>'vnos rezultatov'!T$83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68" t="s">
        <v>6</v>
      </c>
      <c r="D1082" s="168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68"/>
      <c r="R1082" s="168"/>
      <c r="S1082" s="168"/>
      <c r="T1082" s="168"/>
    </row>
    <row r="1083" spans="1:27" x14ac:dyDescent="0.25">
      <c r="A1083" s="169">
        <f>score!A84</f>
        <v>78</v>
      </c>
      <c r="B1083" s="170" t="str">
        <f>score!F84</f>
        <v/>
      </c>
      <c r="C1083" s="171">
        <v>1</v>
      </c>
      <c r="D1083" s="171">
        <v>2</v>
      </c>
      <c r="E1083" s="171">
        <v>3</v>
      </c>
      <c r="F1083" s="171">
        <v>4</v>
      </c>
      <c r="G1083" s="171">
        <v>5</v>
      </c>
      <c r="H1083" s="171">
        <v>6</v>
      </c>
      <c r="I1083" s="171">
        <v>7</v>
      </c>
      <c r="J1083" s="171">
        <v>8</v>
      </c>
      <c r="K1083" s="171">
        <v>9</v>
      </c>
      <c r="L1083" s="171">
        <v>10</v>
      </c>
      <c r="M1083" s="171">
        <v>11</v>
      </c>
      <c r="N1083" s="171">
        <v>12</v>
      </c>
      <c r="O1083" s="171">
        <v>13</v>
      </c>
      <c r="P1083" s="171">
        <v>14</v>
      </c>
      <c r="Q1083" s="171">
        <v>15</v>
      </c>
      <c r="R1083" s="171">
        <v>16</v>
      </c>
      <c r="S1083" s="171">
        <v>17</v>
      </c>
      <c r="T1083" s="171">
        <v>18</v>
      </c>
      <c r="U1083" s="51" t="s">
        <v>1</v>
      </c>
    </row>
    <row r="1084" spans="1:27" x14ac:dyDescent="0.25">
      <c r="A1084" s="169"/>
      <c r="B1084" s="170"/>
      <c r="C1084" s="171"/>
      <c r="D1084" s="171"/>
      <c r="E1084" s="171"/>
      <c r="F1084" s="171"/>
      <c r="G1084" s="171"/>
      <c r="H1084" s="171"/>
      <c r="I1084" s="171"/>
      <c r="J1084" s="171"/>
      <c r="K1084" s="171"/>
      <c r="L1084" s="171"/>
      <c r="M1084" s="171"/>
      <c r="N1084" s="171"/>
      <c r="O1084" s="171"/>
      <c r="P1084" s="171"/>
      <c r="Q1084" s="171"/>
      <c r="R1084" s="171"/>
      <c r="S1084" s="171"/>
      <c r="T1084" s="171"/>
      <c r="U1084" s="52"/>
    </row>
    <row r="1085" spans="1:27" x14ac:dyDescent="0.25">
      <c r="B1085" s="6" t="s">
        <v>8</v>
      </c>
      <c r="C1085" s="60">
        <f>'vnos rezultatov'!C$84</f>
        <v>0</v>
      </c>
      <c r="D1085" s="60">
        <f>'vnos rezultatov'!D$84</f>
        <v>0</v>
      </c>
      <c r="E1085" s="60">
        <f>'vnos rezultatov'!E$84</f>
        <v>0</v>
      </c>
      <c r="F1085" s="60">
        <f>'vnos rezultatov'!F$84</f>
        <v>0</v>
      </c>
      <c r="G1085" s="60">
        <f>'vnos rezultatov'!G$84</f>
        <v>0</v>
      </c>
      <c r="H1085" s="60">
        <f>'vnos rezultatov'!H$84</f>
        <v>0</v>
      </c>
      <c r="I1085" s="60">
        <f>'vnos rezultatov'!I$84</f>
        <v>0</v>
      </c>
      <c r="J1085" s="60">
        <f>'vnos rezultatov'!J$84</f>
        <v>0</v>
      </c>
      <c r="K1085" s="60">
        <f>'vnos rezultatov'!K$84</f>
        <v>0</v>
      </c>
      <c r="L1085" s="60">
        <f>'vnos rezultatov'!L$84</f>
        <v>0</v>
      </c>
      <c r="M1085" s="60">
        <f>'vnos rezultatov'!M$84</f>
        <v>0</v>
      </c>
      <c r="N1085" s="60">
        <f>'vnos rezultatov'!N$84</f>
        <v>0</v>
      </c>
      <c r="O1085" s="60">
        <f>'vnos rezultatov'!O$84</f>
        <v>0</v>
      </c>
      <c r="P1085" s="60">
        <f>'vnos rezultatov'!P$84</f>
        <v>0</v>
      </c>
      <c r="Q1085" s="60">
        <f>'vnos rezultatov'!Q$84</f>
        <v>0</v>
      </c>
      <c r="R1085" s="60">
        <f>'vnos rezultatov'!R$84</f>
        <v>0</v>
      </c>
      <c r="S1085" s="60">
        <f>'vnos rezultatov'!S$84</f>
        <v>0</v>
      </c>
      <c r="T1085" s="60">
        <f>'vnos rezultatov'!T$84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68" t="s">
        <v>6</v>
      </c>
      <c r="D1096" s="168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1" ht="15" customHeight="1" x14ac:dyDescent="0.25">
      <c r="A1097" s="169">
        <f>score!A85</f>
        <v>79</v>
      </c>
      <c r="B1097" s="170" t="str">
        <f>score!F85</f>
        <v/>
      </c>
      <c r="C1097" s="171">
        <v>1</v>
      </c>
      <c r="D1097" s="171">
        <v>2</v>
      </c>
      <c r="E1097" s="171">
        <v>3</v>
      </c>
      <c r="F1097" s="171">
        <v>4</v>
      </c>
      <c r="G1097" s="171">
        <v>5</v>
      </c>
      <c r="H1097" s="171">
        <v>6</v>
      </c>
      <c r="I1097" s="171">
        <v>7</v>
      </c>
      <c r="J1097" s="171">
        <v>8</v>
      </c>
      <c r="K1097" s="171">
        <v>9</v>
      </c>
      <c r="L1097" s="171">
        <v>10</v>
      </c>
      <c r="M1097" s="171">
        <v>11</v>
      </c>
      <c r="N1097" s="171">
        <v>12</v>
      </c>
      <c r="O1097" s="171">
        <v>13</v>
      </c>
      <c r="P1097" s="171">
        <v>14</v>
      </c>
      <c r="Q1097" s="171">
        <v>15</v>
      </c>
      <c r="R1097" s="171">
        <v>16</v>
      </c>
      <c r="S1097" s="171">
        <v>17</v>
      </c>
      <c r="T1097" s="171">
        <v>18</v>
      </c>
      <c r="U1097" s="51" t="s">
        <v>1</v>
      </c>
    </row>
    <row r="1098" spans="1:21" ht="15" customHeight="1" x14ac:dyDescent="0.25">
      <c r="A1098" s="169"/>
      <c r="B1098" s="170"/>
      <c r="C1098" s="171"/>
      <c r="D1098" s="171"/>
      <c r="E1098" s="171"/>
      <c r="F1098" s="171"/>
      <c r="G1098" s="171"/>
      <c r="H1098" s="171"/>
      <c r="I1098" s="171"/>
      <c r="J1098" s="171"/>
      <c r="K1098" s="171"/>
      <c r="L1098" s="171"/>
      <c r="M1098" s="171"/>
      <c r="N1098" s="171"/>
      <c r="O1098" s="171"/>
      <c r="P1098" s="171"/>
      <c r="Q1098" s="171"/>
      <c r="R1098" s="171"/>
      <c r="S1098" s="171"/>
      <c r="T1098" s="171"/>
      <c r="U1098" s="52"/>
    </row>
    <row r="1099" spans="1:21" x14ac:dyDescent="0.25">
      <c r="B1099" s="6" t="s">
        <v>8</v>
      </c>
      <c r="C1099" s="60">
        <f>'vnos rezultatov'!C$85</f>
        <v>0</v>
      </c>
      <c r="D1099" s="60">
        <f>'vnos rezultatov'!D$85</f>
        <v>0</v>
      </c>
      <c r="E1099" s="60">
        <f>'vnos rezultatov'!E$85</f>
        <v>0</v>
      </c>
      <c r="F1099" s="60">
        <f>'vnos rezultatov'!F$85</f>
        <v>0</v>
      </c>
      <c r="G1099" s="60">
        <f>'vnos rezultatov'!G$85</f>
        <v>0</v>
      </c>
      <c r="H1099" s="60">
        <f>'vnos rezultatov'!H$85</f>
        <v>0</v>
      </c>
      <c r="I1099" s="60">
        <f>'vnos rezultatov'!I$85</f>
        <v>0</v>
      </c>
      <c r="J1099" s="60">
        <f>'vnos rezultatov'!J$85</f>
        <v>0</v>
      </c>
      <c r="K1099" s="60">
        <f>'vnos rezultatov'!K$85</f>
        <v>0</v>
      </c>
      <c r="L1099" s="60">
        <f>'vnos rezultatov'!L$85</f>
        <v>0</v>
      </c>
      <c r="M1099" s="60">
        <f>'vnos rezultatov'!M$85</f>
        <v>0</v>
      </c>
      <c r="N1099" s="60">
        <f>'vnos rezultatov'!N$85</f>
        <v>0</v>
      </c>
      <c r="O1099" s="60">
        <f>'vnos rezultatov'!O$85</f>
        <v>0</v>
      </c>
      <c r="P1099" s="60">
        <f>'vnos rezultatov'!P$85</f>
        <v>0</v>
      </c>
      <c r="Q1099" s="60">
        <f>'vnos rezultatov'!Q$85</f>
        <v>0</v>
      </c>
      <c r="R1099" s="60">
        <f>'vnos rezultatov'!R$85</f>
        <v>0</v>
      </c>
      <c r="S1099" s="60">
        <f>'vnos rezultatov'!S$85</f>
        <v>0</v>
      </c>
      <c r="T1099" s="60">
        <f>'vnos rezultatov'!T$85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68" t="s">
        <v>6</v>
      </c>
      <c r="D1110" s="168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1" ht="15" customHeight="1" x14ac:dyDescent="0.25">
      <c r="A1111" s="169">
        <f>score!A86</f>
        <v>80</v>
      </c>
      <c r="B1111" s="170" t="str">
        <f>score!F86</f>
        <v/>
      </c>
      <c r="C1111" s="171">
        <v>1</v>
      </c>
      <c r="D1111" s="171">
        <v>2</v>
      </c>
      <c r="E1111" s="171">
        <v>3</v>
      </c>
      <c r="F1111" s="171">
        <v>4</v>
      </c>
      <c r="G1111" s="171">
        <v>5</v>
      </c>
      <c r="H1111" s="171">
        <v>6</v>
      </c>
      <c r="I1111" s="171">
        <v>7</v>
      </c>
      <c r="J1111" s="171">
        <v>8</v>
      </c>
      <c r="K1111" s="171">
        <v>9</v>
      </c>
      <c r="L1111" s="171">
        <v>10</v>
      </c>
      <c r="M1111" s="171">
        <v>11</v>
      </c>
      <c r="N1111" s="171">
        <v>12</v>
      </c>
      <c r="O1111" s="171">
        <v>13</v>
      </c>
      <c r="P1111" s="171">
        <v>14</v>
      </c>
      <c r="Q1111" s="171">
        <v>15</v>
      </c>
      <c r="R1111" s="171">
        <v>16</v>
      </c>
      <c r="S1111" s="171">
        <v>17</v>
      </c>
      <c r="T1111" s="171">
        <v>18</v>
      </c>
      <c r="U1111" s="51" t="s">
        <v>1</v>
      </c>
    </row>
    <row r="1112" spans="1:21" ht="15" customHeight="1" x14ac:dyDescent="0.25">
      <c r="A1112" s="169"/>
      <c r="B1112" s="170"/>
      <c r="C1112" s="171"/>
      <c r="D1112" s="171"/>
      <c r="E1112" s="171"/>
      <c r="F1112" s="171"/>
      <c r="G1112" s="171"/>
      <c r="H1112" s="171"/>
      <c r="I1112" s="171"/>
      <c r="J1112" s="171"/>
      <c r="K1112" s="171"/>
      <c r="L1112" s="171"/>
      <c r="M1112" s="171"/>
      <c r="N1112" s="171"/>
      <c r="O1112" s="171"/>
      <c r="P1112" s="171"/>
      <c r="Q1112" s="171"/>
      <c r="R1112" s="171"/>
      <c r="S1112" s="171"/>
      <c r="T1112" s="171"/>
      <c r="U1112" s="52"/>
    </row>
    <row r="1113" spans="1:21" x14ac:dyDescent="0.25">
      <c r="B1113" s="6" t="s">
        <v>8</v>
      </c>
      <c r="C1113" s="60">
        <f>'vnos rezultatov'!C$86</f>
        <v>0</v>
      </c>
      <c r="D1113" s="60">
        <f>'vnos rezultatov'!D$86</f>
        <v>0</v>
      </c>
      <c r="E1113" s="60">
        <f>'vnos rezultatov'!E$86</f>
        <v>0</v>
      </c>
      <c r="F1113" s="60">
        <f>'vnos rezultatov'!F$86</f>
        <v>0</v>
      </c>
      <c r="G1113" s="60">
        <f>'vnos rezultatov'!G$86</f>
        <v>0</v>
      </c>
      <c r="H1113" s="60">
        <f>'vnos rezultatov'!H$86</f>
        <v>0</v>
      </c>
      <c r="I1113" s="60">
        <f>'vnos rezultatov'!I$86</f>
        <v>0</v>
      </c>
      <c r="J1113" s="60">
        <f>'vnos rezultatov'!J$86</f>
        <v>0</v>
      </c>
      <c r="K1113" s="60">
        <f>'vnos rezultatov'!K$86</f>
        <v>0</v>
      </c>
      <c r="L1113" s="60">
        <f>'vnos rezultatov'!L$86</f>
        <v>0</v>
      </c>
      <c r="M1113" s="60">
        <f>'vnos rezultatov'!M$86</f>
        <v>0</v>
      </c>
      <c r="N1113" s="60">
        <f>'vnos rezultatov'!N$86</f>
        <v>0</v>
      </c>
      <c r="O1113" s="60">
        <f>'vnos rezultatov'!O$86</f>
        <v>0</v>
      </c>
      <c r="P1113" s="60">
        <f>'vnos rezultatov'!P$86</f>
        <v>0</v>
      </c>
      <c r="Q1113" s="60">
        <f>'vnos rezultatov'!Q$86</f>
        <v>0</v>
      </c>
      <c r="R1113" s="60">
        <f>'vnos rezultatov'!R$86</f>
        <v>0</v>
      </c>
      <c r="S1113" s="60">
        <f>'vnos rezultatov'!S$86</f>
        <v>0</v>
      </c>
      <c r="T1113" s="60">
        <f>'vnos rezultatov'!T$86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72" t="s">
        <v>6</v>
      </c>
      <c r="D1124" s="172"/>
      <c r="E1124" s="172"/>
      <c r="F1124" s="172"/>
      <c r="G1124" s="172"/>
      <c r="H1124" s="172"/>
      <c r="I1124" s="172"/>
      <c r="J1124" s="172"/>
      <c r="K1124" s="172"/>
      <c r="L1124" s="172"/>
      <c r="M1124" s="172"/>
      <c r="N1124" s="172"/>
      <c r="O1124" s="172"/>
      <c r="P1124" s="172"/>
      <c r="Q1124" s="172"/>
      <c r="R1124" s="172"/>
      <c r="S1124" s="172"/>
      <c r="T1124" s="172"/>
    </row>
    <row r="1125" spans="1:21" x14ac:dyDescent="0.25">
      <c r="A1125" s="169">
        <f>score!A87</f>
        <v>81</v>
      </c>
      <c r="B1125" s="170" t="str">
        <f>score!F87</f>
        <v/>
      </c>
      <c r="C1125" s="174">
        <v>1</v>
      </c>
      <c r="D1125" s="174">
        <v>2</v>
      </c>
      <c r="E1125" s="174">
        <v>3</v>
      </c>
      <c r="F1125" s="174">
        <v>4</v>
      </c>
      <c r="G1125" s="174">
        <v>5</v>
      </c>
      <c r="H1125" s="174">
        <v>6</v>
      </c>
      <c r="I1125" s="174">
        <v>7</v>
      </c>
      <c r="J1125" s="174">
        <v>8</v>
      </c>
      <c r="K1125" s="174">
        <v>9</v>
      </c>
      <c r="L1125" s="174">
        <v>10</v>
      </c>
      <c r="M1125" s="174">
        <v>11</v>
      </c>
      <c r="N1125" s="174">
        <v>12</v>
      </c>
      <c r="O1125" s="174">
        <v>13</v>
      </c>
      <c r="P1125" s="174">
        <v>14</v>
      </c>
      <c r="Q1125" s="174">
        <v>15</v>
      </c>
      <c r="R1125" s="174">
        <v>16</v>
      </c>
      <c r="S1125" s="174">
        <v>17</v>
      </c>
      <c r="T1125" s="174">
        <v>18</v>
      </c>
      <c r="U1125" s="51" t="s">
        <v>1</v>
      </c>
    </row>
    <row r="1126" spans="1:21" x14ac:dyDescent="0.25">
      <c r="A1126" s="169"/>
      <c r="B1126" s="173"/>
      <c r="C1126" s="175"/>
      <c r="D1126" s="175"/>
      <c r="E1126" s="175"/>
      <c r="F1126" s="175"/>
      <c r="G1126" s="175"/>
      <c r="H1126" s="175"/>
      <c r="I1126" s="175"/>
      <c r="J1126" s="175"/>
      <c r="K1126" s="175"/>
      <c r="L1126" s="175"/>
      <c r="M1126" s="175"/>
      <c r="N1126" s="175"/>
      <c r="O1126" s="175"/>
      <c r="P1126" s="175"/>
      <c r="Q1126" s="175"/>
      <c r="R1126" s="175"/>
      <c r="S1126" s="175"/>
      <c r="T1126" s="175"/>
      <c r="U1126" s="52"/>
    </row>
    <row r="1127" spans="1:21" x14ac:dyDescent="0.25">
      <c r="B1127" s="6" t="s">
        <v>8</v>
      </c>
      <c r="C1127" s="60">
        <f>'vnos rezultatov'!C$87</f>
        <v>0</v>
      </c>
      <c r="D1127" s="60">
        <f>'vnos rezultatov'!D$87</f>
        <v>0</v>
      </c>
      <c r="E1127" s="60">
        <f>'vnos rezultatov'!E$87</f>
        <v>0</v>
      </c>
      <c r="F1127" s="60">
        <f>'vnos rezultatov'!F$87</f>
        <v>0</v>
      </c>
      <c r="G1127" s="60">
        <f>'vnos rezultatov'!G$87</f>
        <v>0</v>
      </c>
      <c r="H1127" s="60">
        <f>'vnos rezultatov'!H$87</f>
        <v>0</v>
      </c>
      <c r="I1127" s="60">
        <f>'vnos rezultatov'!I$87</f>
        <v>0</v>
      </c>
      <c r="J1127" s="60">
        <f>'vnos rezultatov'!J$87</f>
        <v>0</v>
      </c>
      <c r="K1127" s="60">
        <f>'vnos rezultatov'!K$87</f>
        <v>0</v>
      </c>
      <c r="L1127" s="60">
        <f>'vnos rezultatov'!L$87</f>
        <v>0</v>
      </c>
      <c r="M1127" s="60">
        <f>'vnos rezultatov'!M$87</f>
        <v>0</v>
      </c>
      <c r="N1127" s="60">
        <f>'vnos rezultatov'!N$87</f>
        <v>0</v>
      </c>
      <c r="O1127" s="60">
        <f>'vnos rezultatov'!O$87</f>
        <v>0</v>
      </c>
      <c r="P1127" s="60">
        <f>'vnos rezultatov'!P$87</f>
        <v>0</v>
      </c>
      <c r="Q1127" s="60">
        <f>'vnos rezultatov'!Q$87</f>
        <v>0</v>
      </c>
      <c r="R1127" s="60">
        <f>'vnos rezultatov'!R$87</f>
        <v>0</v>
      </c>
      <c r="S1127" s="60">
        <f>'vnos rezultatov'!S$87</f>
        <v>0</v>
      </c>
      <c r="T1127" s="60">
        <f>'vnos rezultatov'!T$87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68" t="s">
        <v>6</v>
      </c>
      <c r="D1138" s="168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1" x14ac:dyDescent="0.25">
      <c r="A1139" s="169">
        <f>score!A88</f>
        <v>82</v>
      </c>
      <c r="B1139" s="170" t="str">
        <f>score!F88</f>
        <v/>
      </c>
      <c r="C1139" s="171">
        <v>1</v>
      </c>
      <c r="D1139" s="171">
        <v>2</v>
      </c>
      <c r="E1139" s="171">
        <v>3</v>
      </c>
      <c r="F1139" s="171">
        <v>4</v>
      </c>
      <c r="G1139" s="171">
        <v>5</v>
      </c>
      <c r="H1139" s="171">
        <v>6</v>
      </c>
      <c r="I1139" s="171">
        <v>7</v>
      </c>
      <c r="J1139" s="171">
        <v>8</v>
      </c>
      <c r="K1139" s="171">
        <v>9</v>
      </c>
      <c r="L1139" s="171">
        <v>10</v>
      </c>
      <c r="M1139" s="171">
        <v>11</v>
      </c>
      <c r="N1139" s="171">
        <v>12</v>
      </c>
      <c r="O1139" s="171">
        <v>13</v>
      </c>
      <c r="P1139" s="171">
        <v>14</v>
      </c>
      <c r="Q1139" s="171">
        <v>15</v>
      </c>
      <c r="R1139" s="171">
        <v>16</v>
      </c>
      <c r="S1139" s="171">
        <v>17</v>
      </c>
      <c r="T1139" s="171">
        <v>18</v>
      </c>
      <c r="U1139" s="51" t="s">
        <v>1</v>
      </c>
    </row>
    <row r="1140" spans="1:21" x14ac:dyDescent="0.25">
      <c r="A1140" s="169"/>
      <c r="B1140" s="170"/>
      <c r="C1140" s="171"/>
      <c r="D1140" s="171"/>
      <c r="E1140" s="171"/>
      <c r="F1140" s="171"/>
      <c r="G1140" s="171"/>
      <c r="H1140" s="171"/>
      <c r="I1140" s="171"/>
      <c r="J1140" s="171"/>
      <c r="K1140" s="171"/>
      <c r="L1140" s="171"/>
      <c r="M1140" s="171"/>
      <c r="N1140" s="171"/>
      <c r="O1140" s="171"/>
      <c r="P1140" s="171"/>
      <c r="Q1140" s="171"/>
      <c r="R1140" s="171"/>
      <c r="S1140" s="171"/>
      <c r="T1140" s="171"/>
      <c r="U1140" s="52"/>
    </row>
    <row r="1141" spans="1:21" x14ac:dyDescent="0.25">
      <c r="B1141" s="6" t="s">
        <v>8</v>
      </c>
      <c r="C1141" s="60">
        <f>'vnos rezultatov'!C$88</f>
        <v>0</v>
      </c>
      <c r="D1141" s="60">
        <f>'vnos rezultatov'!D$88</f>
        <v>0</v>
      </c>
      <c r="E1141" s="60">
        <f>'vnos rezultatov'!E$88</f>
        <v>0</v>
      </c>
      <c r="F1141" s="60">
        <f>'vnos rezultatov'!F$88</f>
        <v>0</v>
      </c>
      <c r="G1141" s="60">
        <f>'vnos rezultatov'!G$88</f>
        <v>0</v>
      </c>
      <c r="H1141" s="60">
        <f>'vnos rezultatov'!H$88</f>
        <v>0</v>
      </c>
      <c r="I1141" s="60">
        <f>'vnos rezultatov'!I$88</f>
        <v>0</v>
      </c>
      <c r="J1141" s="60">
        <f>'vnos rezultatov'!J$88</f>
        <v>0</v>
      </c>
      <c r="K1141" s="60">
        <f>'vnos rezultatov'!K$88</f>
        <v>0</v>
      </c>
      <c r="L1141" s="60">
        <f>'vnos rezultatov'!L$88</f>
        <v>0</v>
      </c>
      <c r="M1141" s="60">
        <f>'vnos rezultatov'!M$88</f>
        <v>0</v>
      </c>
      <c r="N1141" s="60">
        <f>'vnos rezultatov'!N$88</f>
        <v>0</v>
      </c>
      <c r="O1141" s="60">
        <f>'vnos rezultatov'!O$88</f>
        <v>0</v>
      </c>
      <c r="P1141" s="60">
        <f>'vnos rezultatov'!P$88</f>
        <v>0</v>
      </c>
      <c r="Q1141" s="60">
        <f>'vnos rezultatov'!Q$88</f>
        <v>0</v>
      </c>
      <c r="R1141" s="60">
        <f>'vnos rezultatov'!R$88</f>
        <v>0</v>
      </c>
      <c r="S1141" s="60">
        <f>'vnos rezultatov'!S$88</f>
        <v>0</v>
      </c>
      <c r="T1141" s="60">
        <f>'vnos rezultatov'!T$88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68" t="s">
        <v>6</v>
      </c>
      <c r="D1152" s="168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1" x14ac:dyDescent="0.25">
      <c r="A1153" s="169">
        <f>score!A89</f>
        <v>83</v>
      </c>
      <c r="B1153" s="170" t="str">
        <f>score!F89</f>
        <v/>
      </c>
      <c r="C1153" s="171">
        <v>1</v>
      </c>
      <c r="D1153" s="171">
        <v>2</v>
      </c>
      <c r="E1153" s="171">
        <v>3</v>
      </c>
      <c r="F1153" s="171">
        <v>4</v>
      </c>
      <c r="G1153" s="171">
        <v>5</v>
      </c>
      <c r="H1153" s="171">
        <v>6</v>
      </c>
      <c r="I1153" s="171">
        <v>7</v>
      </c>
      <c r="J1153" s="171">
        <v>8</v>
      </c>
      <c r="K1153" s="171">
        <v>9</v>
      </c>
      <c r="L1153" s="171">
        <v>10</v>
      </c>
      <c r="M1153" s="171">
        <v>11</v>
      </c>
      <c r="N1153" s="171">
        <v>12</v>
      </c>
      <c r="O1153" s="171">
        <v>13</v>
      </c>
      <c r="P1153" s="171">
        <v>14</v>
      </c>
      <c r="Q1153" s="171">
        <v>15</v>
      </c>
      <c r="R1153" s="171">
        <v>16</v>
      </c>
      <c r="S1153" s="171">
        <v>17</v>
      </c>
      <c r="T1153" s="171">
        <v>18</v>
      </c>
      <c r="U1153" s="51" t="s">
        <v>1</v>
      </c>
    </row>
    <row r="1154" spans="1:21" x14ac:dyDescent="0.25">
      <c r="A1154" s="169"/>
      <c r="B1154" s="170"/>
      <c r="C1154" s="171"/>
      <c r="D1154" s="171"/>
      <c r="E1154" s="171"/>
      <c r="F1154" s="171"/>
      <c r="G1154" s="171"/>
      <c r="H1154" s="171"/>
      <c r="I1154" s="171"/>
      <c r="J1154" s="171"/>
      <c r="K1154" s="171"/>
      <c r="L1154" s="171"/>
      <c r="M1154" s="171"/>
      <c r="N1154" s="171"/>
      <c r="O1154" s="171"/>
      <c r="P1154" s="171"/>
      <c r="Q1154" s="171"/>
      <c r="R1154" s="171"/>
      <c r="S1154" s="171"/>
      <c r="T1154" s="171"/>
      <c r="U1154" s="52"/>
    </row>
    <row r="1155" spans="1:21" x14ac:dyDescent="0.25">
      <c r="B1155" s="6" t="s">
        <v>8</v>
      </c>
      <c r="C1155" s="60">
        <f>'vnos rezultatov'!C$89</f>
        <v>0</v>
      </c>
      <c r="D1155" s="60">
        <f>'vnos rezultatov'!D$89</f>
        <v>0</v>
      </c>
      <c r="E1155" s="60">
        <f>'vnos rezultatov'!E$89</f>
        <v>0</v>
      </c>
      <c r="F1155" s="60">
        <f>'vnos rezultatov'!F$89</f>
        <v>0</v>
      </c>
      <c r="G1155" s="60">
        <f>'vnos rezultatov'!G$89</f>
        <v>0</v>
      </c>
      <c r="H1155" s="60">
        <f>'vnos rezultatov'!H$89</f>
        <v>0</v>
      </c>
      <c r="I1155" s="60">
        <f>'vnos rezultatov'!I$89</f>
        <v>0</v>
      </c>
      <c r="J1155" s="60">
        <f>'vnos rezultatov'!J$89</f>
        <v>0</v>
      </c>
      <c r="K1155" s="60">
        <f>'vnos rezultatov'!K$89</f>
        <v>0</v>
      </c>
      <c r="L1155" s="60">
        <f>'vnos rezultatov'!L$89</f>
        <v>0</v>
      </c>
      <c r="M1155" s="60">
        <f>'vnos rezultatov'!M$89</f>
        <v>0</v>
      </c>
      <c r="N1155" s="60">
        <f>'vnos rezultatov'!N$89</f>
        <v>0</v>
      </c>
      <c r="O1155" s="60">
        <f>'vnos rezultatov'!O$89</f>
        <v>0</v>
      </c>
      <c r="P1155" s="60">
        <f>'vnos rezultatov'!P$89</f>
        <v>0</v>
      </c>
      <c r="Q1155" s="60">
        <f>'vnos rezultatov'!Q$89</f>
        <v>0</v>
      </c>
      <c r="R1155" s="60">
        <f>'vnos rezultatov'!R$89</f>
        <v>0</v>
      </c>
      <c r="S1155" s="60">
        <f>'vnos rezultatov'!S$89</f>
        <v>0</v>
      </c>
      <c r="T1155" s="60">
        <f>'vnos rezultatov'!T$89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68" t="s">
        <v>6</v>
      </c>
      <c r="D1166" s="168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1" x14ac:dyDescent="0.25">
      <c r="A1167" s="169">
        <f>score!A90</f>
        <v>84</v>
      </c>
      <c r="B1167" s="170" t="str">
        <f>score!F90</f>
        <v/>
      </c>
      <c r="C1167" s="171">
        <v>1</v>
      </c>
      <c r="D1167" s="171">
        <v>2</v>
      </c>
      <c r="E1167" s="171">
        <v>3</v>
      </c>
      <c r="F1167" s="171">
        <v>4</v>
      </c>
      <c r="G1167" s="171">
        <v>5</v>
      </c>
      <c r="H1167" s="171">
        <v>6</v>
      </c>
      <c r="I1167" s="171">
        <v>7</v>
      </c>
      <c r="J1167" s="171">
        <v>8</v>
      </c>
      <c r="K1167" s="171">
        <v>9</v>
      </c>
      <c r="L1167" s="171">
        <v>10</v>
      </c>
      <c r="M1167" s="171">
        <v>11</v>
      </c>
      <c r="N1167" s="171">
        <v>12</v>
      </c>
      <c r="O1167" s="171">
        <v>13</v>
      </c>
      <c r="P1167" s="171">
        <v>14</v>
      </c>
      <c r="Q1167" s="171">
        <v>15</v>
      </c>
      <c r="R1167" s="171">
        <v>16</v>
      </c>
      <c r="S1167" s="171">
        <v>17</v>
      </c>
      <c r="T1167" s="171">
        <v>18</v>
      </c>
      <c r="U1167" s="51" t="s">
        <v>1</v>
      </c>
    </row>
    <row r="1168" spans="1:21" x14ac:dyDescent="0.25">
      <c r="A1168" s="169"/>
      <c r="B1168" s="170"/>
      <c r="C1168" s="171"/>
      <c r="D1168" s="171"/>
      <c r="E1168" s="171"/>
      <c r="F1168" s="171"/>
      <c r="G1168" s="171"/>
      <c r="H1168" s="171"/>
      <c r="I1168" s="171"/>
      <c r="J1168" s="171"/>
      <c r="K1168" s="171"/>
      <c r="L1168" s="171"/>
      <c r="M1168" s="171"/>
      <c r="N1168" s="171"/>
      <c r="O1168" s="171"/>
      <c r="P1168" s="171"/>
      <c r="Q1168" s="171"/>
      <c r="R1168" s="171"/>
      <c r="S1168" s="171"/>
      <c r="T1168" s="171"/>
      <c r="U1168" s="52"/>
    </row>
    <row r="1169" spans="1:27" x14ac:dyDescent="0.25">
      <c r="B1169" s="6" t="s">
        <v>8</v>
      </c>
      <c r="C1169" s="60">
        <f>'vnos rezultatov'!C$90</f>
        <v>0</v>
      </c>
      <c r="D1169" s="60">
        <f>'vnos rezultatov'!D$90</f>
        <v>0</v>
      </c>
      <c r="E1169" s="60">
        <f>'vnos rezultatov'!E$90</f>
        <v>0</v>
      </c>
      <c r="F1169" s="60">
        <f>'vnos rezultatov'!F$90</f>
        <v>0</v>
      </c>
      <c r="G1169" s="60">
        <f>'vnos rezultatov'!G$90</f>
        <v>0</v>
      </c>
      <c r="H1169" s="60">
        <f>'vnos rezultatov'!H$90</f>
        <v>0</v>
      </c>
      <c r="I1169" s="60">
        <f>'vnos rezultatov'!I$90</f>
        <v>0</v>
      </c>
      <c r="J1169" s="60">
        <f>'vnos rezultatov'!J$90</f>
        <v>0</v>
      </c>
      <c r="K1169" s="60">
        <f>'vnos rezultatov'!K$90</f>
        <v>0</v>
      </c>
      <c r="L1169" s="60">
        <f>'vnos rezultatov'!L$90</f>
        <v>0</v>
      </c>
      <c r="M1169" s="60">
        <f>'vnos rezultatov'!M$90</f>
        <v>0</v>
      </c>
      <c r="N1169" s="60">
        <f>'vnos rezultatov'!N$90</f>
        <v>0</v>
      </c>
      <c r="O1169" s="60">
        <f>'vnos rezultatov'!O$90</f>
        <v>0</v>
      </c>
      <c r="P1169" s="60">
        <f>'vnos rezultatov'!P$90</f>
        <v>0</v>
      </c>
      <c r="Q1169" s="60">
        <f>'vnos rezultatov'!Q$90</f>
        <v>0</v>
      </c>
      <c r="R1169" s="60">
        <f>'vnos rezultatov'!R$90</f>
        <v>0</v>
      </c>
      <c r="S1169" s="60">
        <f>'vnos rezultatov'!S$90</f>
        <v>0</v>
      </c>
      <c r="T1169" s="60">
        <f>'vnos rezultatov'!T$90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72" t="s">
        <v>6</v>
      </c>
      <c r="D1180" s="172"/>
      <c r="E1180" s="172"/>
      <c r="F1180" s="172"/>
      <c r="G1180" s="172"/>
      <c r="H1180" s="172"/>
      <c r="I1180" s="172"/>
      <c r="J1180" s="172"/>
      <c r="K1180" s="172"/>
      <c r="L1180" s="172"/>
      <c r="M1180" s="172"/>
      <c r="N1180" s="172"/>
      <c r="O1180" s="172"/>
      <c r="P1180" s="172"/>
      <c r="Q1180" s="172"/>
      <c r="R1180" s="172"/>
      <c r="S1180" s="172"/>
      <c r="T1180" s="172"/>
    </row>
    <row r="1181" spans="1:27" ht="15" customHeight="1" x14ac:dyDescent="0.25">
      <c r="A1181" s="169">
        <f>score!A91</f>
        <v>85</v>
      </c>
      <c r="B1181" s="170" t="str">
        <f>score!F91</f>
        <v/>
      </c>
      <c r="C1181" s="174">
        <v>1</v>
      </c>
      <c r="D1181" s="174">
        <v>2</v>
      </c>
      <c r="E1181" s="174">
        <v>3</v>
      </c>
      <c r="F1181" s="174">
        <v>4</v>
      </c>
      <c r="G1181" s="174">
        <v>5</v>
      </c>
      <c r="H1181" s="174">
        <v>6</v>
      </c>
      <c r="I1181" s="174">
        <v>7</v>
      </c>
      <c r="J1181" s="174">
        <v>8</v>
      </c>
      <c r="K1181" s="174">
        <v>9</v>
      </c>
      <c r="L1181" s="174">
        <v>10</v>
      </c>
      <c r="M1181" s="174">
        <v>11</v>
      </c>
      <c r="N1181" s="174">
        <v>12</v>
      </c>
      <c r="O1181" s="174">
        <v>13</v>
      </c>
      <c r="P1181" s="174">
        <v>14</v>
      </c>
      <c r="Q1181" s="174">
        <v>15</v>
      </c>
      <c r="R1181" s="174">
        <v>16</v>
      </c>
      <c r="S1181" s="174">
        <v>17</v>
      </c>
      <c r="T1181" s="174">
        <v>18</v>
      </c>
      <c r="U1181" s="51" t="s">
        <v>1</v>
      </c>
    </row>
    <row r="1182" spans="1:27" ht="15" customHeight="1" x14ac:dyDescent="0.25">
      <c r="A1182" s="169"/>
      <c r="B1182" s="173"/>
      <c r="C1182" s="175"/>
      <c r="D1182" s="175"/>
      <c r="E1182" s="175"/>
      <c r="F1182" s="175"/>
      <c r="G1182" s="175"/>
      <c r="H1182" s="175"/>
      <c r="I1182" s="175"/>
      <c r="J1182" s="175"/>
      <c r="K1182" s="175"/>
      <c r="L1182" s="175"/>
      <c r="M1182" s="175"/>
      <c r="N1182" s="175"/>
      <c r="O1182" s="175"/>
      <c r="P1182" s="175"/>
      <c r="Q1182" s="175"/>
      <c r="R1182" s="175"/>
      <c r="S1182" s="175"/>
      <c r="T1182" s="175"/>
      <c r="U1182" s="52"/>
    </row>
    <row r="1183" spans="1:27" x14ac:dyDescent="0.25">
      <c r="B1183" s="6" t="s">
        <v>8</v>
      </c>
      <c r="C1183" s="60">
        <f>'vnos rezultatov'!C$91</f>
        <v>0</v>
      </c>
      <c r="D1183" s="60">
        <f>'vnos rezultatov'!D$91</f>
        <v>0</v>
      </c>
      <c r="E1183" s="60">
        <f>'vnos rezultatov'!E$91</f>
        <v>0</v>
      </c>
      <c r="F1183" s="60">
        <f>'vnos rezultatov'!F$91</f>
        <v>0</v>
      </c>
      <c r="G1183" s="60">
        <f>'vnos rezultatov'!G$91</f>
        <v>0</v>
      </c>
      <c r="H1183" s="60">
        <f>'vnos rezultatov'!H$91</f>
        <v>0</v>
      </c>
      <c r="I1183" s="60">
        <f>'vnos rezultatov'!I$91</f>
        <v>0</v>
      </c>
      <c r="J1183" s="60">
        <f>'vnos rezultatov'!J$91</f>
        <v>0</v>
      </c>
      <c r="K1183" s="60">
        <f>'vnos rezultatov'!K$91</f>
        <v>0</v>
      </c>
      <c r="L1183" s="60">
        <f>'vnos rezultatov'!L$91</f>
        <v>0</v>
      </c>
      <c r="M1183" s="60">
        <f>'vnos rezultatov'!M$91</f>
        <v>0</v>
      </c>
      <c r="N1183" s="60">
        <f>'vnos rezultatov'!N$91</f>
        <v>0</v>
      </c>
      <c r="O1183" s="60">
        <f>'vnos rezultatov'!O$91</f>
        <v>0</v>
      </c>
      <c r="P1183" s="60">
        <f>'vnos rezultatov'!P$91</f>
        <v>0</v>
      </c>
      <c r="Q1183" s="60">
        <f>'vnos rezultatov'!Q$91</f>
        <v>0</v>
      </c>
      <c r="R1183" s="60">
        <f>'vnos rezultatov'!R$91</f>
        <v>0</v>
      </c>
      <c r="S1183" s="60">
        <f>'vnos rezultatov'!S$91</f>
        <v>0</v>
      </c>
      <c r="T1183" s="60">
        <f>'vnos rezultatov'!T$91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68" t="s">
        <v>6</v>
      </c>
      <c r="D1194" s="168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7" x14ac:dyDescent="0.25">
      <c r="A1195" s="169">
        <f>score!A92</f>
        <v>86</v>
      </c>
      <c r="B1195" s="170" t="str">
        <f>score!F92</f>
        <v/>
      </c>
      <c r="C1195" s="171">
        <v>1</v>
      </c>
      <c r="D1195" s="171">
        <v>2</v>
      </c>
      <c r="E1195" s="171">
        <v>3</v>
      </c>
      <c r="F1195" s="171">
        <v>4</v>
      </c>
      <c r="G1195" s="171">
        <v>5</v>
      </c>
      <c r="H1195" s="171">
        <v>6</v>
      </c>
      <c r="I1195" s="171">
        <v>7</v>
      </c>
      <c r="J1195" s="171">
        <v>8</v>
      </c>
      <c r="K1195" s="171">
        <v>9</v>
      </c>
      <c r="L1195" s="171">
        <v>10</v>
      </c>
      <c r="M1195" s="171">
        <v>11</v>
      </c>
      <c r="N1195" s="171">
        <v>12</v>
      </c>
      <c r="O1195" s="171">
        <v>13</v>
      </c>
      <c r="P1195" s="171">
        <v>14</v>
      </c>
      <c r="Q1195" s="171">
        <v>15</v>
      </c>
      <c r="R1195" s="171">
        <v>16</v>
      </c>
      <c r="S1195" s="171">
        <v>17</v>
      </c>
      <c r="T1195" s="171">
        <v>18</v>
      </c>
      <c r="U1195" s="51" t="s">
        <v>1</v>
      </c>
    </row>
    <row r="1196" spans="1:27" x14ac:dyDescent="0.25">
      <c r="A1196" s="169"/>
      <c r="B1196" s="170"/>
      <c r="C1196" s="171"/>
      <c r="D1196" s="171"/>
      <c r="E1196" s="171"/>
      <c r="F1196" s="171"/>
      <c r="G1196" s="171"/>
      <c r="H1196" s="171"/>
      <c r="I1196" s="171"/>
      <c r="J1196" s="171"/>
      <c r="K1196" s="171"/>
      <c r="L1196" s="171"/>
      <c r="M1196" s="171"/>
      <c r="N1196" s="171"/>
      <c r="O1196" s="171"/>
      <c r="P1196" s="171"/>
      <c r="Q1196" s="171"/>
      <c r="R1196" s="171"/>
      <c r="S1196" s="171"/>
      <c r="T1196" s="171"/>
      <c r="U1196" s="52"/>
    </row>
    <row r="1197" spans="1:27" x14ac:dyDescent="0.25">
      <c r="B1197" s="6" t="s">
        <v>8</v>
      </c>
      <c r="C1197" s="60">
        <f>'vnos rezultatov'!C$92</f>
        <v>0</v>
      </c>
      <c r="D1197" s="60">
        <f>'vnos rezultatov'!D$92</f>
        <v>0</v>
      </c>
      <c r="E1197" s="60">
        <f>'vnos rezultatov'!E$92</f>
        <v>0</v>
      </c>
      <c r="F1197" s="60">
        <f>'vnos rezultatov'!F$92</f>
        <v>0</v>
      </c>
      <c r="G1197" s="60">
        <f>'vnos rezultatov'!G$92</f>
        <v>0</v>
      </c>
      <c r="H1197" s="60">
        <f>'vnos rezultatov'!H$92</f>
        <v>0</v>
      </c>
      <c r="I1197" s="60">
        <f>'vnos rezultatov'!I$92</f>
        <v>0</v>
      </c>
      <c r="J1197" s="60">
        <f>'vnos rezultatov'!J$92</f>
        <v>0</v>
      </c>
      <c r="K1197" s="60">
        <f>'vnos rezultatov'!K$92</f>
        <v>0</v>
      </c>
      <c r="L1197" s="60">
        <f>'vnos rezultatov'!L$92</f>
        <v>0</v>
      </c>
      <c r="M1197" s="60">
        <f>'vnos rezultatov'!M$92</f>
        <v>0</v>
      </c>
      <c r="N1197" s="60">
        <f>'vnos rezultatov'!N$92</f>
        <v>0</v>
      </c>
      <c r="O1197" s="60">
        <f>'vnos rezultatov'!O$92</f>
        <v>0</v>
      </c>
      <c r="P1197" s="60">
        <f>'vnos rezultatov'!P$92</f>
        <v>0</v>
      </c>
      <c r="Q1197" s="60">
        <f>'vnos rezultatov'!Q$92</f>
        <v>0</v>
      </c>
      <c r="R1197" s="60">
        <f>'vnos rezultatov'!R$92</f>
        <v>0</v>
      </c>
      <c r="S1197" s="60">
        <f>'vnos rezultatov'!S$92</f>
        <v>0</v>
      </c>
      <c r="T1197" s="60">
        <f>'vnos rezultatov'!T$92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72" t="s">
        <v>6</v>
      </c>
      <c r="D1208" s="172"/>
      <c r="E1208" s="172"/>
      <c r="F1208" s="172"/>
      <c r="G1208" s="172"/>
      <c r="H1208" s="172"/>
      <c r="I1208" s="172"/>
      <c r="J1208" s="172"/>
      <c r="K1208" s="172"/>
      <c r="L1208" s="172"/>
      <c r="M1208" s="172"/>
      <c r="N1208" s="172"/>
      <c r="O1208" s="172"/>
      <c r="P1208" s="172"/>
      <c r="Q1208" s="172"/>
      <c r="R1208" s="172"/>
      <c r="S1208" s="172"/>
      <c r="T1208" s="172"/>
    </row>
    <row r="1209" spans="1:27" ht="15" customHeight="1" x14ac:dyDescent="0.25">
      <c r="A1209" s="169">
        <f>score!A93</f>
        <v>87</v>
      </c>
      <c r="B1209" s="170" t="str">
        <f>score!F93</f>
        <v/>
      </c>
      <c r="C1209" s="174">
        <v>1</v>
      </c>
      <c r="D1209" s="174">
        <v>2</v>
      </c>
      <c r="E1209" s="174">
        <v>3</v>
      </c>
      <c r="F1209" s="174">
        <v>4</v>
      </c>
      <c r="G1209" s="174">
        <v>5</v>
      </c>
      <c r="H1209" s="174">
        <v>6</v>
      </c>
      <c r="I1209" s="174">
        <v>7</v>
      </c>
      <c r="J1209" s="174">
        <v>8</v>
      </c>
      <c r="K1209" s="174">
        <v>9</v>
      </c>
      <c r="L1209" s="174">
        <v>10</v>
      </c>
      <c r="M1209" s="174">
        <v>11</v>
      </c>
      <c r="N1209" s="174">
        <v>12</v>
      </c>
      <c r="O1209" s="174">
        <v>13</v>
      </c>
      <c r="P1209" s="174">
        <v>14</v>
      </c>
      <c r="Q1209" s="174">
        <v>15</v>
      </c>
      <c r="R1209" s="174">
        <v>16</v>
      </c>
      <c r="S1209" s="174">
        <v>17</v>
      </c>
      <c r="T1209" s="174">
        <v>18</v>
      </c>
      <c r="U1209" s="51" t="s">
        <v>1</v>
      </c>
    </row>
    <row r="1210" spans="1:27" ht="15" customHeight="1" x14ac:dyDescent="0.25">
      <c r="A1210" s="169"/>
      <c r="B1210" s="173"/>
      <c r="C1210" s="175"/>
      <c r="D1210" s="175"/>
      <c r="E1210" s="175"/>
      <c r="F1210" s="175"/>
      <c r="G1210" s="175"/>
      <c r="H1210" s="175"/>
      <c r="I1210" s="175"/>
      <c r="J1210" s="175"/>
      <c r="K1210" s="175"/>
      <c r="L1210" s="175"/>
      <c r="M1210" s="175"/>
      <c r="N1210" s="175"/>
      <c r="O1210" s="175"/>
      <c r="P1210" s="175"/>
      <c r="Q1210" s="175"/>
      <c r="R1210" s="175"/>
      <c r="S1210" s="175"/>
      <c r="T1210" s="175"/>
      <c r="U1210" s="52"/>
    </row>
    <row r="1211" spans="1:27" x14ac:dyDescent="0.25">
      <c r="B1211" s="6" t="s">
        <v>8</v>
      </c>
      <c r="C1211" s="60">
        <f>'vnos rezultatov'!C$93</f>
        <v>0</v>
      </c>
      <c r="D1211" s="60">
        <f>'vnos rezultatov'!D$93</f>
        <v>0</v>
      </c>
      <c r="E1211" s="60">
        <f>'vnos rezultatov'!E$93</f>
        <v>0</v>
      </c>
      <c r="F1211" s="60">
        <f>'vnos rezultatov'!F$93</f>
        <v>0</v>
      </c>
      <c r="G1211" s="60">
        <f>'vnos rezultatov'!G$93</f>
        <v>0</v>
      </c>
      <c r="H1211" s="60">
        <f>'vnos rezultatov'!H$93</f>
        <v>0</v>
      </c>
      <c r="I1211" s="60">
        <f>'vnos rezultatov'!I$93</f>
        <v>0</v>
      </c>
      <c r="J1211" s="60">
        <f>'vnos rezultatov'!J$93</f>
        <v>0</v>
      </c>
      <c r="K1211" s="60">
        <f>'vnos rezultatov'!K$93</f>
        <v>0</v>
      </c>
      <c r="L1211" s="60">
        <f>'vnos rezultatov'!L$93</f>
        <v>0</v>
      </c>
      <c r="M1211" s="60">
        <f>'vnos rezultatov'!M$93</f>
        <v>0</v>
      </c>
      <c r="N1211" s="60">
        <f>'vnos rezultatov'!N$93</f>
        <v>0</v>
      </c>
      <c r="O1211" s="60">
        <f>'vnos rezultatov'!O$93</f>
        <v>0</v>
      </c>
      <c r="P1211" s="60">
        <f>'vnos rezultatov'!P$93</f>
        <v>0</v>
      </c>
      <c r="Q1211" s="60">
        <f>'vnos rezultatov'!Q$93</f>
        <v>0</v>
      </c>
      <c r="R1211" s="60">
        <f>'vnos rezultatov'!R$93</f>
        <v>0</v>
      </c>
      <c r="S1211" s="60">
        <f>'vnos rezultatov'!S$93</f>
        <v>0</v>
      </c>
      <c r="T1211" s="60">
        <f>'vnos rezultatov'!T$93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68" t="s">
        <v>6</v>
      </c>
      <c r="D1222" s="168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1" x14ac:dyDescent="0.25">
      <c r="A1223" s="169">
        <f>score!A94</f>
        <v>88</v>
      </c>
      <c r="B1223" s="170" t="str">
        <f>score!F94</f>
        <v/>
      </c>
      <c r="C1223" s="171">
        <v>1</v>
      </c>
      <c r="D1223" s="171">
        <v>2</v>
      </c>
      <c r="E1223" s="171">
        <v>3</v>
      </c>
      <c r="F1223" s="171">
        <v>4</v>
      </c>
      <c r="G1223" s="171">
        <v>5</v>
      </c>
      <c r="H1223" s="171">
        <v>6</v>
      </c>
      <c r="I1223" s="171">
        <v>7</v>
      </c>
      <c r="J1223" s="171">
        <v>8</v>
      </c>
      <c r="K1223" s="171">
        <v>9</v>
      </c>
      <c r="L1223" s="171">
        <v>10</v>
      </c>
      <c r="M1223" s="171">
        <v>11</v>
      </c>
      <c r="N1223" s="171">
        <v>12</v>
      </c>
      <c r="O1223" s="171">
        <v>13</v>
      </c>
      <c r="P1223" s="171">
        <v>14</v>
      </c>
      <c r="Q1223" s="171">
        <v>15</v>
      </c>
      <c r="R1223" s="171">
        <v>16</v>
      </c>
      <c r="S1223" s="171">
        <v>17</v>
      </c>
      <c r="T1223" s="171">
        <v>18</v>
      </c>
      <c r="U1223" s="51" t="s">
        <v>1</v>
      </c>
    </row>
    <row r="1224" spans="1:21" x14ac:dyDescent="0.25">
      <c r="A1224" s="169"/>
      <c r="B1224" s="170"/>
      <c r="C1224" s="171"/>
      <c r="D1224" s="171"/>
      <c r="E1224" s="171"/>
      <c r="F1224" s="171"/>
      <c r="G1224" s="171"/>
      <c r="H1224" s="171"/>
      <c r="I1224" s="171"/>
      <c r="J1224" s="171"/>
      <c r="K1224" s="171"/>
      <c r="L1224" s="171"/>
      <c r="M1224" s="171"/>
      <c r="N1224" s="171"/>
      <c r="O1224" s="171"/>
      <c r="P1224" s="171"/>
      <c r="Q1224" s="171"/>
      <c r="R1224" s="171"/>
      <c r="S1224" s="171"/>
      <c r="T1224" s="171"/>
      <c r="U1224" s="52"/>
    </row>
    <row r="1225" spans="1:21" x14ac:dyDescent="0.25">
      <c r="B1225" s="6" t="s">
        <v>8</v>
      </c>
      <c r="C1225" s="60">
        <f>'vnos rezultatov'!C$94</f>
        <v>0</v>
      </c>
      <c r="D1225" s="60">
        <f>'vnos rezultatov'!D$94</f>
        <v>0</v>
      </c>
      <c r="E1225" s="60">
        <f>'vnos rezultatov'!E$94</f>
        <v>0</v>
      </c>
      <c r="F1225" s="60">
        <f>'vnos rezultatov'!F$94</f>
        <v>0</v>
      </c>
      <c r="G1225" s="60">
        <f>'vnos rezultatov'!G$94</f>
        <v>0</v>
      </c>
      <c r="H1225" s="60">
        <f>'vnos rezultatov'!H$94</f>
        <v>0</v>
      </c>
      <c r="I1225" s="60">
        <f>'vnos rezultatov'!I$94</f>
        <v>0</v>
      </c>
      <c r="J1225" s="60">
        <f>'vnos rezultatov'!J$94</f>
        <v>0</v>
      </c>
      <c r="K1225" s="60">
        <f>'vnos rezultatov'!K$94</f>
        <v>0</v>
      </c>
      <c r="L1225" s="60">
        <f>'vnos rezultatov'!L$94</f>
        <v>0</v>
      </c>
      <c r="M1225" s="60">
        <f>'vnos rezultatov'!M$94</f>
        <v>0</v>
      </c>
      <c r="N1225" s="60">
        <f>'vnos rezultatov'!N$94</f>
        <v>0</v>
      </c>
      <c r="O1225" s="60">
        <f>'vnos rezultatov'!O$94</f>
        <v>0</v>
      </c>
      <c r="P1225" s="60">
        <f>'vnos rezultatov'!P$94</f>
        <v>0</v>
      </c>
      <c r="Q1225" s="60">
        <f>'vnos rezultatov'!Q$94</f>
        <v>0</v>
      </c>
      <c r="R1225" s="60">
        <f>'vnos rezultatov'!R$94</f>
        <v>0</v>
      </c>
      <c r="S1225" s="60">
        <f>'vnos rezultatov'!S$94</f>
        <v>0</v>
      </c>
      <c r="T1225" s="60">
        <f>'vnos rezultatov'!T$94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68" t="s">
        <v>6</v>
      </c>
      <c r="D1236" s="168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1" ht="15" customHeight="1" x14ac:dyDescent="0.25">
      <c r="A1237" s="169">
        <f>score!A95</f>
        <v>89</v>
      </c>
      <c r="B1237" s="170" t="str">
        <f>score!F95</f>
        <v/>
      </c>
      <c r="C1237" s="171">
        <v>1</v>
      </c>
      <c r="D1237" s="171">
        <v>2</v>
      </c>
      <c r="E1237" s="171">
        <v>3</v>
      </c>
      <c r="F1237" s="171">
        <v>4</v>
      </c>
      <c r="G1237" s="171">
        <v>5</v>
      </c>
      <c r="H1237" s="171">
        <v>6</v>
      </c>
      <c r="I1237" s="171">
        <v>7</v>
      </c>
      <c r="J1237" s="171">
        <v>8</v>
      </c>
      <c r="K1237" s="171">
        <v>9</v>
      </c>
      <c r="L1237" s="171">
        <v>10</v>
      </c>
      <c r="M1237" s="171">
        <v>11</v>
      </c>
      <c r="N1237" s="171">
        <v>12</v>
      </c>
      <c r="O1237" s="171">
        <v>13</v>
      </c>
      <c r="P1237" s="171">
        <v>14</v>
      </c>
      <c r="Q1237" s="171">
        <v>15</v>
      </c>
      <c r="R1237" s="171">
        <v>16</v>
      </c>
      <c r="S1237" s="171">
        <v>17</v>
      </c>
      <c r="T1237" s="171">
        <v>18</v>
      </c>
      <c r="U1237" s="51" t="s">
        <v>1</v>
      </c>
    </row>
    <row r="1238" spans="1:21" ht="15" customHeight="1" x14ac:dyDescent="0.25">
      <c r="A1238" s="169"/>
      <c r="B1238" s="170"/>
      <c r="C1238" s="171"/>
      <c r="D1238" s="171"/>
      <c r="E1238" s="171"/>
      <c r="F1238" s="171"/>
      <c r="G1238" s="171"/>
      <c r="H1238" s="171"/>
      <c r="I1238" s="171"/>
      <c r="J1238" s="171"/>
      <c r="K1238" s="171"/>
      <c r="L1238" s="171"/>
      <c r="M1238" s="171"/>
      <c r="N1238" s="171"/>
      <c r="O1238" s="171"/>
      <c r="P1238" s="171"/>
      <c r="Q1238" s="171"/>
      <c r="R1238" s="171"/>
      <c r="S1238" s="171"/>
      <c r="T1238" s="171"/>
      <c r="U1238" s="52"/>
    </row>
    <row r="1239" spans="1:21" x14ac:dyDescent="0.25">
      <c r="B1239" s="6" t="s">
        <v>8</v>
      </c>
      <c r="C1239" s="60">
        <f>'vnos rezultatov'!C$95</f>
        <v>0</v>
      </c>
      <c r="D1239" s="60">
        <f>'vnos rezultatov'!D$95</f>
        <v>0</v>
      </c>
      <c r="E1239" s="60">
        <f>'vnos rezultatov'!E$95</f>
        <v>0</v>
      </c>
      <c r="F1239" s="60">
        <f>'vnos rezultatov'!F$95</f>
        <v>0</v>
      </c>
      <c r="G1239" s="60">
        <f>'vnos rezultatov'!G$95</f>
        <v>0</v>
      </c>
      <c r="H1239" s="60">
        <f>'vnos rezultatov'!H$95</f>
        <v>0</v>
      </c>
      <c r="I1239" s="60">
        <f>'vnos rezultatov'!I$95</f>
        <v>0</v>
      </c>
      <c r="J1239" s="60">
        <f>'vnos rezultatov'!J$95</f>
        <v>0</v>
      </c>
      <c r="K1239" s="60">
        <f>'vnos rezultatov'!K$95</f>
        <v>0</v>
      </c>
      <c r="L1239" s="60">
        <f>'vnos rezultatov'!L$95</f>
        <v>0</v>
      </c>
      <c r="M1239" s="60">
        <f>'vnos rezultatov'!M$95</f>
        <v>0</v>
      </c>
      <c r="N1239" s="60">
        <f>'vnos rezultatov'!N$95</f>
        <v>0</v>
      </c>
      <c r="O1239" s="60">
        <f>'vnos rezultatov'!O$95</f>
        <v>0</v>
      </c>
      <c r="P1239" s="60">
        <f>'vnos rezultatov'!P$95</f>
        <v>0</v>
      </c>
      <c r="Q1239" s="60">
        <f>'vnos rezultatov'!Q$95</f>
        <v>0</v>
      </c>
      <c r="R1239" s="60">
        <f>'vnos rezultatov'!R$95</f>
        <v>0</v>
      </c>
      <c r="S1239" s="60">
        <f>'vnos rezultatov'!S$95</f>
        <v>0</v>
      </c>
      <c r="T1239" s="60">
        <f>'vnos rezultatov'!T$95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68" t="s">
        <v>6</v>
      </c>
      <c r="D1250" s="168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1" ht="15" customHeight="1" x14ac:dyDescent="0.25">
      <c r="A1251" s="169">
        <f>score!A96</f>
        <v>90</v>
      </c>
      <c r="B1251" s="170" t="str">
        <f>score!F96</f>
        <v/>
      </c>
      <c r="C1251" s="171">
        <v>1</v>
      </c>
      <c r="D1251" s="171">
        <v>2</v>
      </c>
      <c r="E1251" s="171">
        <v>3</v>
      </c>
      <c r="F1251" s="171">
        <v>4</v>
      </c>
      <c r="G1251" s="171">
        <v>5</v>
      </c>
      <c r="H1251" s="171">
        <v>6</v>
      </c>
      <c r="I1251" s="171">
        <v>7</v>
      </c>
      <c r="J1251" s="171">
        <v>8</v>
      </c>
      <c r="K1251" s="171">
        <v>9</v>
      </c>
      <c r="L1251" s="171">
        <v>10</v>
      </c>
      <c r="M1251" s="171">
        <v>11</v>
      </c>
      <c r="N1251" s="171">
        <v>12</v>
      </c>
      <c r="O1251" s="171">
        <v>13</v>
      </c>
      <c r="P1251" s="171">
        <v>14</v>
      </c>
      <c r="Q1251" s="171">
        <v>15</v>
      </c>
      <c r="R1251" s="171">
        <v>16</v>
      </c>
      <c r="S1251" s="171">
        <v>17</v>
      </c>
      <c r="T1251" s="171">
        <v>18</v>
      </c>
      <c r="U1251" s="51" t="s">
        <v>1</v>
      </c>
    </row>
    <row r="1252" spans="1:21" ht="15" customHeight="1" x14ac:dyDescent="0.25">
      <c r="A1252" s="169"/>
      <c r="B1252" s="170"/>
      <c r="C1252" s="171"/>
      <c r="D1252" s="171"/>
      <c r="E1252" s="171"/>
      <c r="F1252" s="171"/>
      <c r="G1252" s="171"/>
      <c r="H1252" s="171"/>
      <c r="I1252" s="171"/>
      <c r="J1252" s="171"/>
      <c r="K1252" s="171"/>
      <c r="L1252" s="171"/>
      <c r="M1252" s="171"/>
      <c r="N1252" s="171"/>
      <c r="O1252" s="171"/>
      <c r="P1252" s="171"/>
      <c r="Q1252" s="171"/>
      <c r="R1252" s="171"/>
      <c r="S1252" s="171"/>
      <c r="T1252" s="171"/>
      <c r="U1252" s="52"/>
    </row>
    <row r="1253" spans="1:21" x14ac:dyDescent="0.25">
      <c r="B1253" s="6" t="s">
        <v>8</v>
      </c>
      <c r="C1253" s="60">
        <f>'vnos rezultatov'!C$96</f>
        <v>0</v>
      </c>
      <c r="D1253" s="60">
        <f>'vnos rezultatov'!D$96</f>
        <v>0</v>
      </c>
      <c r="E1253" s="60">
        <f>'vnos rezultatov'!E$96</f>
        <v>0</v>
      </c>
      <c r="F1253" s="60">
        <f>'vnos rezultatov'!F$96</f>
        <v>0</v>
      </c>
      <c r="G1253" s="60">
        <f>'vnos rezultatov'!G$96</f>
        <v>0</v>
      </c>
      <c r="H1253" s="60">
        <f>'vnos rezultatov'!H$96</f>
        <v>0</v>
      </c>
      <c r="I1253" s="60">
        <f>'vnos rezultatov'!I$96</f>
        <v>0</v>
      </c>
      <c r="J1253" s="60">
        <f>'vnos rezultatov'!J$96</f>
        <v>0</v>
      </c>
      <c r="K1253" s="60">
        <f>'vnos rezultatov'!K$96</f>
        <v>0</v>
      </c>
      <c r="L1253" s="60">
        <f>'vnos rezultatov'!L$96</f>
        <v>0</v>
      </c>
      <c r="M1253" s="60">
        <f>'vnos rezultatov'!M$96</f>
        <v>0</v>
      </c>
      <c r="N1253" s="60">
        <f>'vnos rezultatov'!N$96</f>
        <v>0</v>
      </c>
      <c r="O1253" s="60">
        <f>'vnos rezultatov'!O$96</f>
        <v>0</v>
      </c>
      <c r="P1253" s="60">
        <f>'vnos rezultatov'!P$96</f>
        <v>0</v>
      </c>
      <c r="Q1253" s="60">
        <f>'vnos rezultatov'!Q$96</f>
        <v>0</v>
      </c>
      <c r="R1253" s="60">
        <f>'vnos rezultatov'!R$96</f>
        <v>0</v>
      </c>
      <c r="S1253" s="60">
        <f>'vnos rezultatov'!S$96</f>
        <v>0</v>
      </c>
      <c r="T1253" s="60">
        <f>'vnos rezultatov'!T$96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72" t="s">
        <v>6</v>
      </c>
      <c r="D1264" s="172"/>
      <c r="E1264" s="172"/>
      <c r="F1264" s="172"/>
      <c r="G1264" s="172"/>
      <c r="H1264" s="172"/>
      <c r="I1264" s="172"/>
      <c r="J1264" s="172"/>
      <c r="K1264" s="172"/>
      <c r="L1264" s="172"/>
      <c r="M1264" s="172"/>
      <c r="N1264" s="172"/>
      <c r="O1264" s="172"/>
      <c r="P1264" s="172"/>
      <c r="Q1264" s="172"/>
      <c r="R1264" s="172"/>
      <c r="S1264" s="172"/>
      <c r="T1264" s="172"/>
    </row>
    <row r="1265" spans="1:21" x14ac:dyDescent="0.25">
      <c r="A1265" s="169">
        <f>score!A97</f>
        <v>91</v>
      </c>
      <c r="B1265" s="170" t="str">
        <f>score!F97</f>
        <v/>
      </c>
      <c r="C1265" s="174">
        <v>1</v>
      </c>
      <c r="D1265" s="174">
        <v>2</v>
      </c>
      <c r="E1265" s="174">
        <v>3</v>
      </c>
      <c r="F1265" s="174">
        <v>4</v>
      </c>
      <c r="G1265" s="174">
        <v>5</v>
      </c>
      <c r="H1265" s="174">
        <v>6</v>
      </c>
      <c r="I1265" s="174">
        <v>7</v>
      </c>
      <c r="J1265" s="174">
        <v>8</v>
      </c>
      <c r="K1265" s="174">
        <v>9</v>
      </c>
      <c r="L1265" s="174">
        <v>10</v>
      </c>
      <c r="M1265" s="174">
        <v>11</v>
      </c>
      <c r="N1265" s="174">
        <v>12</v>
      </c>
      <c r="O1265" s="174">
        <v>13</v>
      </c>
      <c r="P1265" s="174">
        <v>14</v>
      </c>
      <c r="Q1265" s="174">
        <v>15</v>
      </c>
      <c r="R1265" s="174">
        <v>16</v>
      </c>
      <c r="S1265" s="174">
        <v>17</v>
      </c>
      <c r="T1265" s="174">
        <v>18</v>
      </c>
      <c r="U1265" s="51" t="s">
        <v>1</v>
      </c>
    </row>
    <row r="1266" spans="1:21" x14ac:dyDescent="0.25">
      <c r="A1266" s="169"/>
      <c r="B1266" s="173"/>
      <c r="C1266" s="175"/>
      <c r="D1266" s="175"/>
      <c r="E1266" s="175"/>
      <c r="F1266" s="175"/>
      <c r="G1266" s="175"/>
      <c r="H1266" s="175"/>
      <c r="I1266" s="175"/>
      <c r="J1266" s="175"/>
      <c r="K1266" s="175"/>
      <c r="L1266" s="175"/>
      <c r="M1266" s="175"/>
      <c r="N1266" s="175"/>
      <c r="O1266" s="175"/>
      <c r="P1266" s="175"/>
      <c r="Q1266" s="175"/>
      <c r="R1266" s="175"/>
      <c r="S1266" s="175"/>
      <c r="T1266" s="175"/>
      <c r="U1266" s="52"/>
    </row>
    <row r="1267" spans="1:21" x14ac:dyDescent="0.25">
      <c r="B1267" s="6" t="s">
        <v>8</v>
      </c>
      <c r="C1267" s="60">
        <f>'vnos rezultatov'!C$97</f>
        <v>0</v>
      </c>
      <c r="D1267" s="60">
        <f>'vnos rezultatov'!D$97</f>
        <v>0</v>
      </c>
      <c r="E1267" s="60">
        <f>'vnos rezultatov'!E$97</f>
        <v>0</v>
      </c>
      <c r="F1267" s="60">
        <f>'vnos rezultatov'!F$97</f>
        <v>0</v>
      </c>
      <c r="G1267" s="60">
        <f>'vnos rezultatov'!G$97</f>
        <v>0</v>
      </c>
      <c r="H1267" s="60">
        <f>'vnos rezultatov'!H$97</f>
        <v>0</v>
      </c>
      <c r="I1267" s="60">
        <f>'vnos rezultatov'!I$97</f>
        <v>0</v>
      </c>
      <c r="J1267" s="60">
        <f>'vnos rezultatov'!J$97</f>
        <v>0</v>
      </c>
      <c r="K1267" s="60">
        <f>'vnos rezultatov'!K$97</f>
        <v>0</v>
      </c>
      <c r="L1267" s="60">
        <f>'vnos rezultatov'!L$97</f>
        <v>0</v>
      </c>
      <c r="M1267" s="60">
        <f>'vnos rezultatov'!M$97</f>
        <v>0</v>
      </c>
      <c r="N1267" s="60">
        <f>'vnos rezultatov'!N$97</f>
        <v>0</v>
      </c>
      <c r="O1267" s="60">
        <f>'vnos rezultatov'!O$97</f>
        <v>0</v>
      </c>
      <c r="P1267" s="60">
        <f>'vnos rezultatov'!P$97</f>
        <v>0</v>
      </c>
      <c r="Q1267" s="60">
        <f>'vnos rezultatov'!Q$97</f>
        <v>0</v>
      </c>
      <c r="R1267" s="60">
        <f>'vnos rezultatov'!R$97</f>
        <v>0</v>
      </c>
      <c r="S1267" s="60">
        <f>'vnos rezultatov'!S$97</f>
        <v>0</v>
      </c>
      <c r="T1267" s="60">
        <f>'vnos rezultatov'!T$97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68" t="s">
        <v>6</v>
      </c>
      <c r="D1278" s="168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1" x14ac:dyDescent="0.25">
      <c r="A1279" s="169">
        <f>score!A98</f>
        <v>92</v>
      </c>
      <c r="B1279" s="170" t="str">
        <f>score!F98</f>
        <v/>
      </c>
      <c r="C1279" s="171">
        <v>1</v>
      </c>
      <c r="D1279" s="171">
        <v>2</v>
      </c>
      <c r="E1279" s="171">
        <v>3</v>
      </c>
      <c r="F1279" s="171">
        <v>4</v>
      </c>
      <c r="G1279" s="171">
        <v>5</v>
      </c>
      <c r="H1279" s="171">
        <v>6</v>
      </c>
      <c r="I1279" s="171">
        <v>7</v>
      </c>
      <c r="J1279" s="171">
        <v>8</v>
      </c>
      <c r="K1279" s="171">
        <v>9</v>
      </c>
      <c r="L1279" s="171">
        <v>10</v>
      </c>
      <c r="M1279" s="171">
        <v>11</v>
      </c>
      <c r="N1279" s="171">
        <v>12</v>
      </c>
      <c r="O1279" s="171">
        <v>13</v>
      </c>
      <c r="P1279" s="171">
        <v>14</v>
      </c>
      <c r="Q1279" s="171">
        <v>15</v>
      </c>
      <c r="R1279" s="171">
        <v>16</v>
      </c>
      <c r="S1279" s="171">
        <v>17</v>
      </c>
      <c r="T1279" s="171">
        <v>18</v>
      </c>
      <c r="U1279" s="51" t="s">
        <v>1</v>
      </c>
    </row>
    <row r="1280" spans="1:21" x14ac:dyDescent="0.25">
      <c r="A1280" s="169"/>
      <c r="B1280" s="170"/>
      <c r="C1280" s="171"/>
      <c r="D1280" s="171"/>
      <c r="E1280" s="171"/>
      <c r="F1280" s="171"/>
      <c r="G1280" s="171"/>
      <c r="H1280" s="171"/>
      <c r="I1280" s="171"/>
      <c r="J1280" s="171"/>
      <c r="K1280" s="171"/>
      <c r="L1280" s="171"/>
      <c r="M1280" s="171"/>
      <c r="N1280" s="171"/>
      <c r="O1280" s="171"/>
      <c r="P1280" s="171"/>
      <c r="Q1280" s="171"/>
      <c r="R1280" s="171"/>
      <c r="S1280" s="171"/>
      <c r="T1280" s="171"/>
      <c r="U1280" s="52"/>
    </row>
    <row r="1281" spans="1:21" x14ac:dyDescent="0.25">
      <c r="B1281" s="6" t="s">
        <v>8</v>
      </c>
      <c r="C1281" s="60">
        <f>'vnos rezultatov'!C$97</f>
        <v>0</v>
      </c>
      <c r="D1281" s="60">
        <f>'vnos rezultatov'!D$97</f>
        <v>0</v>
      </c>
      <c r="E1281" s="60">
        <f>'vnos rezultatov'!E$98</f>
        <v>0</v>
      </c>
      <c r="F1281" s="60">
        <f>'vnos rezultatov'!F$98</f>
        <v>0</v>
      </c>
      <c r="G1281" s="60">
        <f>'vnos rezultatov'!G$98</f>
        <v>0</v>
      </c>
      <c r="H1281" s="60">
        <f>'vnos rezultatov'!H$98</f>
        <v>0</v>
      </c>
      <c r="I1281" s="60">
        <f>'vnos rezultatov'!I$98</f>
        <v>0</v>
      </c>
      <c r="J1281" s="60">
        <f>'vnos rezultatov'!J$98</f>
        <v>0</v>
      </c>
      <c r="K1281" s="60">
        <f>'vnos rezultatov'!K$98</f>
        <v>0</v>
      </c>
      <c r="L1281" s="60">
        <f>'vnos rezultatov'!L$98</f>
        <v>0</v>
      </c>
      <c r="M1281" s="60">
        <f>'vnos rezultatov'!M$98</f>
        <v>0</v>
      </c>
      <c r="N1281" s="60">
        <f>'vnos rezultatov'!N$98</f>
        <v>0</v>
      </c>
      <c r="O1281" s="60">
        <f>'vnos rezultatov'!O$98</f>
        <v>0</v>
      </c>
      <c r="P1281" s="60">
        <f>'vnos rezultatov'!P$98</f>
        <v>0</v>
      </c>
      <c r="Q1281" s="60">
        <f>'vnos rezultatov'!Q$98</f>
        <v>0</v>
      </c>
      <c r="R1281" s="60">
        <f>'vnos rezultatov'!R$98</f>
        <v>0</v>
      </c>
      <c r="S1281" s="60">
        <f>'vnos rezultatov'!S$98</f>
        <v>0</v>
      </c>
      <c r="T1281" s="60">
        <f>'vnos rezultatov'!T$98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68" t="s">
        <v>6</v>
      </c>
      <c r="D1292" s="168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1" x14ac:dyDescent="0.25">
      <c r="A1293" s="169">
        <f>score!A99</f>
        <v>93</v>
      </c>
      <c r="B1293" s="170" t="str">
        <f>score!F99</f>
        <v/>
      </c>
      <c r="C1293" s="171">
        <v>1</v>
      </c>
      <c r="D1293" s="171">
        <v>2</v>
      </c>
      <c r="E1293" s="171">
        <v>3</v>
      </c>
      <c r="F1293" s="171">
        <v>4</v>
      </c>
      <c r="G1293" s="171">
        <v>5</v>
      </c>
      <c r="H1293" s="171">
        <v>6</v>
      </c>
      <c r="I1293" s="171">
        <v>7</v>
      </c>
      <c r="J1293" s="171">
        <v>8</v>
      </c>
      <c r="K1293" s="171">
        <v>9</v>
      </c>
      <c r="L1293" s="171">
        <v>10</v>
      </c>
      <c r="M1293" s="171">
        <v>11</v>
      </c>
      <c r="N1293" s="171">
        <v>12</v>
      </c>
      <c r="O1293" s="171">
        <v>13</v>
      </c>
      <c r="P1293" s="171">
        <v>14</v>
      </c>
      <c r="Q1293" s="171">
        <v>15</v>
      </c>
      <c r="R1293" s="171">
        <v>16</v>
      </c>
      <c r="S1293" s="171">
        <v>17</v>
      </c>
      <c r="T1293" s="171">
        <v>18</v>
      </c>
      <c r="U1293" s="51" t="s">
        <v>1</v>
      </c>
    </row>
    <row r="1294" spans="1:21" x14ac:dyDescent="0.25">
      <c r="A1294" s="169"/>
      <c r="B1294" s="170"/>
      <c r="C1294" s="171"/>
      <c r="D1294" s="171"/>
      <c r="E1294" s="171"/>
      <c r="F1294" s="171"/>
      <c r="G1294" s="171"/>
      <c r="H1294" s="171"/>
      <c r="I1294" s="171"/>
      <c r="J1294" s="171"/>
      <c r="K1294" s="171"/>
      <c r="L1294" s="171"/>
      <c r="M1294" s="171"/>
      <c r="N1294" s="171"/>
      <c r="O1294" s="171"/>
      <c r="P1294" s="171"/>
      <c r="Q1294" s="171"/>
      <c r="R1294" s="171"/>
      <c r="S1294" s="171"/>
      <c r="T1294" s="171"/>
      <c r="U1294" s="52"/>
    </row>
    <row r="1295" spans="1:21" x14ac:dyDescent="0.25">
      <c r="B1295" s="6" t="s">
        <v>8</v>
      </c>
      <c r="C1295" s="60">
        <f>'vnos rezultatov'!C$99</f>
        <v>0</v>
      </c>
      <c r="D1295" s="60">
        <f>'vnos rezultatov'!D$99</f>
        <v>0</v>
      </c>
      <c r="E1295" s="60">
        <f>'vnos rezultatov'!E$99</f>
        <v>0</v>
      </c>
      <c r="F1295" s="60">
        <f>'vnos rezultatov'!F$99</f>
        <v>0</v>
      </c>
      <c r="G1295" s="60">
        <f>'vnos rezultatov'!G$99</f>
        <v>0</v>
      </c>
      <c r="H1295" s="60">
        <f>'vnos rezultatov'!H$99</f>
        <v>0</v>
      </c>
      <c r="I1295" s="60">
        <f>'vnos rezultatov'!I$99</f>
        <v>0</v>
      </c>
      <c r="J1295" s="60">
        <f>'vnos rezultatov'!J$99</f>
        <v>0</v>
      </c>
      <c r="K1295" s="60">
        <f>'vnos rezultatov'!K$99</f>
        <v>0</v>
      </c>
      <c r="L1295" s="60">
        <f>'vnos rezultatov'!L$99</f>
        <v>0</v>
      </c>
      <c r="M1295" s="60">
        <f>'vnos rezultatov'!M$99</f>
        <v>0</v>
      </c>
      <c r="N1295" s="60">
        <f>'vnos rezultatov'!N$99</f>
        <v>0</v>
      </c>
      <c r="O1295" s="60">
        <f>'vnos rezultatov'!O$99</f>
        <v>0</v>
      </c>
      <c r="P1295" s="60">
        <f>'vnos rezultatov'!P$99</f>
        <v>0</v>
      </c>
      <c r="Q1295" s="60">
        <f>'vnos rezultatov'!Q$99</f>
        <v>0</v>
      </c>
      <c r="R1295" s="60">
        <f>'vnos rezultatov'!R$99</f>
        <v>0</v>
      </c>
      <c r="S1295" s="60">
        <f>'vnos rezultatov'!S$99</f>
        <v>0</v>
      </c>
      <c r="T1295" s="60">
        <f>'vnos rezultatov'!T$99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68" t="s">
        <v>6</v>
      </c>
      <c r="D1306" s="168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1" x14ac:dyDescent="0.25">
      <c r="A1307" s="169">
        <f>score!A100</f>
        <v>94</v>
      </c>
      <c r="B1307" s="170" t="str">
        <f>score!F100</f>
        <v/>
      </c>
      <c r="C1307" s="171">
        <v>1</v>
      </c>
      <c r="D1307" s="171">
        <v>2</v>
      </c>
      <c r="E1307" s="171">
        <v>3</v>
      </c>
      <c r="F1307" s="171">
        <v>4</v>
      </c>
      <c r="G1307" s="171">
        <v>5</v>
      </c>
      <c r="H1307" s="171">
        <v>6</v>
      </c>
      <c r="I1307" s="171">
        <v>7</v>
      </c>
      <c r="J1307" s="171">
        <v>8</v>
      </c>
      <c r="K1307" s="171">
        <v>9</v>
      </c>
      <c r="L1307" s="171">
        <v>10</v>
      </c>
      <c r="M1307" s="171">
        <v>11</v>
      </c>
      <c r="N1307" s="171">
        <v>12</v>
      </c>
      <c r="O1307" s="171">
        <v>13</v>
      </c>
      <c r="P1307" s="171">
        <v>14</v>
      </c>
      <c r="Q1307" s="171">
        <v>15</v>
      </c>
      <c r="R1307" s="171">
        <v>16</v>
      </c>
      <c r="S1307" s="171">
        <v>17</v>
      </c>
      <c r="T1307" s="171">
        <v>18</v>
      </c>
      <c r="U1307" s="51" t="s">
        <v>1</v>
      </c>
    </row>
    <row r="1308" spans="1:21" x14ac:dyDescent="0.25">
      <c r="A1308" s="169"/>
      <c r="B1308" s="170"/>
      <c r="C1308" s="171"/>
      <c r="D1308" s="171"/>
      <c r="E1308" s="171"/>
      <c r="F1308" s="171"/>
      <c r="G1308" s="171"/>
      <c r="H1308" s="171"/>
      <c r="I1308" s="171"/>
      <c r="J1308" s="171"/>
      <c r="K1308" s="171"/>
      <c r="L1308" s="171"/>
      <c r="M1308" s="171"/>
      <c r="N1308" s="171"/>
      <c r="O1308" s="171"/>
      <c r="P1308" s="171"/>
      <c r="Q1308" s="171"/>
      <c r="R1308" s="171"/>
      <c r="S1308" s="171"/>
      <c r="T1308" s="171"/>
      <c r="U1308" s="52"/>
    </row>
    <row r="1309" spans="1:21" x14ac:dyDescent="0.25">
      <c r="B1309" s="6" t="s">
        <v>8</v>
      </c>
      <c r="C1309" s="60">
        <f>'vnos rezultatov'!C$100</f>
        <v>0</v>
      </c>
      <c r="D1309" s="60">
        <f>'vnos rezultatov'!D$100</f>
        <v>0</v>
      </c>
      <c r="E1309" s="60">
        <f>'vnos rezultatov'!E$100</f>
        <v>0</v>
      </c>
      <c r="F1309" s="60">
        <f>'vnos rezultatov'!F$100</f>
        <v>0</v>
      </c>
      <c r="G1309" s="60">
        <f>'vnos rezultatov'!G$100</f>
        <v>0</v>
      </c>
      <c r="H1309" s="60">
        <f>'vnos rezultatov'!H$100</f>
        <v>0</v>
      </c>
      <c r="I1309" s="60">
        <f>'vnos rezultatov'!I$100</f>
        <v>0</v>
      </c>
      <c r="J1309" s="60">
        <f>'vnos rezultatov'!J$100</f>
        <v>0</v>
      </c>
      <c r="K1309" s="60">
        <f>'vnos rezultatov'!K$100</f>
        <v>0</v>
      </c>
      <c r="L1309" s="60">
        <f>'vnos rezultatov'!L$100</f>
        <v>0</v>
      </c>
      <c r="M1309" s="60">
        <f>'vnos rezultatov'!M$100</f>
        <v>0</v>
      </c>
      <c r="N1309" s="60">
        <f>'vnos rezultatov'!N$100</f>
        <v>0</v>
      </c>
      <c r="O1309" s="60">
        <f>'vnos rezultatov'!O$100</f>
        <v>0</v>
      </c>
      <c r="P1309" s="60">
        <f>'vnos rezultatov'!P$100</f>
        <v>0</v>
      </c>
      <c r="Q1309" s="60">
        <f>'vnos rezultatov'!Q$100</f>
        <v>0</v>
      </c>
      <c r="R1309" s="60">
        <f>'vnos rezultatov'!R$100</f>
        <v>0</v>
      </c>
      <c r="S1309" s="60">
        <f>'vnos rezultatov'!S$100</f>
        <v>0</v>
      </c>
      <c r="T1309" s="60">
        <f>'vnos rezultatov'!T$100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72" t="s">
        <v>6</v>
      </c>
      <c r="D1320" s="172"/>
      <c r="E1320" s="172"/>
      <c r="F1320" s="172"/>
      <c r="G1320" s="172"/>
      <c r="H1320" s="172"/>
      <c r="I1320" s="172"/>
      <c r="J1320" s="172"/>
      <c r="K1320" s="172"/>
      <c r="L1320" s="172"/>
      <c r="M1320" s="172"/>
      <c r="N1320" s="172"/>
      <c r="O1320" s="172"/>
      <c r="P1320" s="172"/>
      <c r="Q1320" s="172"/>
      <c r="R1320" s="172"/>
      <c r="S1320" s="172"/>
      <c r="T1320" s="172"/>
    </row>
    <row r="1321" spans="1:27" ht="15" customHeight="1" x14ac:dyDescent="0.25">
      <c r="A1321" s="169">
        <f>score!A101</f>
        <v>95</v>
      </c>
      <c r="B1321" s="170" t="str">
        <f>score!F101</f>
        <v/>
      </c>
      <c r="C1321" s="174">
        <v>1</v>
      </c>
      <c r="D1321" s="174">
        <v>2</v>
      </c>
      <c r="E1321" s="174">
        <v>3</v>
      </c>
      <c r="F1321" s="174">
        <v>4</v>
      </c>
      <c r="G1321" s="174">
        <v>5</v>
      </c>
      <c r="H1321" s="174">
        <v>6</v>
      </c>
      <c r="I1321" s="174">
        <v>7</v>
      </c>
      <c r="J1321" s="174">
        <v>8</v>
      </c>
      <c r="K1321" s="174">
        <v>9</v>
      </c>
      <c r="L1321" s="174">
        <v>10</v>
      </c>
      <c r="M1321" s="174">
        <v>11</v>
      </c>
      <c r="N1321" s="174">
        <v>12</v>
      </c>
      <c r="O1321" s="174">
        <v>13</v>
      </c>
      <c r="P1321" s="174">
        <v>14</v>
      </c>
      <c r="Q1321" s="174">
        <v>15</v>
      </c>
      <c r="R1321" s="174">
        <v>16</v>
      </c>
      <c r="S1321" s="174">
        <v>17</v>
      </c>
      <c r="T1321" s="174">
        <v>18</v>
      </c>
      <c r="U1321" s="51" t="s">
        <v>1</v>
      </c>
    </row>
    <row r="1322" spans="1:27" ht="15" customHeight="1" x14ac:dyDescent="0.25">
      <c r="A1322" s="169"/>
      <c r="B1322" s="173"/>
      <c r="C1322" s="175"/>
      <c r="D1322" s="175"/>
      <c r="E1322" s="175"/>
      <c r="F1322" s="175"/>
      <c r="G1322" s="175"/>
      <c r="H1322" s="175"/>
      <c r="I1322" s="175"/>
      <c r="J1322" s="175"/>
      <c r="K1322" s="175"/>
      <c r="L1322" s="175"/>
      <c r="M1322" s="175"/>
      <c r="N1322" s="175"/>
      <c r="O1322" s="175"/>
      <c r="P1322" s="175"/>
      <c r="Q1322" s="175"/>
      <c r="R1322" s="175"/>
      <c r="S1322" s="175"/>
      <c r="T1322" s="175"/>
      <c r="U1322" s="52"/>
    </row>
    <row r="1323" spans="1:27" x14ac:dyDescent="0.25">
      <c r="B1323" s="6" t="s">
        <v>8</v>
      </c>
      <c r="C1323" s="60">
        <f>'vnos rezultatov'!C$101</f>
        <v>0</v>
      </c>
      <c r="D1323" s="60">
        <f>'vnos rezultatov'!D$101</f>
        <v>0</v>
      </c>
      <c r="E1323" s="60">
        <f>'vnos rezultatov'!E$101</f>
        <v>0</v>
      </c>
      <c r="F1323" s="60">
        <f>'vnos rezultatov'!F$101</f>
        <v>0</v>
      </c>
      <c r="G1323" s="60">
        <f>'vnos rezultatov'!G$101</f>
        <v>0</v>
      </c>
      <c r="H1323" s="60">
        <f>'vnos rezultatov'!H$101</f>
        <v>0</v>
      </c>
      <c r="I1323" s="60">
        <f>'vnos rezultatov'!I$101</f>
        <v>0</v>
      </c>
      <c r="J1323" s="60">
        <f>'vnos rezultatov'!J$101</f>
        <v>0</v>
      </c>
      <c r="K1323" s="60">
        <f>'vnos rezultatov'!K$101</f>
        <v>0</v>
      </c>
      <c r="L1323" s="60">
        <f>'vnos rezultatov'!L$101</f>
        <v>0</v>
      </c>
      <c r="M1323" s="60">
        <f>'vnos rezultatov'!M$101</f>
        <v>0</v>
      </c>
      <c r="N1323" s="60">
        <f>'vnos rezultatov'!N$101</f>
        <v>0</v>
      </c>
      <c r="O1323" s="60">
        <f>'vnos rezultatov'!O$101</f>
        <v>0</v>
      </c>
      <c r="P1323" s="60">
        <f>'vnos rezultatov'!P$101</f>
        <v>0</v>
      </c>
      <c r="Q1323" s="60">
        <f>'vnos rezultatov'!Q$101</f>
        <v>0</v>
      </c>
      <c r="R1323" s="60">
        <f>'vnos rezultatov'!R$101</f>
        <v>0</v>
      </c>
      <c r="S1323" s="60">
        <f>'vnos rezultatov'!S$101</f>
        <v>0</v>
      </c>
      <c r="T1323" s="60">
        <f>'vnos rezultatov'!T$101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68" t="s">
        <v>6</v>
      </c>
      <c r="D1334" s="168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1" x14ac:dyDescent="0.25">
      <c r="A1335" s="169">
        <f>score!A102</f>
        <v>96</v>
      </c>
      <c r="B1335" s="170" t="str">
        <f>score!F102</f>
        <v/>
      </c>
      <c r="C1335" s="171">
        <v>1</v>
      </c>
      <c r="D1335" s="171">
        <v>2</v>
      </c>
      <c r="E1335" s="171">
        <v>3</v>
      </c>
      <c r="F1335" s="171">
        <v>4</v>
      </c>
      <c r="G1335" s="171">
        <v>5</v>
      </c>
      <c r="H1335" s="171">
        <v>6</v>
      </c>
      <c r="I1335" s="171">
        <v>7</v>
      </c>
      <c r="J1335" s="171">
        <v>8</v>
      </c>
      <c r="K1335" s="171">
        <v>9</v>
      </c>
      <c r="L1335" s="171">
        <v>10</v>
      </c>
      <c r="M1335" s="171">
        <v>11</v>
      </c>
      <c r="N1335" s="171">
        <v>12</v>
      </c>
      <c r="O1335" s="171">
        <v>13</v>
      </c>
      <c r="P1335" s="171">
        <v>14</v>
      </c>
      <c r="Q1335" s="171">
        <v>15</v>
      </c>
      <c r="R1335" s="171">
        <v>16</v>
      </c>
      <c r="S1335" s="171">
        <v>17</v>
      </c>
      <c r="T1335" s="171">
        <v>18</v>
      </c>
      <c r="U1335" s="51" t="s">
        <v>1</v>
      </c>
    </row>
    <row r="1336" spans="1:21" x14ac:dyDescent="0.25">
      <c r="A1336" s="169"/>
      <c r="B1336" s="170"/>
      <c r="C1336" s="171"/>
      <c r="D1336" s="171"/>
      <c r="E1336" s="171"/>
      <c r="F1336" s="171"/>
      <c r="G1336" s="171"/>
      <c r="H1336" s="171"/>
      <c r="I1336" s="171"/>
      <c r="J1336" s="171"/>
      <c r="K1336" s="171"/>
      <c r="L1336" s="171"/>
      <c r="M1336" s="171"/>
      <c r="N1336" s="171"/>
      <c r="O1336" s="171"/>
      <c r="P1336" s="171"/>
      <c r="Q1336" s="171"/>
      <c r="R1336" s="171"/>
      <c r="S1336" s="171"/>
      <c r="T1336" s="171"/>
      <c r="U1336" s="52"/>
    </row>
    <row r="1337" spans="1:21" x14ac:dyDescent="0.25">
      <c r="B1337" s="6" t="s">
        <v>8</v>
      </c>
      <c r="C1337" s="60">
        <f>'vnos rezultatov'!C$102</f>
        <v>0</v>
      </c>
      <c r="D1337" s="60">
        <f>'vnos rezultatov'!D$102</f>
        <v>0</v>
      </c>
      <c r="E1337" s="60">
        <f>'vnos rezultatov'!E$102</f>
        <v>0</v>
      </c>
      <c r="F1337" s="60">
        <f>'vnos rezultatov'!F$102</f>
        <v>0</v>
      </c>
      <c r="G1337" s="60">
        <f>'vnos rezultatov'!G$102</f>
        <v>0</v>
      </c>
      <c r="H1337" s="60">
        <f>'vnos rezultatov'!H$102</f>
        <v>0</v>
      </c>
      <c r="I1337" s="60">
        <f>'vnos rezultatov'!I$102</f>
        <v>0</v>
      </c>
      <c r="J1337" s="60">
        <f>'vnos rezultatov'!J$102</f>
        <v>0</v>
      </c>
      <c r="K1337" s="60">
        <f>'vnos rezultatov'!K$102</f>
        <v>0</v>
      </c>
      <c r="L1337" s="60">
        <f>'vnos rezultatov'!L$102</f>
        <v>0</v>
      </c>
      <c r="M1337" s="60">
        <f>'vnos rezultatov'!M$102</f>
        <v>0</v>
      </c>
      <c r="N1337" s="60">
        <f>'vnos rezultatov'!N$102</f>
        <v>0</v>
      </c>
      <c r="O1337" s="60">
        <f>'vnos rezultatov'!O$102</f>
        <v>0</v>
      </c>
      <c r="P1337" s="60">
        <f>'vnos rezultatov'!P$102</f>
        <v>0</v>
      </c>
      <c r="Q1337" s="60">
        <f>'vnos rezultatov'!Q$102</f>
        <v>0</v>
      </c>
      <c r="R1337" s="60">
        <f>'vnos rezultatov'!R$102</f>
        <v>0</v>
      </c>
      <c r="S1337" s="60">
        <f>'vnos rezultatov'!S$102</f>
        <v>0</v>
      </c>
      <c r="T1337" s="60">
        <f>'vnos rezultatov'!T$102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72" t="s">
        <v>6</v>
      </c>
      <c r="D1348" s="172"/>
      <c r="E1348" s="172"/>
      <c r="F1348" s="172"/>
      <c r="G1348" s="172"/>
      <c r="H1348" s="172"/>
      <c r="I1348" s="172"/>
      <c r="J1348" s="172"/>
      <c r="K1348" s="172"/>
      <c r="L1348" s="172"/>
      <c r="M1348" s="172"/>
      <c r="N1348" s="172"/>
      <c r="O1348" s="172"/>
      <c r="P1348" s="172"/>
      <c r="Q1348" s="172"/>
      <c r="R1348" s="172"/>
      <c r="S1348" s="172"/>
      <c r="T1348" s="172"/>
    </row>
    <row r="1349" spans="1:27" ht="15" customHeight="1" x14ac:dyDescent="0.25">
      <c r="A1349" s="169">
        <f>score!A103</f>
        <v>97</v>
      </c>
      <c r="B1349" s="170" t="str">
        <f>score!F103</f>
        <v/>
      </c>
      <c r="C1349" s="174">
        <v>1</v>
      </c>
      <c r="D1349" s="174">
        <v>2</v>
      </c>
      <c r="E1349" s="174">
        <v>3</v>
      </c>
      <c r="F1349" s="174">
        <v>4</v>
      </c>
      <c r="G1349" s="174">
        <v>5</v>
      </c>
      <c r="H1349" s="174">
        <v>6</v>
      </c>
      <c r="I1349" s="174">
        <v>7</v>
      </c>
      <c r="J1349" s="174">
        <v>8</v>
      </c>
      <c r="K1349" s="174">
        <v>9</v>
      </c>
      <c r="L1349" s="174">
        <v>10</v>
      </c>
      <c r="M1349" s="174">
        <v>11</v>
      </c>
      <c r="N1349" s="174">
        <v>12</v>
      </c>
      <c r="O1349" s="174">
        <v>13</v>
      </c>
      <c r="P1349" s="174">
        <v>14</v>
      </c>
      <c r="Q1349" s="174">
        <v>15</v>
      </c>
      <c r="R1349" s="174">
        <v>16</v>
      </c>
      <c r="S1349" s="174">
        <v>17</v>
      </c>
      <c r="T1349" s="174">
        <v>18</v>
      </c>
      <c r="U1349" s="51" t="s">
        <v>1</v>
      </c>
    </row>
    <row r="1350" spans="1:27" ht="15" customHeight="1" x14ac:dyDescent="0.25">
      <c r="A1350" s="169"/>
      <c r="B1350" s="173"/>
      <c r="C1350" s="175"/>
      <c r="D1350" s="175"/>
      <c r="E1350" s="175"/>
      <c r="F1350" s="175"/>
      <c r="G1350" s="175"/>
      <c r="H1350" s="175"/>
      <c r="I1350" s="175"/>
      <c r="J1350" s="175"/>
      <c r="K1350" s="175"/>
      <c r="L1350" s="175"/>
      <c r="M1350" s="175"/>
      <c r="N1350" s="175"/>
      <c r="O1350" s="175"/>
      <c r="P1350" s="175"/>
      <c r="Q1350" s="175"/>
      <c r="R1350" s="175"/>
      <c r="S1350" s="175"/>
      <c r="T1350" s="175"/>
      <c r="U1350" s="52"/>
    </row>
    <row r="1351" spans="1:27" x14ac:dyDescent="0.25">
      <c r="B1351" s="6" t="s">
        <v>8</v>
      </c>
      <c r="C1351" s="60">
        <f>'vnos rezultatov'!C$103</f>
        <v>0</v>
      </c>
      <c r="D1351" s="60">
        <f>'vnos rezultatov'!D$103</f>
        <v>0</v>
      </c>
      <c r="E1351" s="60">
        <f>'vnos rezultatov'!E$103</f>
        <v>0</v>
      </c>
      <c r="F1351" s="60">
        <f>'vnos rezultatov'!F$103</f>
        <v>0</v>
      </c>
      <c r="G1351" s="60">
        <f>'vnos rezultatov'!G$103</f>
        <v>0</v>
      </c>
      <c r="H1351" s="60">
        <f>'vnos rezultatov'!H$103</f>
        <v>0</v>
      </c>
      <c r="I1351" s="60">
        <f>'vnos rezultatov'!I$103</f>
        <v>0</v>
      </c>
      <c r="J1351" s="60">
        <f>'vnos rezultatov'!J$103</f>
        <v>0</v>
      </c>
      <c r="K1351" s="60">
        <f>'vnos rezultatov'!K$103</f>
        <v>0</v>
      </c>
      <c r="L1351" s="60">
        <f>'vnos rezultatov'!L$103</f>
        <v>0</v>
      </c>
      <c r="M1351" s="60">
        <f>'vnos rezultatov'!M$103</f>
        <v>0</v>
      </c>
      <c r="N1351" s="60">
        <f>'vnos rezultatov'!N$103</f>
        <v>0</v>
      </c>
      <c r="O1351" s="60">
        <f>'vnos rezultatov'!O$103</f>
        <v>0</v>
      </c>
      <c r="P1351" s="60">
        <f>'vnos rezultatov'!P$103</f>
        <v>0</v>
      </c>
      <c r="Q1351" s="60">
        <f>'vnos rezultatov'!Q$103</f>
        <v>0</v>
      </c>
      <c r="R1351" s="60">
        <f>'vnos rezultatov'!R$103</f>
        <v>0</v>
      </c>
      <c r="S1351" s="60">
        <f>'vnos rezultatov'!S$103</f>
        <v>0</v>
      </c>
      <c r="T1351" s="60">
        <f>'vnos rezultatov'!T$103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68" t="s">
        <v>6</v>
      </c>
      <c r="D1362" s="168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1" x14ac:dyDescent="0.25">
      <c r="A1363" s="169">
        <f>score!A104</f>
        <v>98</v>
      </c>
      <c r="B1363" s="170" t="str">
        <f>score!F104</f>
        <v/>
      </c>
      <c r="C1363" s="171">
        <v>1</v>
      </c>
      <c r="D1363" s="171">
        <v>2</v>
      </c>
      <c r="E1363" s="171">
        <v>3</v>
      </c>
      <c r="F1363" s="171">
        <v>4</v>
      </c>
      <c r="G1363" s="171">
        <v>5</v>
      </c>
      <c r="H1363" s="171">
        <v>6</v>
      </c>
      <c r="I1363" s="171">
        <v>7</v>
      </c>
      <c r="J1363" s="171">
        <v>8</v>
      </c>
      <c r="K1363" s="171">
        <v>9</v>
      </c>
      <c r="L1363" s="171">
        <v>10</v>
      </c>
      <c r="M1363" s="171">
        <v>11</v>
      </c>
      <c r="N1363" s="171">
        <v>12</v>
      </c>
      <c r="O1363" s="171">
        <v>13</v>
      </c>
      <c r="P1363" s="171">
        <v>14</v>
      </c>
      <c r="Q1363" s="171">
        <v>15</v>
      </c>
      <c r="R1363" s="171">
        <v>16</v>
      </c>
      <c r="S1363" s="171">
        <v>17</v>
      </c>
      <c r="T1363" s="171">
        <v>18</v>
      </c>
      <c r="U1363" s="51" t="s">
        <v>1</v>
      </c>
    </row>
    <row r="1364" spans="1:21" x14ac:dyDescent="0.25">
      <c r="A1364" s="169"/>
      <c r="B1364" s="170"/>
      <c r="C1364" s="171"/>
      <c r="D1364" s="171"/>
      <c r="E1364" s="171"/>
      <c r="F1364" s="171"/>
      <c r="G1364" s="171"/>
      <c r="H1364" s="171"/>
      <c r="I1364" s="171"/>
      <c r="J1364" s="171"/>
      <c r="K1364" s="171"/>
      <c r="L1364" s="171"/>
      <c r="M1364" s="171"/>
      <c r="N1364" s="171"/>
      <c r="O1364" s="171"/>
      <c r="P1364" s="171"/>
      <c r="Q1364" s="171"/>
      <c r="R1364" s="171"/>
      <c r="S1364" s="171"/>
      <c r="T1364" s="171"/>
      <c r="U1364" s="52"/>
    </row>
    <row r="1365" spans="1:21" x14ac:dyDescent="0.25">
      <c r="B1365" s="6" t="s">
        <v>8</v>
      </c>
      <c r="C1365" s="60">
        <f>'vnos rezultatov'!C$104</f>
        <v>0</v>
      </c>
      <c r="D1365" s="60">
        <f>'vnos rezultatov'!D$104</f>
        <v>0</v>
      </c>
      <c r="E1365" s="60">
        <f>'vnos rezultatov'!E$104</f>
        <v>0</v>
      </c>
      <c r="F1365" s="60">
        <f>'vnos rezultatov'!F$104</f>
        <v>0</v>
      </c>
      <c r="G1365" s="60">
        <f>'vnos rezultatov'!G$104</f>
        <v>0</v>
      </c>
      <c r="H1365" s="60">
        <f>'vnos rezultatov'!H$104</f>
        <v>0</v>
      </c>
      <c r="I1365" s="60">
        <f>'vnos rezultatov'!I$104</f>
        <v>0</v>
      </c>
      <c r="J1365" s="60">
        <f>'vnos rezultatov'!J$104</f>
        <v>0</v>
      </c>
      <c r="K1365" s="60">
        <f>'vnos rezultatov'!K$104</f>
        <v>0</v>
      </c>
      <c r="L1365" s="60">
        <f>'vnos rezultatov'!L$104</f>
        <v>0</v>
      </c>
      <c r="M1365" s="60">
        <f>'vnos rezultatov'!M$104</f>
        <v>0</v>
      </c>
      <c r="N1365" s="60">
        <f>'vnos rezultatov'!N$104</f>
        <v>0</v>
      </c>
      <c r="O1365" s="60">
        <f>'vnos rezultatov'!O$104</f>
        <v>0</v>
      </c>
      <c r="P1365" s="60">
        <f>'vnos rezultatov'!P$104</f>
        <v>0</v>
      </c>
      <c r="Q1365" s="60">
        <f>'vnos rezultatov'!Q$104</f>
        <v>0</v>
      </c>
      <c r="R1365" s="60">
        <f>'vnos rezultatov'!R$104</f>
        <v>0</v>
      </c>
      <c r="S1365" s="60">
        <f>'vnos rezultatov'!S$104</f>
        <v>0</v>
      </c>
      <c r="T1365" s="60">
        <f>'vnos rezultatov'!T$104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68" t="s">
        <v>6</v>
      </c>
      <c r="D1376" s="168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1" ht="15" customHeight="1" x14ac:dyDescent="0.25">
      <c r="A1377" s="169">
        <f>score!A105</f>
        <v>99</v>
      </c>
      <c r="B1377" s="170" t="str">
        <f>score!F105</f>
        <v/>
      </c>
      <c r="C1377" s="171">
        <v>1</v>
      </c>
      <c r="D1377" s="171">
        <v>2</v>
      </c>
      <c r="E1377" s="171">
        <v>3</v>
      </c>
      <c r="F1377" s="171">
        <v>4</v>
      </c>
      <c r="G1377" s="171">
        <v>5</v>
      </c>
      <c r="H1377" s="171">
        <v>6</v>
      </c>
      <c r="I1377" s="171">
        <v>7</v>
      </c>
      <c r="J1377" s="171">
        <v>8</v>
      </c>
      <c r="K1377" s="171">
        <v>9</v>
      </c>
      <c r="L1377" s="171">
        <v>10</v>
      </c>
      <c r="M1377" s="171">
        <v>11</v>
      </c>
      <c r="N1377" s="171">
        <v>12</v>
      </c>
      <c r="O1377" s="171">
        <v>13</v>
      </c>
      <c r="P1377" s="171">
        <v>14</v>
      </c>
      <c r="Q1377" s="171">
        <v>15</v>
      </c>
      <c r="R1377" s="171">
        <v>16</v>
      </c>
      <c r="S1377" s="171">
        <v>17</v>
      </c>
      <c r="T1377" s="171">
        <v>18</v>
      </c>
      <c r="U1377" s="51" t="s">
        <v>1</v>
      </c>
    </row>
    <row r="1378" spans="1:21" ht="15" customHeight="1" x14ac:dyDescent="0.25">
      <c r="A1378" s="169"/>
      <c r="B1378" s="170"/>
      <c r="C1378" s="171"/>
      <c r="D1378" s="171"/>
      <c r="E1378" s="171"/>
      <c r="F1378" s="171"/>
      <c r="G1378" s="171"/>
      <c r="H1378" s="171"/>
      <c r="I1378" s="171"/>
      <c r="J1378" s="171"/>
      <c r="K1378" s="171"/>
      <c r="L1378" s="171"/>
      <c r="M1378" s="171"/>
      <c r="N1378" s="171"/>
      <c r="O1378" s="171"/>
      <c r="P1378" s="171"/>
      <c r="Q1378" s="171"/>
      <c r="R1378" s="171"/>
      <c r="S1378" s="171"/>
      <c r="T1378" s="171"/>
      <c r="U1378" s="52"/>
    </row>
    <row r="1379" spans="1:21" x14ac:dyDescent="0.25">
      <c r="B1379" s="6" t="s">
        <v>8</v>
      </c>
      <c r="C1379" s="60">
        <f>'vnos rezultatov'!C$105</f>
        <v>0</v>
      </c>
      <c r="D1379" s="60">
        <f>'vnos rezultatov'!D$105</f>
        <v>0</v>
      </c>
      <c r="E1379" s="60">
        <f>'vnos rezultatov'!E$105</f>
        <v>0</v>
      </c>
      <c r="F1379" s="60">
        <f>'vnos rezultatov'!F$105</f>
        <v>0</v>
      </c>
      <c r="G1379" s="60">
        <f>'vnos rezultatov'!G$105</f>
        <v>0</v>
      </c>
      <c r="H1379" s="60">
        <f>'vnos rezultatov'!H$105</f>
        <v>0</v>
      </c>
      <c r="I1379" s="60">
        <f>'vnos rezultatov'!I$105</f>
        <v>0</v>
      </c>
      <c r="J1379" s="60">
        <f>'vnos rezultatov'!J$105</f>
        <v>0</v>
      </c>
      <c r="K1379" s="60">
        <f>'vnos rezultatov'!K$105</f>
        <v>0</v>
      </c>
      <c r="L1379" s="60">
        <f>'vnos rezultatov'!L$105</f>
        <v>0</v>
      </c>
      <c r="M1379" s="60">
        <f>'vnos rezultatov'!M$105</f>
        <v>0</v>
      </c>
      <c r="N1379" s="60">
        <f>'vnos rezultatov'!N$105</f>
        <v>0</v>
      </c>
      <c r="O1379" s="60">
        <f>'vnos rezultatov'!O$105</f>
        <v>0</v>
      </c>
      <c r="P1379" s="60">
        <f>'vnos rezultatov'!P$105</f>
        <v>0</v>
      </c>
      <c r="Q1379" s="60">
        <f>'vnos rezultatov'!Q$105</f>
        <v>0</v>
      </c>
      <c r="R1379" s="60">
        <f>'vnos rezultatov'!R$105</f>
        <v>0</v>
      </c>
      <c r="S1379" s="60">
        <f>'vnos rezultatov'!S$105</f>
        <v>0</v>
      </c>
      <c r="T1379" s="60">
        <f>'vnos rezultatov'!T$105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68" t="s">
        <v>6</v>
      </c>
      <c r="D1390" s="168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1" ht="15" customHeight="1" x14ac:dyDescent="0.25">
      <c r="A1391" s="169">
        <f>score!A106</f>
        <v>100</v>
      </c>
      <c r="B1391" s="170" t="str">
        <f>score!F106</f>
        <v/>
      </c>
      <c r="C1391" s="171">
        <v>1</v>
      </c>
      <c r="D1391" s="171">
        <v>2</v>
      </c>
      <c r="E1391" s="171">
        <v>3</v>
      </c>
      <c r="F1391" s="171">
        <v>4</v>
      </c>
      <c r="G1391" s="171">
        <v>5</v>
      </c>
      <c r="H1391" s="171">
        <v>6</v>
      </c>
      <c r="I1391" s="171">
        <v>7</v>
      </c>
      <c r="J1391" s="171">
        <v>8</v>
      </c>
      <c r="K1391" s="171">
        <v>9</v>
      </c>
      <c r="L1391" s="171">
        <v>10</v>
      </c>
      <c r="M1391" s="171">
        <v>11</v>
      </c>
      <c r="N1391" s="171">
        <v>12</v>
      </c>
      <c r="O1391" s="171">
        <v>13</v>
      </c>
      <c r="P1391" s="171">
        <v>14</v>
      </c>
      <c r="Q1391" s="171">
        <v>15</v>
      </c>
      <c r="R1391" s="171">
        <v>16</v>
      </c>
      <c r="S1391" s="171">
        <v>17</v>
      </c>
      <c r="T1391" s="171">
        <v>18</v>
      </c>
      <c r="U1391" s="51" t="s">
        <v>1</v>
      </c>
    </row>
    <row r="1392" spans="1:21" ht="15" customHeight="1" x14ac:dyDescent="0.25">
      <c r="A1392" s="169"/>
      <c r="B1392" s="170"/>
      <c r="C1392" s="171"/>
      <c r="D1392" s="171"/>
      <c r="E1392" s="171"/>
      <c r="F1392" s="171"/>
      <c r="G1392" s="171"/>
      <c r="H1392" s="171"/>
      <c r="I1392" s="171"/>
      <c r="J1392" s="171"/>
      <c r="K1392" s="171"/>
      <c r="L1392" s="171"/>
      <c r="M1392" s="171"/>
      <c r="N1392" s="171"/>
      <c r="O1392" s="171"/>
      <c r="P1392" s="171"/>
      <c r="Q1392" s="171"/>
      <c r="R1392" s="171"/>
      <c r="S1392" s="171"/>
      <c r="T1392" s="171"/>
      <c r="U1392" s="52"/>
    </row>
    <row r="1393" spans="1:21" x14ac:dyDescent="0.25">
      <c r="B1393" s="6" t="s">
        <v>8</v>
      </c>
      <c r="C1393" s="60">
        <f>'vnos rezultatov'!C$106</f>
        <v>0</v>
      </c>
      <c r="D1393" s="60">
        <f>'vnos rezultatov'!D$106</f>
        <v>0</v>
      </c>
      <c r="E1393" s="60">
        <f>'vnos rezultatov'!E$106</f>
        <v>0</v>
      </c>
      <c r="F1393" s="60">
        <f>'vnos rezultatov'!F$106</f>
        <v>0</v>
      </c>
      <c r="G1393" s="60">
        <f>'vnos rezultatov'!G$106</f>
        <v>0</v>
      </c>
      <c r="H1393" s="60">
        <f>'vnos rezultatov'!H$106</f>
        <v>0</v>
      </c>
      <c r="I1393" s="60">
        <f>'vnos rezultatov'!I$106</f>
        <v>0</v>
      </c>
      <c r="J1393" s="60">
        <f>'vnos rezultatov'!J$106</f>
        <v>0</v>
      </c>
      <c r="K1393" s="60">
        <f>'vnos rezultatov'!K$106</f>
        <v>0</v>
      </c>
      <c r="L1393" s="60">
        <f>'vnos rezultatov'!L$106</f>
        <v>0</v>
      </c>
      <c r="M1393" s="60">
        <f>'vnos rezultatov'!M$106</f>
        <v>0</v>
      </c>
      <c r="N1393" s="60">
        <f>'vnos rezultatov'!N$106</f>
        <v>0</v>
      </c>
      <c r="O1393" s="60">
        <f>'vnos rezultatov'!O$106</f>
        <v>0</v>
      </c>
      <c r="P1393" s="60">
        <f>'vnos rezultatov'!P$106</f>
        <v>0</v>
      </c>
      <c r="Q1393" s="60">
        <f>'vnos rezultatov'!Q$106</f>
        <v>0</v>
      </c>
      <c r="R1393" s="60">
        <f>'vnos rezultatov'!R$106</f>
        <v>0</v>
      </c>
      <c r="S1393" s="60">
        <f>'vnos rezultatov'!S$106</f>
        <v>0</v>
      </c>
      <c r="T1393" s="60">
        <f>'vnos rezultatov'!T$106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72" t="s">
        <v>6</v>
      </c>
      <c r="D1404" s="172"/>
      <c r="E1404" s="172"/>
      <c r="F1404" s="172"/>
      <c r="G1404" s="172"/>
      <c r="H1404" s="172"/>
      <c r="I1404" s="172"/>
      <c r="J1404" s="172"/>
      <c r="K1404" s="172"/>
      <c r="L1404" s="172"/>
      <c r="M1404" s="172"/>
      <c r="N1404" s="172"/>
      <c r="O1404" s="172"/>
      <c r="P1404" s="172"/>
      <c r="Q1404" s="172"/>
      <c r="R1404" s="172"/>
      <c r="S1404" s="172"/>
      <c r="T1404" s="172"/>
    </row>
    <row r="1405" spans="1:21" x14ac:dyDescent="0.25">
      <c r="A1405" s="169">
        <f>score!A107</f>
        <v>101</v>
      </c>
      <c r="B1405" s="170" t="str">
        <f>score!F107</f>
        <v/>
      </c>
      <c r="C1405" s="174">
        <v>1</v>
      </c>
      <c r="D1405" s="174">
        <v>2</v>
      </c>
      <c r="E1405" s="174">
        <v>3</v>
      </c>
      <c r="F1405" s="174">
        <v>4</v>
      </c>
      <c r="G1405" s="174">
        <v>5</v>
      </c>
      <c r="H1405" s="174">
        <v>6</v>
      </c>
      <c r="I1405" s="174">
        <v>7</v>
      </c>
      <c r="J1405" s="174">
        <v>8</v>
      </c>
      <c r="K1405" s="174">
        <v>9</v>
      </c>
      <c r="L1405" s="174">
        <v>10</v>
      </c>
      <c r="M1405" s="174">
        <v>11</v>
      </c>
      <c r="N1405" s="174">
        <v>12</v>
      </c>
      <c r="O1405" s="174">
        <v>13</v>
      </c>
      <c r="P1405" s="174">
        <v>14</v>
      </c>
      <c r="Q1405" s="174">
        <v>15</v>
      </c>
      <c r="R1405" s="174">
        <v>16</v>
      </c>
      <c r="S1405" s="174">
        <v>17</v>
      </c>
      <c r="T1405" s="174">
        <v>18</v>
      </c>
      <c r="U1405" s="51" t="s">
        <v>1</v>
      </c>
    </row>
    <row r="1406" spans="1:21" x14ac:dyDescent="0.25">
      <c r="A1406" s="169"/>
      <c r="B1406" s="173"/>
      <c r="C1406" s="175"/>
      <c r="D1406" s="175"/>
      <c r="E1406" s="175"/>
      <c r="F1406" s="175"/>
      <c r="G1406" s="175"/>
      <c r="H1406" s="175"/>
      <c r="I1406" s="175"/>
      <c r="J1406" s="175"/>
      <c r="K1406" s="175"/>
      <c r="L1406" s="175"/>
      <c r="M1406" s="175"/>
      <c r="N1406" s="175"/>
      <c r="O1406" s="175"/>
      <c r="P1406" s="175"/>
      <c r="Q1406" s="175"/>
      <c r="R1406" s="175"/>
      <c r="S1406" s="175"/>
      <c r="T1406" s="175"/>
      <c r="U1406" s="52"/>
    </row>
    <row r="1407" spans="1:21" x14ac:dyDescent="0.25">
      <c r="B1407" s="6" t="s">
        <v>8</v>
      </c>
      <c r="C1407" s="60">
        <f>'vnos rezultatov'!C$107</f>
        <v>0</v>
      </c>
      <c r="D1407" s="60">
        <f>'vnos rezultatov'!D$107</f>
        <v>0</v>
      </c>
      <c r="E1407" s="60">
        <f>'vnos rezultatov'!E$107</f>
        <v>0</v>
      </c>
      <c r="F1407" s="60">
        <f>'vnos rezultatov'!F$107</f>
        <v>0</v>
      </c>
      <c r="G1407" s="60">
        <f>'vnos rezultatov'!G$107</f>
        <v>0</v>
      </c>
      <c r="H1407" s="60">
        <f>'vnos rezultatov'!H$107</f>
        <v>0</v>
      </c>
      <c r="I1407" s="60">
        <f>'vnos rezultatov'!I$107</f>
        <v>0</v>
      </c>
      <c r="J1407" s="60">
        <f>'vnos rezultatov'!J$107</f>
        <v>0</v>
      </c>
      <c r="K1407" s="60">
        <f>'vnos rezultatov'!K$107</f>
        <v>0</v>
      </c>
      <c r="L1407" s="60">
        <f>'vnos rezultatov'!L$107</f>
        <v>0</v>
      </c>
      <c r="M1407" s="60">
        <f>'vnos rezultatov'!M$107</f>
        <v>0</v>
      </c>
      <c r="N1407" s="60">
        <f>'vnos rezultatov'!N$107</f>
        <v>0</v>
      </c>
      <c r="O1407" s="60">
        <f>'vnos rezultatov'!O$107</f>
        <v>0</v>
      </c>
      <c r="P1407" s="60">
        <f>'vnos rezultatov'!P$107</f>
        <v>0</v>
      </c>
      <c r="Q1407" s="60">
        <f>'vnos rezultatov'!Q$107</f>
        <v>0</v>
      </c>
      <c r="R1407" s="60">
        <f>'vnos rezultatov'!R$107</f>
        <v>0</v>
      </c>
      <c r="S1407" s="60">
        <f>'vnos rezultatov'!S$107</f>
        <v>0</v>
      </c>
      <c r="T1407" s="60">
        <f>'vnos rezultatov'!T$107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68" t="s">
        <v>6</v>
      </c>
      <c r="D1418" s="168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68"/>
      <c r="R1418" s="168"/>
      <c r="S1418" s="168"/>
      <c r="T1418" s="168"/>
    </row>
    <row r="1419" spans="1:21" x14ac:dyDescent="0.25">
      <c r="A1419" s="169">
        <f>score!A108</f>
        <v>102</v>
      </c>
      <c r="B1419" s="170" t="str">
        <f>score!F108</f>
        <v/>
      </c>
      <c r="C1419" s="171">
        <v>1</v>
      </c>
      <c r="D1419" s="171">
        <v>2</v>
      </c>
      <c r="E1419" s="171">
        <v>3</v>
      </c>
      <c r="F1419" s="171">
        <v>4</v>
      </c>
      <c r="G1419" s="171">
        <v>5</v>
      </c>
      <c r="H1419" s="171">
        <v>6</v>
      </c>
      <c r="I1419" s="171">
        <v>7</v>
      </c>
      <c r="J1419" s="171">
        <v>8</v>
      </c>
      <c r="K1419" s="171">
        <v>9</v>
      </c>
      <c r="L1419" s="171">
        <v>10</v>
      </c>
      <c r="M1419" s="171">
        <v>11</v>
      </c>
      <c r="N1419" s="171">
        <v>12</v>
      </c>
      <c r="O1419" s="171">
        <v>13</v>
      </c>
      <c r="P1419" s="171">
        <v>14</v>
      </c>
      <c r="Q1419" s="171">
        <v>15</v>
      </c>
      <c r="R1419" s="171">
        <v>16</v>
      </c>
      <c r="S1419" s="171">
        <v>17</v>
      </c>
      <c r="T1419" s="171">
        <v>18</v>
      </c>
      <c r="U1419" s="51" t="s">
        <v>1</v>
      </c>
    </row>
    <row r="1420" spans="1:21" x14ac:dyDescent="0.25">
      <c r="A1420" s="169"/>
      <c r="B1420" s="170"/>
      <c r="C1420" s="171"/>
      <c r="D1420" s="171"/>
      <c r="E1420" s="171"/>
      <c r="F1420" s="171"/>
      <c r="G1420" s="171"/>
      <c r="H1420" s="171"/>
      <c r="I1420" s="171"/>
      <c r="J1420" s="171"/>
      <c r="K1420" s="171"/>
      <c r="L1420" s="171"/>
      <c r="M1420" s="171"/>
      <c r="N1420" s="171"/>
      <c r="O1420" s="171"/>
      <c r="P1420" s="171"/>
      <c r="Q1420" s="171"/>
      <c r="R1420" s="171"/>
      <c r="S1420" s="171"/>
      <c r="T1420" s="171"/>
      <c r="U1420" s="52"/>
    </row>
    <row r="1421" spans="1:21" x14ac:dyDescent="0.25">
      <c r="B1421" s="6" t="s">
        <v>8</v>
      </c>
      <c r="C1421" s="60">
        <f>'vnos rezultatov'!C$108</f>
        <v>0</v>
      </c>
      <c r="D1421" s="60">
        <f>'vnos rezultatov'!D$108</f>
        <v>0</v>
      </c>
      <c r="E1421" s="60">
        <f>'vnos rezultatov'!E$108</f>
        <v>0</v>
      </c>
      <c r="F1421" s="60">
        <f>'vnos rezultatov'!F$108</f>
        <v>0</v>
      </c>
      <c r="G1421" s="60">
        <f>'vnos rezultatov'!G$108</f>
        <v>0</v>
      </c>
      <c r="H1421" s="60">
        <f>'vnos rezultatov'!H$108</f>
        <v>0</v>
      </c>
      <c r="I1421" s="60">
        <f>'vnos rezultatov'!I$108</f>
        <v>0</v>
      </c>
      <c r="J1421" s="60">
        <f>'vnos rezultatov'!J$108</f>
        <v>0</v>
      </c>
      <c r="K1421" s="60">
        <f>'vnos rezultatov'!K$108</f>
        <v>0</v>
      </c>
      <c r="L1421" s="60">
        <f>'vnos rezultatov'!L$108</f>
        <v>0</v>
      </c>
      <c r="M1421" s="60">
        <f>'vnos rezultatov'!M$108</f>
        <v>0</v>
      </c>
      <c r="N1421" s="60">
        <f>'vnos rezultatov'!N$108</f>
        <v>0</v>
      </c>
      <c r="O1421" s="60">
        <f>'vnos rezultatov'!O$108</f>
        <v>0</v>
      </c>
      <c r="P1421" s="60">
        <f>'vnos rezultatov'!P$108</f>
        <v>0</v>
      </c>
      <c r="Q1421" s="60">
        <f>'vnos rezultatov'!Q$108</f>
        <v>0</v>
      </c>
      <c r="R1421" s="60">
        <f>'vnos rezultatov'!R$108</f>
        <v>0</v>
      </c>
      <c r="S1421" s="60">
        <f>'vnos rezultatov'!S$108</f>
        <v>0</v>
      </c>
      <c r="T1421" s="60">
        <f>'vnos rezultatov'!T$108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68" t="s">
        <v>6</v>
      </c>
      <c r="D1432" s="168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68"/>
      <c r="R1432" s="168"/>
      <c r="S1432" s="168"/>
      <c r="T1432" s="168"/>
    </row>
    <row r="1433" spans="1:21" x14ac:dyDescent="0.25">
      <c r="A1433" s="169">
        <f>score!A109</f>
        <v>103</v>
      </c>
      <c r="B1433" s="170" t="str">
        <f>score!F109</f>
        <v/>
      </c>
      <c r="C1433" s="171">
        <v>1</v>
      </c>
      <c r="D1433" s="171">
        <v>2</v>
      </c>
      <c r="E1433" s="171">
        <v>3</v>
      </c>
      <c r="F1433" s="171">
        <v>4</v>
      </c>
      <c r="G1433" s="171">
        <v>5</v>
      </c>
      <c r="H1433" s="171">
        <v>6</v>
      </c>
      <c r="I1433" s="171">
        <v>7</v>
      </c>
      <c r="J1433" s="171">
        <v>8</v>
      </c>
      <c r="K1433" s="171">
        <v>9</v>
      </c>
      <c r="L1433" s="171">
        <v>10</v>
      </c>
      <c r="M1433" s="171">
        <v>11</v>
      </c>
      <c r="N1433" s="171">
        <v>12</v>
      </c>
      <c r="O1433" s="171">
        <v>13</v>
      </c>
      <c r="P1433" s="171">
        <v>14</v>
      </c>
      <c r="Q1433" s="171">
        <v>15</v>
      </c>
      <c r="R1433" s="171">
        <v>16</v>
      </c>
      <c r="S1433" s="171">
        <v>17</v>
      </c>
      <c r="T1433" s="171">
        <v>18</v>
      </c>
      <c r="U1433" s="51" t="s">
        <v>1</v>
      </c>
    </row>
    <row r="1434" spans="1:21" x14ac:dyDescent="0.25">
      <c r="A1434" s="169"/>
      <c r="B1434" s="170"/>
      <c r="C1434" s="171"/>
      <c r="D1434" s="171"/>
      <c r="E1434" s="171"/>
      <c r="F1434" s="171"/>
      <c r="G1434" s="171"/>
      <c r="H1434" s="171"/>
      <c r="I1434" s="171"/>
      <c r="J1434" s="171"/>
      <c r="K1434" s="171"/>
      <c r="L1434" s="171"/>
      <c r="M1434" s="171"/>
      <c r="N1434" s="171"/>
      <c r="O1434" s="171"/>
      <c r="P1434" s="171"/>
      <c r="Q1434" s="171"/>
      <c r="R1434" s="171"/>
      <c r="S1434" s="171"/>
      <c r="T1434" s="171"/>
      <c r="U1434" s="52"/>
    </row>
    <row r="1435" spans="1:21" x14ac:dyDescent="0.25">
      <c r="B1435" s="6" t="s">
        <v>8</v>
      </c>
      <c r="C1435" s="60">
        <f>'vnos rezultatov'!C$109</f>
        <v>0</v>
      </c>
      <c r="D1435" s="60">
        <f>'vnos rezultatov'!D$109</f>
        <v>0</v>
      </c>
      <c r="E1435" s="60">
        <f>'vnos rezultatov'!E$109</f>
        <v>0</v>
      </c>
      <c r="F1435" s="60">
        <f>'vnos rezultatov'!F$109</f>
        <v>0</v>
      </c>
      <c r="G1435" s="60">
        <f>'vnos rezultatov'!G$109</f>
        <v>0</v>
      </c>
      <c r="H1435" s="60">
        <f>'vnos rezultatov'!H$109</f>
        <v>0</v>
      </c>
      <c r="I1435" s="60">
        <f>'vnos rezultatov'!I$109</f>
        <v>0</v>
      </c>
      <c r="J1435" s="60">
        <f>'vnos rezultatov'!J$109</f>
        <v>0</v>
      </c>
      <c r="K1435" s="60">
        <f>'vnos rezultatov'!K$109</f>
        <v>0</v>
      </c>
      <c r="L1435" s="60">
        <f>'vnos rezultatov'!L$109</f>
        <v>0</v>
      </c>
      <c r="M1435" s="60">
        <f>'vnos rezultatov'!M$109</f>
        <v>0</v>
      </c>
      <c r="N1435" s="60">
        <f>'vnos rezultatov'!N$109</f>
        <v>0</v>
      </c>
      <c r="O1435" s="60">
        <f>'vnos rezultatov'!O$109</f>
        <v>0</v>
      </c>
      <c r="P1435" s="60">
        <f>'vnos rezultatov'!P$109</f>
        <v>0</v>
      </c>
      <c r="Q1435" s="60">
        <f>'vnos rezultatov'!Q$109</f>
        <v>0</v>
      </c>
      <c r="R1435" s="60">
        <f>'vnos rezultatov'!R$109</f>
        <v>0</v>
      </c>
      <c r="S1435" s="60">
        <f>'vnos rezultatov'!S$109</f>
        <v>0</v>
      </c>
      <c r="T1435" s="60">
        <f>'vnos rezultatov'!T$109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68" t="s">
        <v>6</v>
      </c>
      <c r="D1446" s="168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68"/>
      <c r="R1446" s="168"/>
      <c r="S1446" s="168"/>
      <c r="T1446" s="168"/>
    </row>
    <row r="1447" spans="1:21" x14ac:dyDescent="0.25">
      <c r="A1447" s="169">
        <f>score!A110</f>
        <v>104</v>
      </c>
      <c r="B1447" s="170" t="str">
        <f>score!F110</f>
        <v/>
      </c>
      <c r="C1447" s="171">
        <v>1</v>
      </c>
      <c r="D1447" s="171">
        <v>2</v>
      </c>
      <c r="E1447" s="171">
        <v>3</v>
      </c>
      <c r="F1447" s="171">
        <v>4</v>
      </c>
      <c r="G1447" s="171">
        <v>5</v>
      </c>
      <c r="H1447" s="171">
        <v>6</v>
      </c>
      <c r="I1447" s="171">
        <v>7</v>
      </c>
      <c r="J1447" s="171">
        <v>8</v>
      </c>
      <c r="K1447" s="171">
        <v>9</v>
      </c>
      <c r="L1447" s="171">
        <v>10</v>
      </c>
      <c r="M1447" s="171">
        <v>11</v>
      </c>
      <c r="N1447" s="171">
        <v>12</v>
      </c>
      <c r="O1447" s="171">
        <v>13</v>
      </c>
      <c r="P1447" s="171">
        <v>14</v>
      </c>
      <c r="Q1447" s="171">
        <v>15</v>
      </c>
      <c r="R1447" s="171">
        <v>16</v>
      </c>
      <c r="S1447" s="171">
        <v>17</v>
      </c>
      <c r="T1447" s="171">
        <v>18</v>
      </c>
      <c r="U1447" s="51" t="s">
        <v>1</v>
      </c>
    </row>
    <row r="1448" spans="1:21" x14ac:dyDescent="0.25">
      <c r="A1448" s="169"/>
      <c r="B1448" s="170"/>
      <c r="C1448" s="171"/>
      <c r="D1448" s="171"/>
      <c r="E1448" s="171"/>
      <c r="F1448" s="171"/>
      <c r="G1448" s="171"/>
      <c r="H1448" s="171"/>
      <c r="I1448" s="171"/>
      <c r="J1448" s="171"/>
      <c r="K1448" s="171"/>
      <c r="L1448" s="171"/>
      <c r="M1448" s="171"/>
      <c r="N1448" s="171"/>
      <c r="O1448" s="171"/>
      <c r="P1448" s="171"/>
      <c r="Q1448" s="171"/>
      <c r="R1448" s="171"/>
      <c r="S1448" s="171"/>
      <c r="T1448" s="171"/>
      <c r="U1448" s="52"/>
    </row>
    <row r="1449" spans="1:21" x14ac:dyDescent="0.25">
      <c r="B1449" s="6" t="s">
        <v>8</v>
      </c>
      <c r="C1449" s="60">
        <f>'vnos rezultatov'!C$110</f>
        <v>0</v>
      </c>
      <c r="D1449" s="60">
        <f>'vnos rezultatov'!D$110</f>
        <v>0</v>
      </c>
      <c r="E1449" s="60">
        <f>'vnos rezultatov'!E$110</f>
        <v>0</v>
      </c>
      <c r="F1449" s="60">
        <f>'vnos rezultatov'!F$110</f>
        <v>0</v>
      </c>
      <c r="G1449" s="60">
        <f>'vnos rezultatov'!G$110</f>
        <v>0</v>
      </c>
      <c r="H1449" s="60">
        <f>'vnos rezultatov'!H$110</f>
        <v>0</v>
      </c>
      <c r="I1449" s="60">
        <f>'vnos rezultatov'!I$110</f>
        <v>0</v>
      </c>
      <c r="J1449" s="60">
        <f>'vnos rezultatov'!J$110</f>
        <v>0</v>
      </c>
      <c r="K1449" s="60">
        <f>'vnos rezultatov'!K$110</f>
        <v>0</v>
      </c>
      <c r="L1449" s="60">
        <f>'vnos rezultatov'!L$110</f>
        <v>0</v>
      </c>
      <c r="M1449" s="60">
        <f>'vnos rezultatov'!M$110</f>
        <v>0</v>
      </c>
      <c r="N1449" s="60">
        <f>'vnos rezultatov'!N$110</f>
        <v>0</v>
      </c>
      <c r="O1449" s="60">
        <f>'vnos rezultatov'!O$110</f>
        <v>0</v>
      </c>
      <c r="P1449" s="60">
        <f>'vnos rezultatov'!P$110</f>
        <v>0</v>
      </c>
      <c r="Q1449" s="60">
        <f>'vnos rezultatov'!Q$110</f>
        <v>0</v>
      </c>
      <c r="R1449" s="60">
        <f>'vnos rezultatov'!R$110</f>
        <v>0</v>
      </c>
      <c r="S1449" s="60">
        <f>'vnos rezultatov'!S$110</f>
        <v>0</v>
      </c>
      <c r="T1449" s="60">
        <f>'vnos rezultatov'!T$110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72" t="s">
        <v>6</v>
      </c>
      <c r="D1460" s="172"/>
      <c r="E1460" s="172"/>
      <c r="F1460" s="172"/>
      <c r="G1460" s="172"/>
      <c r="H1460" s="172"/>
      <c r="I1460" s="172"/>
      <c r="J1460" s="172"/>
      <c r="K1460" s="172"/>
      <c r="L1460" s="172"/>
      <c r="M1460" s="172"/>
      <c r="N1460" s="172"/>
      <c r="O1460" s="172"/>
      <c r="P1460" s="172"/>
      <c r="Q1460" s="172"/>
      <c r="R1460" s="172"/>
      <c r="S1460" s="172"/>
      <c r="T1460" s="172"/>
    </row>
    <row r="1461" spans="1:27" ht="15" customHeight="1" x14ac:dyDescent="0.25">
      <c r="A1461" s="169">
        <f>score!A111</f>
        <v>105</v>
      </c>
      <c r="B1461" s="170" t="str">
        <f>score!F111</f>
        <v/>
      </c>
      <c r="C1461" s="174">
        <v>1</v>
      </c>
      <c r="D1461" s="174">
        <v>2</v>
      </c>
      <c r="E1461" s="174">
        <v>3</v>
      </c>
      <c r="F1461" s="174">
        <v>4</v>
      </c>
      <c r="G1461" s="174">
        <v>5</v>
      </c>
      <c r="H1461" s="174">
        <v>6</v>
      </c>
      <c r="I1461" s="174">
        <v>7</v>
      </c>
      <c r="J1461" s="174">
        <v>8</v>
      </c>
      <c r="K1461" s="174">
        <v>9</v>
      </c>
      <c r="L1461" s="174">
        <v>10</v>
      </c>
      <c r="M1461" s="174">
        <v>11</v>
      </c>
      <c r="N1461" s="174">
        <v>12</v>
      </c>
      <c r="O1461" s="174">
        <v>13</v>
      </c>
      <c r="P1461" s="174">
        <v>14</v>
      </c>
      <c r="Q1461" s="174">
        <v>15</v>
      </c>
      <c r="R1461" s="174">
        <v>16</v>
      </c>
      <c r="S1461" s="174">
        <v>17</v>
      </c>
      <c r="T1461" s="174">
        <v>18</v>
      </c>
      <c r="U1461" s="51" t="s">
        <v>1</v>
      </c>
    </row>
    <row r="1462" spans="1:27" ht="15" customHeight="1" x14ac:dyDescent="0.25">
      <c r="A1462" s="169"/>
      <c r="B1462" s="173"/>
      <c r="C1462" s="175"/>
      <c r="D1462" s="175"/>
      <c r="E1462" s="175"/>
      <c r="F1462" s="175"/>
      <c r="G1462" s="175"/>
      <c r="H1462" s="175"/>
      <c r="I1462" s="175"/>
      <c r="J1462" s="175"/>
      <c r="K1462" s="175"/>
      <c r="L1462" s="175"/>
      <c r="M1462" s="175"/>
      <c r="N1462" s="175"/>
      <c r="O1462" s="175"/>
      <c r="P1462" s="175"/>
      <c r="Q1462" s="175"/>
      <c r="R1462" s="175"/>
      <c r="S1462" s="175"/>
      <c r="T1462" s="175"/>
      <c r="U1462" s="52"/>
    </row>
    <row r="1463" spans="1:27" x14ac:dyDescent="0.25">
      <c r="B1463" s="6" t="s">
        <v>8</v>
      </c>
      <c r="C1463" s="60">
        <f>'vnos rezultatov'!C$111</f>
        <v>0</v>
      </c>
      <c r="D1463" s="60">
        <f>'vnos rezultatov'!D$111</f>
        <v>0</v>
      </c>
      <c r="E1463" s="60">
        <f>'vnos rezultatov'!E$111</f>
        <v>0</v>
      </c>
      <c r="F1463" s="60">
        <f>'vnos rezultatov'!F$111</f>
        <v>0</v>
      </c>
      <c r="G1463" s="60">
        <f>'vnos rezultatov'!G$111</f>
        <v>0</v>
      </c>
      <c r="H1463" s="60">
        <f>'vnos rezultatov'!H$111</f>
        <v>0</v>
      </c>
      <c r="I1463" s="60">
        <f>'vnos rezultatov'!I$111</f>
        <v>0</v>
      </c>
      <c r="J1463" s="60">
        <f>'vnos rezultatov'!J$111</f>
        <v>0</v>
      </c>
      <c r="K1463" s="60">
        <f>'vnos rezultatov'!K$111</f>
        <v>0</v>
      </c>
      <c r="L1463" s="60">
        <f>'vnos rezultatov'!L$111</f>
        <v>0</v>
      </c>
      <c r="M1463" s="60">
        <f>'vnos rezultatov'!M$111</f>
        <v>0</v>
      </c>
      <c r="N1463" s="60">
        <f>'vnos rezultatov'!N$111</f>
        <v>0</v>
      </c>
      <c r="O1463" s="60">
        <f>'vnos rezultatov'!O$111</f>
        <v>0</v>
      </c>
      <c r="P1463" s="60">
        <f>'vnos rezultatov'!P$111</f>
        <v>0</v>
      </c>
      <c r="Q1463" s="60">
        <f>'vnos rezultatov'!Q$111</f>
        <v>0</v>
      </c>
      <c r="R1463" s="60">
        <f>'vnos rezultatov'!R$111</f>
        <v>0</v>
      </c>
      <c r="S1463" s="60">
        <f>'vnos rezultatov'!S$111</f>
        <v>0</v>
      </c>
      <c r="T1463" s="60">
        <f>'vnos rezultatov'!T$111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68" t="s">
        <v>6</v>
      </c>
      <c r="D1474" s="168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68"/>
      <c r="R1474" s="168"/>
      <c r="S1474" s="168"/>
      <c r="T1474" s="168"/>
    </row>
    <row r="1475" spans="1:21" x14ac:dyDescent="0.25">
      <c r="A1475" s="169">
        <f>score!A112</f>
        <v>106</v>
      </c>
      <c r="B1475" s="170" t="str">
        <f>score!F112</f>
        <v/>
      </c>
      <c r="C1475" s="171">
        <v>1</v>
      </c>
      <c r="D1475" s="171">
        <v>2</v>
      </c>
      <c r="E1475" s="171">
        <v>3</v>
      </c>
      <c r="F1475" s="171">
        <v>4</v>
      </c>
      <c r="G1475" s="171">
        <v>5</v>
      </c>
      <c r="H1475" s="171">
        <v>6</v>
      </c>
      <c r="I1475" s="171">
        <v>7</v>
      </c>
      <c r="J1475" s="171">
        <v>8</v>
      </c>
      <c r="K1475" s="171">
        <v>9</v>
      </c>
      <c r="L1475" s="171">
        <v>10</v>
      </c>
      <c r="M1475" s="171">
        <v>11</v>
      </c>
      <c r="N1475" s="171">
        <v>12</v>
      </c>
      <c r="O1475" s="171">
        <v>13</v>
      </c>
      <c r="P1475" s="171">
        <v>14</v>
      </c>
      <c r="Q1475" s="171">
        <v>15</v>
      </c>
      <c r="R1475" s="171">
        <v>16</v>
      </c>
      <c r="S1475" s="171">
        <v>17</v>
      </c>
      <c r="T1475" s="171">
        <v>18</v>
      </c>
      <c r="U1475" s="51" t="s">
        <v>1</v>
      </c>
    </row>
    <row r="1476" spans="1:21" x14ac:dyDescent="0.25">
      <c r="A1476" s="169"/>
      <c r="B1476" s="170"/>
      <c r="C1476" s="171"/>
      <c r="D1476" s="171"/>
      <c r="E1476" s="171"/>
      <c r="F1476" s="171"/>
      <c r="G1476" s="171"/>
      <c r="H1476" s="171"/>
      <c r="I1476" s="171"/>
      <c r="J1476" s="171"/>
      <c r="K1476" s="171"/>
      <c r="L1476" s="171"/>
      <c r="M1476" s="171"/>
      <c r="N1476" s="171"/>
      <c r="O1476" s="171"/>
      <c r="P1476" s="171"/>
      <c r="Q1476" s="171"/>
      <c r="R1476" s="171"/>
      <c r="S1476" s="171"/>
      <c r="T1476" s="171"/>
      <c r="U1476" s="52"/>
    </row>
    <row r="1477" spans="1:21" x14ac:dyDescent="0.25">
      <c r="B1477" s="6" t="s">
        <v>8</v>
      </c>
      <c r="C1477" s="60">
        <f>'vnos rezultatov'!C$112</f>
        <v>0</v>
      </c>
      <c r="D1477" s="60">
        <f>'vnos rezultatov'!D$112</f>
        <v>0</v>
      </c>
      <c r="E1477" s="60">
        <f>'vnos rezultatov'!E$112</f>
        <v>0</v>
      </c>
      <c r="F1477" s="60">
        <f>'vnos rezultatov'!F$112</f>
        <v>0</v>
      </c>
      <c r="G1477" s="60">
        <f>'vnos rezultatov'!G$112</f>
        <v>0</v>
      </c>
      <c r="H1477" s="60">
        <f>'vnos rezultatov'!H$112</f>
        <v>0</v>
      </c>
      <c r="I1477" s="60">
        <f>'vnos rezultatov'!I$112</f>
        <v>0</v>
      </c>
      <c r="J1477" s="60">
        <f>'vnos rezultatov'!J$112</f>
        <v>0</v>
      </c>
      <c r="K1477" s="60">
        <f>'vnos rezultatov'!K$112</f>
        <v>0</v>
      </c>
      <c r="L1477" s="60">
        <f>'vnos rezultatov'!L$112</f>
        <v>0</v>
      </c>
      <c r="M1477" s="60">
        <f>'vnos rezultatov'!M$112</f>
        <v>0</v>
      </c>
      <c r="N1477" s="60">
        <f>'vnos rezultatov'!N$112</f>
        <v>0</v>
      </c>
      <c r="O1477" s="60">
        <f>'vnos rezultatov'!O$112</f>
        <v>0</v>
      </c>
      <c r="P1477" s="60">
        <f>'vnos rezultatov'!P$112</f>
        <v>0</v>
      </c>
      <c r="Q1477" s="60">
        <f>'vnos rezultatov'!Q$112</f>
        <v>0</v>
      </c>
      <c r="R1477" s="60">
        <f>'vnos rezultatov'!R$112</f>
        <v>0</v>
      </c>
      <c r="S1477" s="60">
        <f>'vnos rezultatov'!S$112</f>
        <v>0</v>
      </c>
      <c r="T1477" s="60">
        <f>'vnos rezultatov'!T$112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72" t="s">
        <v>6</v>
      </c>
      <c r="D1488" s="172"/>
      <c r="E1488" s="172"/>
      <c r="F1488" s="172"/>
      <c r="G1488" s="172"/>
      <c r="H1488" s="172"/>
      <c r="I1488" s="172"/>
      <c r="J1488" s="172"/>
      <c r="K1488" s="172"/>
      <c r="L1488" s="172"/>
      <c r="M1488" s="172"/>
      <c r="N1488" s="172"/>
      <c r="O1488" s="172"/>
      <c r="P1488" s="172"/>
      <c r="Q1488" s="172"/>
      <c r="R1488" s="172"/>
      <c r="S1488" s="172"/>
      <c r="T1488" s="172"/>
    </row>
    <row r="1489" spans="1:27" ht="15" customHeight="1" x14ac:dyDescent="0.25">
      <c r="A1489" s="169">
        <f>score!A113</f>
        <v>107</v>
      </c>
      <c r="B1489" s="170" t="str">
        <f>score!F113</f>
        <v/>
      </c>
      <c r="C1489" s="174">
        <v>1</v>
      </c>
      <c r="D1489" s="174">
        <v>2</v>
      </c>
      <c r="E1489" s="174">
        <v>3</v>
      </c>
      <c r="F1489" s="174">
        <v>4</v>
      </c>
      <c r="G1489" s="174">
        <v>5</v>
      </c>
      <c r="H1489" s="174">
        <v>6</v>
      </c>
      <c r="I1489" s="174">
        <v>7</v>
      </c>
      <c r="J1489" s="174">
        <v>8</v>
      </c>
      <c r="K1489" s="174">
        <v>9</v>
      </c>
      <c r="L1489" s="174">
        <v>10</v>
      </c>
      <c r="M1489" s="174">
        <v>11</v>
      </c>
      <c r="N1489" s="174">
        <v>12</v>
      </c>
      <c r="O1489" s="174">
        <v>13</v>
      </c>
      <c r="P1489" s="174">
        <v>14</v>
      </c>
      <c r="Q1489" s="174">
        <v>15</v>
      </c>
      <c r="R1489" s="174">
        <v>16</v>
      </c>
      <c r="S1489" s="174">
        <v>17</v>
      </c>
      <c r="T1489" s="174">
        <v>18</v>
      </c>
      <c r="U1489" s="51" t="s">
        <v>1</v>
      </c>
    </row>
    <row r="1490" spans="1:27" ht="15" customHeight="1" x14ac:dyDescent="0.25">
      <c r="A1490" s="169"/>
      <c r="B1490" s="173"/>
      <c r="C1490" s="175"/>
      <c r="D1490" s="175"/>
      <c r="E1490" s="175"/>
      <c r="F1490" s="175"/>
      <c r="G1490" s="175"/>
      <c r="H1490" s="175"/>
      <c r="I1490" s="175"/>
      <c r="J1490" s="175"/>
      <c r="K1490" s="175"/>
      <c r="L1490" s="175"/>
      <c r="M1490" s="175"/>
      <c r="N1490" s="175"/>
      <c r="O1490" s="175"/>
      <c r="P1490" s="175"/>
      <c r="Q1490" s="175"/>
      <c r="R1490" s="175"/>
      <c r="S1490" s="175"/>
      <c r="T1490" s="175"/>
      <c r="U1490" s="52"/>
    </row>
    <row r="1491" spans="1:27" x14ac:dyDescent="0.25">
      <c r="B1491" s="6" t="s">
        <v>8</v>
      </c>
      <c r="C1491" s="60">
        <f>'vnos rezultatov'!C$113</f>
        <v>0</v>
      </c>
      <c r="D1491" s="60">
        <f>'vnos rezultatov'!D$113</f>
        <v>0</v>
      </c>
      <c r="E1491" s="60">
        <f>'vnos rezultatov'!E$113</f>
        <v>0</v>
      </c>
      <c r="F1491" s="60">
        <f>'vnos rezultatov'!F$113</f>
        <v>0</v>
      </c>
      <c r="G1491" s="60">
        <f>'vnos rezultatov'!G$113</f>
        <v>0</v>
      </c>
      <c r="H1491" s="60">
        <f>'vnos rezultatov'!H$113</f>
        <v>0</v>
      </c>
      <c r="I1491" s="60">
        <f>'vnos rezultatov'!I$113</f>
        <v>0</v>
      </c>
      <c r="J1491" s="60">
        <f>'vnos rezultatov'!J$113</f>
        <v>0</v>
      </c>
      <c r="K1491" s="60">
        <f>'vnos rezultatov'!K$113</f>
        <v>0</v>
      </c>
      <c r="L1491" s="60">
        <f>'vnos rezultatov'!L$113</f>
        <v>0</v>
      </c>
      <c r="M1491" s="60">
        <f>'vnos rezultatov'!M$113</f>
        <v>0</v>
      </c>
      <c r="N1491" s="60">
        <f>'vnos rezultatov'!N$113</f>
        <v>0</v>
      </c>
      <c r="O1491" s="60">
        <f>'vnos rezultatov'!O$113</f>
        <v>0</v>
      </c>
      <c r="P1491" s="60">
        <f>'vnos rezultatov'!P$113</f>
        <v>0</v>
      </c>
      <c r="Q1491" s="60">
        <f>'vnos rezultatov'!Q$113</f>
        <v>0</v>
      </c>
      <c r="R1491" s="60">
        <f>'vnos rezultatov'!R$113</f>
        <v>0</v>
      </c>
      <c r="S1491" s="60">
        <f>'vnos rezultatov'!S$113</f>
        <v>0</v>
      </c>
      <c r="T1491" s="60">
        <f>'vnos rezultatov'!T$113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68" t="s">
        <v>6</v>
      </c>
      <c r="D1502" s="168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68"/>
      <c r="R1502" s="168"/>
      <c r="S1502" s="168"/>
      <c r="T1502" s="168"/>
    </row>
    <row r="1503" spans="1:27" x14ac:dyDescent="0.25">
      <c r="A1503" s="169">
        <f>score!A114</f>
        <v>108</v>
      </c>
      <c r="B1503" s="170" t="str">
        <f>score!F114</f>
        <v/>
      </c>
      <c r="C1503" s="171">
        <v>1</v>
      </c>
      <c r="D1503" s="171">
        <v>2</v>
      </c>
      <c r="E1503" s="171">
        <v>3</v>
      </c>
      <c r="F1503" s="171">
        <v>4</v>
      </c>
      <c r="G1503" s="171">
        <v>5</v>
      </c>
      <c r="H1503" s="171">
        <v>6</v>
      </c>
      <c r="I1503" s="171">
        <v>7</v>
      </c>
      <c r="J1503" s="171">
        <v>8</v>
      </c>
      <c r="K1503" s="171">
        <v>9</v>
      </c>
      <c r="L1503" s="171">
        <v>10</v>
      </c>
      <c r="M1503" s="171">
        <v>11</v>
      </c>
      <c r="N1503" s="171">
        <v>12</v>
      </c>
      <c r="O1503" s="171">
        <v>13</v>
      </c>
      <c r="P1503" s="171">
        <v>14</v>
      </c>
      <c r="Q1503" s="171">
        <v>15</v>
      </c>
      <c r="R1503" s="171">
        <v>16</v>
      </c>
      <c r="S1503" s="171">
        <v>17</v>
      </c>
      <c r="T1503" s="171">
        <v>18</v>
      </c>
      <c r="U1503" s="51" t="s">
        <v>1</v>
      </c>
    </row>
    <row r="1504" spans="1:27" x14ac:dyDescent="0.25">
      <c r="A1504" s="169"/>
      <c r="B1504" s="170"/>
      <c r="C1504" s="171"/>
      <c r="D1504" s="171"/>
      <c r="E1504" s="171"/>
      <c r="F1504" s="171"/>
      <c r="G1504" s="171"/>
      <c r="H1504" s="171"/>
      <c r="I1504" s="171"/>
      <c r="J1504" s="171"/>
      <c r="K1504" s="171"/>
      <c r="L1504" s="171"/>
      <c r="M1504" s="171"/>
      <c r="N1504" s="171"/>
      <c r="O1504" s="171"/>
      <c r="P1504" s="171"/>
      <c r="Q1504" s="171"/>
      <c r="R1504" s="171"/>
      <c r="S1504" s="171"/>
      <c r="T1504" s="171"/>
      <c r="U1504" s="52"/>
    </row>
    <row r="1505" spans="1:21" x14ac:dyDescent="0.25">
      <c r="B1505" s="6" t="s">
        <v>8</v>
      </c>
      <c r="C1505" s="60">
        <f>'vnos rezultatov'!C$114</f>
        <v>0</v>
      </c>
      <c r="D1505" s="60">
        <f>'vnos rezultatov'!D$114</f>
        <v>0</v>
      </c>
      <c r="E1505" s="60">
        <f>'vnos rezultatov'!E$114</f>
        <v>0</v>
      </c>
      <c r="F1505" s="60">
        <f>'vnos rezultatov'!F$114</f>
        <v>0</v>
      </c>
      <c r="G1505" s="60">
        <f>'vnos rezultatov'!G$114</f>
        <v>0</v>
      </c>
      <c r="H1505" s="60">
        <f>'vnos rezultatov'!H$114</f>
        <v>0</v>
      </c>
      <c r="I1505" s="60">
        <f>'vnos rezultatov'!I$114</f>
        <v>0</v>
      </c>
      <c r="J1505" s="60">
        <f>'vnos rezultatov'!J$114</f>
        <v>0</v>
      </c>
      <c r="K1505" s="60">
        <f>'vnos rezultatov'!K$114</f>
        <v>0</v>
      </c>
      <c r="L1505" s="60">
        <f>'vnos rezultatov'!L$114</f>
        <v>0</v>
      </c>
      <c r="M1505" s="60">
        <f>'vnos rezultatov'!M$114</f>
        <v>0</v>
      </c>
      <c r="N1505" s="60">
        <f>'vnos rezultatov'!N$114</f>
        <v>0</v>
      </c>
      <c r="O1505" s="60">
        <f>'vnos rezultatov'!O$114</f>
        <v>0</v>
      </c>
      <c r="P1505" s="60">
        <f>'vnos rezultatov'!P$114</f>
        <v>0</v>
      </c>
      <c r="Q1505" s="60">
        <f>'vnos rezultatov'!Q$114</f>
        <v>0</v>
      </c>
      <c r="R1505" s="60">
        <f>'vnos rezultatov'!R$114</f>
        <v>0</v>
      </c>
      <c r="S1505" s="60">
        <f>'vnos rezultatov'!S$114</f>
        <v>0</v>
      </c>
      <c r="T1505" s="60">
        <f>'vnos rezultatov'!T$114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68" t="s">
        <v>6</v>
      </c>
      <c r="D1516" s="168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68"/>
      <c r="R1516" s="168"/>
      <c r="S1516" s="168"/>
      <c r="T1516" s="168"/>
    </row>
    <row r="1517" spans="1:21" ht="15" customHeight="1" x14ac:dyDescent="0.25">
      <c r="A1517" s="169">
        <f>score!A115</f>
        <v>109</v>
      </c>
      <c r="B1517" s="170" t="str">
        <f>score!F115</f>
        <v/>
      </c>
      <c r="C1517" s="171">
        <v>1</v>
      </c>
      <c r="D1517" s="171">
        <v>2</v>
      </c>
      <c r="E1517" s="171">
        <v>3</v>
      </c>
      <c r="F1517" s="171">
        <v>4</v>
      </c>
      <c r="G1517" s="171">
        <v>5</v>
      </c>
      <c r="H1517" s="171">
        <v>6</v>
      </c>
      <c r="I1517" s="171">
        <v>7</v>
      </c>
      <c r="J1517" s="171">
        <v>8</v>
      </c>
      <c r="K1517" s="171">
        <v>9</v>
      </c>
      <c r="L1517" s="171">
        <v>10</v>
      </c>
      <c r="M1517" s="171">
        <v>11</v>
      </c>
      <c r="N1517" s="171">
        <v>12</v>
      </c>
      <c r="O1517" s="171">
        <v>13</v>
      </c>
      <c r="P1517" s="171">
        <v>14</v>
      </c>
      <c r="Q1517" s="171">
        <v>15</v>
      </c>
      <c r="R1517" s="171">
        <v>16</v>
      </c>
      <c r="S1517" s="171">
        <v>17</v>
      </c>
      <c r="T1517" s="171">
        <v>18</v>
      </c>
      <c r="U1517" s="51" t="s">
        <v>1</v>
      </c>
    </row>
    <row r="1518" spans="1:21" ht="15" customHeight="1" x14ac:dyDescent="0.25">
      <c r="A1518" s="169"/>
      <c r="B1518" s="170"/>
      <c r="C1518" s="171"/>
      <c r="D1518" s="171"/>
      <c r="E1518" s="171"/>
      <c r="F1518" s="171"/>
      <c r="G1518" s="171"/>
      <c r="H1518" s="171"/>
      <c r="I1518" s="171"/>
      <c r="J1518" s="171"/>
      <c r="K1518" s="171"/>
      <c r="L1518" s="171"/>
      <c r="M1518" s="171"/>
      <c r="N1518" s="171"/>
      <c r="O1518" s="171"/>
      <c r="P1518" s="171"/>
      <c r="Q1518" s="171"/>
      <c r="R1518" s="171"/>
      <c r="S1518" s="171"/>
      <c r="T1518" s="171"/>
      <c r="U1518" s="52"/>
    </row>
    <row r="1519" spans="1:21" x14ac:dyDescent="0.25">
      <c r="B1519" s="6" t="s">
        <v>8</v>
      </c>
      <c r="C1519" s="60">
        <f>'vnos rezultatov'!C$115</f>
        <v>0</v>
      </c>
      <c r="D1519" s="60">
        <f>'vnos rezultatov'!D$115</f>
        <v>0</v>
      </c>
      <c r="E1519" s="60">
        <f>'vnos rezultatov'!E$115</f>
        <v>0</v>
      </c>
      <c r="F1519" s="60">
        <f>'vnos rezultatov'!F$115</f>
        <v>0</v>
      </c>
      <c r="G1519" s="60">
        <f>'vnos rezultatov'!G$115</f>
        <v>0</v>
      </c>
      <c r="H1519" s="60">
        <f>'vnos rezultatov'!H$115</f>
        <v>0</v>
      </c>
      <c r="I1519" s="60">
        <f>'vnos rezultatov'!I$115</f>
        <v>0</v>
      </c>
      <c r="J1519" s="60">
        <f>'vnos rezultatov'!J$115</f>
        <v>0</v>
      </c>
      <c r="K1519" s="60">
        <f>'vnos rezultatov'!K$115</f>
        <v>0</v>
      </c>
      <c r="L1519" s="60">
        <f>'vnos rezultatov'!L$115</f>
        <v>0</v>
      </c>
      <c r="M1519" s="60">
        <f>'vnos rezultatov'!M$115</f>
        <v>0</v>
      </c>
      <c r="N1519" s="60">
        <f>'vnos rezultatov'!N$115</f>
        <v>0</v>
      </c>
      <c r="O1519" s="60">
        <f>'vnos rezultatov'!O$115</f>
        <v>0</v>
      </c>
      <c r="P1519" s="60">
        <f>'vnos rezultatov'!P$115</f>
        <v>0</v>
      </c>
      <c r="Q1519" s="60">
        <f>'vnos rezultatov'!Q$115</f>
        <v>0</v>
      </c>
      <c r="R1519" s="60">
        <f>'vnos rezultatov'!R$115</f>
        <v>0</v>
      </c>
      <c r="S1519" s="60">
        <f>'vnos rezultatov'!S$115</f>
        <v>0</v>
      </c>
      <c r="T1519" s="60">
        <f>'vnos rezultatov'!T$115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68" t="s">
        <v>6</v>
      </c>
      <c r="D1530" s="168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68"/>
      <c r="R1530" s="168"/>
      <c r="S1530" s="168"/>
      <c r="T1530" s="168"/>
    </row>
    <row r="1531" spans="1:21" ht="15" customHeight="1" x14ac:dyDescent="0.25">
      <c r="A1531" s="169">
        <f>score!A116</f>
        <v>110</v>
      </c>
      <c r="B1531" s="170" t="str">
        <f>score!F116</f>
        <v/>
      </c>
      <c r="C1531" s="171">
        <v>1</v>
      </c>
      <c r="D1531" s="171">
        <v>2</v>
      </c>
      <c r="E1531" s="171">
        <v>3</v>
      </c>
      <c r="F1531" s="171">
        <v>4</v>
      </c>
      <c r="G1531" s="171">
        <v>5</v>
      </c>
      <c r="H1531" s="171">
        <v>6</v>
      </c>
      <c r="I1531" s="171">
        <v>7</v>
      </c>
      <c r="J1531" s="171">
        <v>8</v>
      </c>
      <c r="K1531" s="171">
        <v>9</v>
      </c>
      <c r="L1531" s="171">
        <v>10</v>
      </c>
      <c r="M1531" s="171">
        <v>11</v>
      </c>
      <c r="N1531" s="171">
        <v>12</v>
      </c>
      <c r="O1531" s="171">
        <v>13</v>
      </c>
      <c r="P1531" s="171">
        <v>14</v>
      </c>
      <c r="Q1531" s="171">
        <v>15</v>
      </c>
      <c r="R1531" s="171">
        <v>16</v>
      </c>
      <c r="S1531" s="171">
        <v>17</v>
      </c>
      <c r="T1531" s="171">
        <v>18</v>
      </c>
      <c r="U1531" s="51" t="s">
        <v>1</v>
      </c>
    </row>
    <row r="1532" spans="1:21" ht="15" customHeight="1" x14ac:dyDescent="0.25">
      <c r="A1532" s="169"/>
      <c r="B1532" s="170"/>
      <c r="C1532" s="171"/>
      <c r="D1532" s="171"/>
      <c r="E1532" s="171"/>
      <c r="F1532" s="171"/>
      <c r="G1532" s="171"/>
      <c r="H1532" s="171"/>
      <c r="I1532" s="171"/>
      <c r="J1532" s="171"/>
      <c r="K1532" s="171"/>
      <c r="L1532" s="171"/>
      <c r="M1532" s="171"/>
      <c r="N1532" s="171"/>
      <c r="O1532" s="171"/>
      <c r="P1532" s="171"/>
      <c r="Q1532" s="171"/>
      <c r="R1532" s="171"/>
      <c r="S1532" s="171"/>
      <c r="T1532" s="171"/>
      <c r="U1532" s="52"/>
    </row>
    <row r="1533" spans="1:21" x14ac:dyDescent="0.25">
      <c r="B1533" s="6" t="s">
        <v>8</v>
      </c>
      <c r="C1533" s="60">
        <f>'vnos rezultatov'!C$116</f>
        <v>0</v>
      </c>
      <c r="D1533" s="60">
        <f>'vnos rezultatov'!D$116</f>
        <v>0</v>
      </c>
      <c r="E1533" s="60">
        <f>'vnos rezultatov'!E$116</f>
        <v>0</v>
      </c>
      <c r="F1533" s="60">
        <f>'vnos rezultatov'!F$116</f>
        <v>0</v>
      </c>
      <c r="G1533" s="60">
        <f>'vnos rezultatov'!G$116</f>
        <v>0</v>
      </c>
      <c r="H1533" s="60">
        <f>'vnos rezultatov'!H$116</f>
        <v>0</v>
      </c>
      <c r="I1533" s="60">
        <f>'vnos rezultatov'!I$116</f>
        <v>0</v>
      </c>
      <c r="J1533" s="60">
        <f>'vnos rezultatov'!J$116</f>
        <v>0</v>
      </c>
      <c r="K1533" s="60">
        <f>'vnos rezultatov'!K$116</f>
        <v>0</v>
      </c>
      <c r="L1533" s="60">
        <f>'vnos rezultatov'!L$116</f>
        <v>0</v>
      </c>
      <c r="M1533" s="60">
        <f>'vnos rezultatov'!M$116</f>
        <v>0</v>
      </c>
      <c r="N1533" s="60">
        <f>'vnos rezultatov'!N$116</f>
        <v>0</v>
      </c>
      <c r="O1533" s="60">
        <f>'vnos rezultatov'!O$116</f>
        <v>0</v>
      </c>
      <c r="P1533" s="60">
        <f>'vnos rezultatov'!P$116</f>
        <v>0</v>
      </c>
      <c r="Q1533" s="60">
        <f>'vnos rezultatov'!Q$116</f>
        <v>0</v>
      </c>
      <c r="R1533" s="60">
        <f>'vnos rezultatov'!R$116</f>
        <v>0</v>
      </c>
      <c r="S1533" s="60">
        <f>'vnos rezultatov'!S$116</f>
        <v>0</v>
      </c>
      <c r="T1533" s="60">
        <f>'vnos rezultatov'!T$116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72" t="s">
        <v>6</v>
      </c>
      <c r="D1544" s="172"/>
      <c r="E1544" s="172"/>
      <c r="F1544" s="172"/>
      <c r="G1544" s="172"/>
      <c r="H1544" s="172"/>
      <c r="I1544" s="172"/>
      <c r="J1544" s="172"/>
      <c r="K1544" s="172"/>
      <c r="L1544" s="172"/>
      <c r="M1544" s="172"/>
      <c r="N1544" s="172"/>
      <c r="O1544" s="172"/>
      <c r="P1544" s="172"/>
      <c r="Q1544" s="172"/>
      <c r="R1544" s="172"/>
      <c r="S1544" s="172"/>
      <c r="T1544" s="172"/>
    </row>
    <row r="1545" spans="1:21" x14ac:dyDescent="0.25">
      <c r="A1545" s="169">
        <f>score!A117</f>
        <v>111</v>
      </c>
      <c r="B1545" s="170" t="str">
        <f>score!F117</f>
        <v/>
      </c>
      <c r="C1545" s="174">
        <v>1</v>
      </c>
      <c r="D1545" s="174">
        <v>2</v>
      </c>
      <c r="E1545" s="174">
        <v>3</v>
      </c>
      <c r="F1545" s="174">
        <v>4</v>
      </c>
      <c r="G1545" s="174">
        <v>5</v>
      </c>
      <c r="H1545" s="174">
        <v>6</v>
      </c>
      <c r="I1545" s="174">
        <v>7</v>
      </c>
      <c r="J1545" s="174">
        <v>8</v>
      </c>
      <c r="K1545" s="174">
        <v>9</v>
      </c>
      <c r="L1545" s="174">
        <v>10</v>
      </c>
      <c r="M1545" s="174">
        <v>11</v>
      </c>
      <c r="N1545" s="174">
        <v>12</v>
      </c>
      <c r="O1545" s="174">
        <v>13</v>
      </c>
      <c r="P1545" s="174">
        <v>14</v>
      </c>
      <c r="Q1545" s="174">
        <v>15</v>
      </c>
      <c r="R1545" s="174">
        <v>16</v>
      </c>
      <c r="S1545" s="174">
        <v>17</v>
      </c>
      <c r="T1545" s="174">
        <v>18</v>
      </c>
      <c r="U1545" s="51" t="s">
        <v>1</v>
      </c>
    </row>
    <row r="1546" spans="1:21" x14ac:dyDescent="0.25">
      <c r="A1546" s="169"/>
      <c r="B1546" s="173"/>
      <c r="C1546" s="175"/>
      <c r="D1546" s="175"/>
      <c r="E1546" s="175"/>
      <c r="F1546" s="175"/>
      <c r="G1546" s="175"/>
      <c r="H1546" s="175"/>
      <c r="I1546" s="175"/>
      <c r="J1546" s="175"/>
      <c r="K1546" s="175"/>
      <c r="L1546" s="175"/>
      <c r="M1546" s="175"/>
      <c r="N1546" s="175"/>
      <c r="O1546" s="175"/>
      <c r="P1546" s="175"/>
      <c r="Q1546" s="175"/>
      <c r="R1546" s="175"/>
      <c r="S1546" s="175"/>
      <c r="T1546" s="175"/>
      <c r="U1546" s="52"/>
    </row>
    <row r="1547" spans="1:21" x14ac:dyDescent="0.25">
      <c r="B1547" s="6" t="s">
        <v>8</v>
      </c>
      <c r="C1547" s="60">
        <f>'vnos rezultatov'!C$117</f>
        <v>0</v>
      </c>
      <c r="D1547" s="60">
        <f>'vnos rezultatov'!D$117</f>
        <v>0</v>
      </c>
      <c r="E1547" s="60">
        <f>'vnos rezultatov'!E$117</f>
        <v>0</v>
      </c>
      <c r="F1547" s="60">
        <f>'vnos rezultatov'!F$117</f>
        <v>0</v>
      </c>
      <c r="G1547" s="60">
        <f>'vnos rezultatov'!G$117</f>
        <v>0</v>
      </c>
      <c r="H1547" s="60">
        <f>'vnos rezultatov'!H$117</f>
        <v>0</v>
      </c>
      <c r="I1547" s="60">
        <f>'vnos rezultatov'!I$117</f>
        <v>0</v>
      </c>
      <c r="J1547" s="60">
        <f>'vnos rezultatov'!J$117</f>
        <v>0</v>
      </c>
      <c r="K1547" s="60">
        <f>'vnos rezultatov'!K$117</f>
        <v>0</v>
      </c>
      <c r="L1547" s="60">
        <f>'vnos rezultatov'!L$117</f>
        <v>0</v>
      </c>
      <c r="M1547" s="60">
        <f>'vnos rezultatov'!M$117</f>
        <v>0</v>
      </c>
      <c r="N1547" s="60">
        <f>'vnos rezultatov'!N$117</f>
        <v>0</v>
      </c>
      <c r="O1547" s="60">
        <f>'vnos rezultatov'!O$117</f>
        <v>0</v>
      </c>
      <c r="P1547" s="60">
        <f>'vnos rezultatov'!P$117</f>
        <v>0</v>
      </c>
      <c r="Q1547" s="60">
        <f>'vnos rezultatov'!Q$117</f>
        <v>0</v>
      </c>
      <c r="R1547" s="60">
        <f>'vnos rezultatov'!R$117</f>
        <v>0</v>
      </c>
      <c r="S1547" s="60">
        <f>'vnos rezultatov'!S$117</f>
        <v>0</v>
      </c>
      <c r="T1547" s="60">
        <f>'vnos rezultatov'!T$117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68" t="s">
        <v>6</v>
      </c>
      <c r="D1558" s="168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68"/>
      <c r="R1558" s="168"/>
      <c r="S1558" s="168"/>
      <c r="T1558" s="168"/>
    </row>
    <row r="1559" spans="1:21" x14ac:dyDescent="0.25">
      <c r="A1559" s="176">
        <f>score!A118</f>
        <v>112</v>
      </c>
      <c r="B1559" s="170" t="str">
        <f>score!F118</f>
        <v/>
      </c>
      <c r="C1559" s="171">
        <v>1</v>
      </c>
      <c r="D1559" s="171">
        <v>2</v>
      </c>
      <c r="E1559" s="171">
        <v>3</v>
      </c>
      <c r="F1559" s="171">
        <v>4</v>
      </c>
      <c r="G1559" s="171">
        <v>5</v>
      </c>
      <c r="H1559" s="171">
        <v>6</v>
      </c>
      <c r="I1559" s="171">
        <v>7</v>
      </c>
      <c r="J1559" s="171">
        <v>8</v>
      </c>
      <c r="K1559" s="171">
        <v>9</v>
      </c>
      <c r="L1559" s="171">
        <v>10</v>
      </c>
      <c r="M1559" s="171">
        <v>11</v>
      </c>
      <c r="N1559" s="171">
        <v>12</v>
      </c>
      <c r="O1559" s="171">
        <v>13</v>
      </c>
      <c r="P1559" s="171">
        <v>14</v>
      </c>
      <c r="Q1559" s="171">
        <v>15</v>
      </c>
      <c r="R1559" s="171">
        <v>16</v>
      </c>
      <c r="S1559" s="171">
        <v>17</v>
      </c>
      <c r="T1559" s="171">
        <v>18</v>
      </c>
      <c r="U1559" s="51" t="s">
        <v>1</v>
      </c>
    </row>
    <row r="1560" spans="1:21" x14ac:dyDescent="0.25">
      <c r="A1560" s="176"/>
      <c r="B1560" s="170"/>
      <c r="C1560" s="171"/>
      <c r="D1560" s="171"/>
      <c r="E1560" s="171"/>
      <c r="F1560" s="171"/>
      <c r="G1560" s="171"/>
      <c r="H1560" s="171"/>
      <c r="I1560" s="171"/>
      <c r="J1560" s="171"/>
      <c r="K1560" s="171"/>
      <c r="L1560" s="171"/>
      <c r="M1560" s="171"/>
      <c r="N1560" s="171"/>
      <c r="O1560" s="171"/>
      <c r="P1560" s="171"/>
      <c r="Q1560" s="171"/>
      <c r="R1560" s="171"/>
      <c r="S1560" s="171"/>
      <c r="T1560" s="171"/>
      <c r="U1560" s="52"/>
    </row>
    <row r="1561" spans="1:21" x14ac:dyDescent="0.25">
      <c r="B1561" s="6" t="s">
        <v>8</v>
      </c>
      <c r="C1561" s="60">
        <f>'vnos rezultatov'!C$118</f>
        <v>0</v>
      </c>
      <c r="D1561" s="60">
        <f>'vnos rezultatov'!D$118</f>
        <v>0</v>
      </c>
      <c r="E1561" s="60">
        <f>'vnos rezultatov'!E$118</f>
        <v>0</v>
      </c>
      <c r="F1561" s="60">
        <f>'vnos rezultatov'!F$118</f>
        <v>0</v>
      </c>
      <c r="G1561" s="60">
        <f>'vnos rezultatov'!G$118</f>
        <v>0</v>
      </c>
      <c r="H1561" s="60">
        <f>'vnos rezultatov'!H$118</f>
        <v>0</v>
      </c>
      <c r="I1561" s="60">
        <f>'vnos rezultatov'!I$118</f>
        <v>0</v>
      </c>
      <c r="J1561" s="60">
        <f>'vnos rezultatov'!J$118</f>
        <v>0</v>
      </c>
      <c r="K1561" s="60">
        <f>'vnos rezultatov'!K$118</f>
        <v>0</v>
      </c>
      <c r="L1561" s="60">
        <f>'vnos rezultatov'!L$118</f>
        <v>0</v>
      </c>
      <c r="M1561" s="60">
        <f>'vnos rezultatov'!M$118</f>
        <v>0</v>
      </c>
      <c r="N1561" s="60">
        <f>'vnos rezultatov'!N$118</f>
        <v>0</v>
      </c>
      <c r="O1561" s="60">
        <f>'vnos rezultatov'!O$118</f>
        <v>0</v>
      </c>
      <c r="P1561" s="60">
        <f>'vnos rezultatov'!P$118</f>
        <v>0</v>
      </c>
      <c r="Q1561" s="60">
        <f>'vnos rezultatov'!Q$118</f>
        <v>0</v>
      </c>
      <c r="R1561" s="60">
        <f>'vnos rezultatov'!R$118</f>
        <v>0</v>
      </c>
      <c r="S1561" s="60">
        <f>'vnos rezultatov'!S$118</f>
        <v>0</v>
      </c>
      <c r="T1561" s="60">
        <f>'vnos rezultatov'!T$118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68" t="s">
        <v>6</v>
      </c>
      <c r="D1573" s="168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68"/>
      <c r="R1573" s="168"/>
      <c r="S1573" s="168"/>
      <c r="T1573" s="168"/>
    </row>
    <row r="1574" spans="1:21" x14ac:dyDescent="0.25">
      <c r="A1574" s="169">
        <f>score!A119</f>
        <v>113</v>
      </c>
      <c r="B1574" s="170" t="str">
        <f>score!F119</f>
        <v/>
      </c>
      <c r="C1574" s="171">
        <v>1</v>
      </c>
      <c r="D1574" s="171">
        <v>2</v>
      </c>
      <c r="E1574" s="171">
        <v>3</v>
      </c>
      <c r="F1574" s="171">
        <v>4</v>
      </c>
      <c r="G1574" s="171">
        <v>5</v>
      </c>
      <c r="H1574" s="171">
        <v>6</v>
      </c>
      <c r="I1574" s="171">
        <v>7</v>
      </c>
      <c r="J1574" s="171">
        <v>8</v>
      </c>
      <c r="K1574" s="171">
        <v>9</v>
      </c>
      <c r="L1574" s="171">
        <v>10</v>
      </c>
      <c r="M1574" s="171">
        <v>11</v>
      </c>
      <c r="N1574" s="171">
        <v>12</v>
      </c>
      <c r="O1574" s="171">
        <v>13</v>
      </c>
      <c r="P1574" s="171">
        <v>14</v>
      </c>
      <c r="Q1574" s="171">
        <v>15</v>
      </c>
      <c r="R1574" s="171">
        <v>16</v>
      </c>
      <c r="S1574" s="171">
        <v>17</v>
      </c>
      <c r="T1574" s="171">
        <v>18</v>
      </c>
      <c r="U1574" s="51" t="s">
        <v>1</v>
      </c>
    </row>
    <row r="1575" spans="1:21" x14ac:dyDescent="0.25">
      <c r="A1575" s="169"/>
      <c r="B1575" s="170"/>
      <c r="C1575" s="171"/>
      <c r="D1575" s="171"/>
      <c r="E1575" s="171"/>
      <c r="F1575" s="171"/>
      <c r="G1575" s="171"/>
      <c r="H1575" s="171"/>
      <c r="I1575" s="171"/>
      <c r="J1575" s="171"/>
      <c r="K1575" s="171"/>
      <c r="L1575" s="171"/>
      <c r="M1575" s="171"/>
      <c r="N1575" s="171"/>
      <c r="O1575" s="171"/>
      <c r="P1575" s="171"/>
      <c r="Q1575" s="171"/>
      <c r="R1575" s="171"/>
      <c r="S1575" s="171"/>
      <c r="T1575" s="171"/>
      <c r="U1575" s="52"/>
    </row>
    <row r="1576" spans="1:21" x14ac:dyDescent="0.25">
      <c r="B1576" s="6" t="s">
        <v>8</v>
      </c>
      <c r="C1576" s="60">
        <f>'vnos rezultatov'!C$119</f>
        <v>0</v>
      </c>
      <c r="D1576" s="60">
        <f>'vnos rezultatov'!D$119</f>
        <v>0</v>
      </c>
      <c r="E1576" s="60">
        <f>'vnos rezultatov'!E$119</f>
        <v>0</v>
      </c>
      <c r="F1576" s="60">
        <f>'vnos rezultatov'!F$119</f>
        <v>0</v>
      </c>
      <c r="G1576" s="60">
        <f>'vnos rezultatov'!G$119</f>
        <v>0</v>
      </c>
      <c r="H1576" s="60">
        <f>'vnos rezultatov'!H$119</f>
        <v>0</v>
      </c>
      <c r="I1576" s="60">
        <f>'vnos rezultatov'!I$119</f>
        <v>0</v>
      </c>
      <c r="J1576" s="60">
        <f>'vnos rezultatov'!J$119</f>
        <v>0</v>
      </c>
      <c r="K1576" s="60">
        <f>'vnos rezultatov'!K$119</f>
        <v>0</v>
      </c>
      <c r="L1576" s="60">
        <f>'vnos rezultatov'!L$119</f>
        <v>0</v>
      </c>
      <c r="M1576" s="60">
        <f>'vnos rezultatov'!M$119</f>
        <v>0</v>
      </c>
      <c r="N1576" s="60">
        <f>'vnos rezultatov'!N$119</f>
        <v>0</v>
      </c>
      <c r="O1576" s="60">
        <f>'vnos rezultatov'!O$119</f>
        <v>0</v>
      </c>
      <c r="P1576" s="60">
        <f>'vnos rezultatov'!P$119</f>
        <v>0</v>
      </c>
      <c r="Q1576" s="60">
        <f>'vnos rezultatov'!Q$119</f>
        <v>0</v>
      </c>
      <c r="R1576" s="60">
        <f>'vnos rezultatov'!R$119</f>
        <v>0</v>
      </c>
      <c r="S1576" s="60">
        <f>'vnos rezultatov'!S$119</f>
        <v>0</v>
      </c>
      <c r="T1576" s="60">
        <f>'vnos rezultatov'!T$119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68" t="s">
        <v>6</v>
      </c>
      <c r="D1587" s="168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68"/>
      <c r="R1587" s="168"/>
      <c r="S1587" s="168"/>
      <c r="T1587" s="168"/>
    </row>
    <row r="1588" spans="1:21" x14ac:dyDescent="0.25">
      <c r="A1588" s="169">
        <f>score!A120</f>
        <v>114</v>
      </c>
      <c r="B1588" s="170" t="str">
        <f>score!F120</f>
        <v/>
      </c>
      <c r="C1588" s="171">
        <v>1</v>
      </c>
      <c r="D1588" s="171">
        <v>2</v>
      </c>
      <c r="E1588" s="171">
        <v>3</v>
      </c>
      <c r="F1588" s="171">
        <v>4</v>
      </c>
      <c r="G1588" s="171">
        <v>5</v>
      </c>
      <c r="H1588" s="171">
        <v>6</v>
      </c>
      <c r="I1588" s="171">
        <v>7</v>
      </c>
      <c r="J1588" s="171">
        <v>8</v>
      </c>
      <c r="K1588" s="171">
        <v>9</v>
      </c>
      <c r="L1588" s="171">
        <v>10</v>
      </c>
      <c r="M1588" s="171">
        <v>11</v>
      </c>
      <c r="N1588" s="171">
        <v>12</v>
      </c>
      <c r="O1588" s="171">
        <v>13</v>
      </c>
      <c r="P1588" s="171">
        <v>14</v>
      </c>
      <c r="Q1588" s="171">
        <v>15</v>
      </c>
      <c r="R1588" s="171">
        <v>16</v>
      </c>
      <c r="S1588" s="171">
        <v>17</v>
      </c>
      <c r="T1588" s="171">
        <v>18</v>
      </c>
      <c r="U1588" s="51" t="s">
        <v>1</v>
      </c>
    </row>
    <row r="1589" spans="1:21" x14ac:dyDescent="0.25">
      <c r="A1589" s="169"/>
      <c r="B1589" s="170"/>
      <c r="C1589" s="171"/>
      <c r="D1589" s="171"/>
      <c r="E1589" s="171"/>
      <c r="F1589" s="171"/>
      <c r="G1589" s="171"/>
      <c r="H1589" s="171"/>
      <c r="I1589" s="171"/>
      <c r="J1589" s="171"/>
      <c r="K1589" s="171"/>
      <c r="L1589" s="171"/>
      <c r="M1589" s="171"/>
      <c r="N1589" s="171"/>
      <c r="O1589" s="171"/>
      <c r="P1589" s="171"/>
      <c r="Q1589" s="171"/>
      <c r="R1589" s="171"/>
      <c r="S1589" s="171"/>
      <c r="T1589" s="171"/>
      <c r="U1589" s="52"/>
    </row>
    <row r="1590" spans="1:21" x14ac:dyDescent="0.25">
      <c r="B1590" s="6" t="s">
        <v>8</v>
      </c>
      <c r="C1590" s="60">
        <f>'vnos rezultatov'!C$120</f>
        <v>0</v>
      </c>
      <c r="D1590" s="60">
        <f>'vnos rezultatov'!D$120</f>
        <v>0</v>
      </c>
      <c r="E1590" s="60">
        <f>'vnos rezultatov'!E$120</f>
        <v>0</v>
      </c>
      <c r="F1590" s="60">
        <f>'vnos rezultatov'!F$120</f>
        <v>0</v>
      </c>
      <c r="G1590" s="60">
        <f>'vnos rezultatov'!G$120</f>
        <v>0</v>
      </c>
      <c r="H1590" s="60">
        <f>'vnos rezultatov'!H$120</f>
        <v>0</v>
      </c>
      <c r="I1590" s="60">
        <f>'vnos rezultatov'!I$120</f>
        <v>0</v>
      </c>
      <c r="J1590" s="60">
        <f>'vnos rezultatov'!J$120</f>
        <v>0</v>
      </c>
      <c r="K1590" s="60">
        <f>'vnos rezultatov'!K$120</f>
        <v>0</v>
      </c>
      <c r="L1590" s="60">
        <f>'vnos rezultatov'!L$120</f>
        <v>0</v>
      </c>
      <c r="M1590" s="60">
        <f>'vnos rezultatov'!M$120</f>
        <v>0</v>
      </c>
      <c r="N1590" s="60">
        <f>'vnos rezultatov'!N$120</f>
        <v>0</v>
      </c>
      <c r="O1590" s="60">
        <f>'vnos rezultatov'!O$120</f>
        <v>0</v>
      </c>
      <c r="P1590" s="60">
        <f>'vnos rezultatov'!P$120</f>
        <v>0</v>
      </c>
      <c r="Q1590" s="60">
        <f>'vnos rezultatov'!Q$120</f>
        <v>0</v>
      </c>
      <c r="R1590" s="60">
        <f>'vnos rezultatov'!R$120</f>
        <v>0</v>
      </c>
      <c r="S1590" s="60">
        <f>'vnos rezultatov'!S$120</f>
        <v>0</v>
      </c>
      <c r="T1590" s="60">
        <f>'vnos rezultatov'!T$120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72" t="s">
        <v>6</v>
      </c>
      <c r="D1601" s="172"/>
      <c r="E1601" s="172"/>
      <c r="F1601" s="172"/>
      <c r="G1601" s="172"/>
      <c r="H1601" s="172"/>
      <c r="I1601" s="172"/>
      <c r="J1601" s="172"/>
      <c r="K1601" s="172"/>
      <c r="L1601" s="172"/>
      <c r="M1601" s="172"/>
      <c r="N1601" s="172"/>
      <c r="O1601" s="172"/>
      <c r="P1601" s="172"/>
      <c r="Q1601" s="172"/>
      <c r="R1601" s="172"/>
      <c r="S1601" s="172"/>
      <c r="T1601" s="172"/>
    </row>
    <row r="1602" spans="1:27" ht="15" customHeight="1" x14ac:dyDescent="0.25">
      <c r="A1602" s="169">
        <f>score!A121</f>
        <v>115</v>
      </c>
      <c r="B1602" s="170" t="str">
        <f>score!F121</f>
        <v/>
      </c>
      <c r="C1602" s="174">
        <v>1</v>
      </c>
      <c r="D1602" s="174">
        <v>2</v>
      </c>
      <c r="E1602" s="174">
        <v>3</v>
      </c>
      <c r="F1602" s="174">
        <v>4</v>
      </c>
      <c r="G1602" s="174">
        <v>5</v>
      </c>
      <c r="H1602" s="174">
        <v>6</v>
      </c>
      <c r="I1602" s="174">
        <v>7</v>
      </c>
      <c r="J1602" s="174">
        <v>8</v>
      </c>
      <c r="K1602" s="174">
        <v>9</v>
      </c>
      <c r="L1602" s="174">
        <v>10</v>
      </c>
      <c r="M1602" s="174">
        <v>11</v>
      </c>
      <c r="N1602" s="174">
        <v>12</v>
      </c>
      <c r="O1602" s="174">
        <v>13</v>
      </c>
      <c r="P1602" s="174">
        <v>14</v>
      </c>
      <c r="Q1602" s="174">
        <v>15</v>
      </c>
      <c r="R1602" s="174">
        <v>16</v>
      </c>
      <c r="S1602" s="174">
        <v>17</v>
      </c>
      <c r="T1602" s="174">
        <v>18</v>
      </c>
      <c r="U1602" s="51" t="s">
        <v>1</v>
      </c>
    </row>
    <row r="1603" spans="1:27" ht="15" customHeight="1" x14ac:dyDescent="0.25">
      <c r="A1603" s="169"/>
      <c r="B1603" s="173"/>
      <c r="C1603" s="175"/>
      <c r="D1603" s="175"/>
      <c r="E1603" s="175"/>
      <c r="F1603" s="175"/>
      <c r="G1603" s="175"/>
      <c r="H1603" s="175"/>
      <c r="I1603" s="175"/>
      <c r="J1603" s="175"/>
      <c r="K1603" s="175"/>
      <c r="L1603" s="175"/>
      <c r="M1603" s="175"/>
      <c r="N1603" s="175"/>
      <c r="O1603" s="175"/>
      <c r="P1603" s="175"/>
      <c r="Q1603" s="175"/>
      <c r="R1603" s="175"/>
      <c r="S1603" s="175"/>
      <c r="T1603" s="175"/>
      <c r="U1603" s="52"/>
    </row>
    <row r="1604" spans="1:27" x14ac:dyDescent="0.25">
      <c r="B1604" s="6" t="s">
        <v>8</v>
      </c>
      <c r="C1604" s="60">
        <f>'vnos rezultatov'!C$121</f>
        <v>0</v>
      </c>
      <c r="D1604" s="60">
        <f>'vnos rezultatov'!D$121</f>
        <v>0</v>
      </c>
      <c r="E1604" s="60">
        <f>'vnos rezultatov'!E$121</f>
        <v>0</v>
      </c>
      <c r="F1604" s="60">
        <f>'vnos rezultatov'!F$121</f>
        <v>0</v>
      </c>
      <c r="G1604" s="60">
        <f>'vnos rezultatov'!G$121</f>
        <v>0</v>
      </c>
      <c r="H1604" s="60">
        <f>'vnos rezultatov'!H$121</f>
        <v>0</v>
      </c>
      <c r="I1604" s="60">
        <f>'vnos rezultatov'!I$121</f>
        <v>0</v>
      </c>
      <c r="J1604" s="60">
        <f>'vnos rezultatov'!J$121</f>
        <v>0</v>
      </c>
      <c r="K1604" s="60">
        <f>'vnos rezultatov'!K$121</f>
        <v>0</v>
      </c>
      <c r="L1604" s="60">
        <f>'vnos rezultatov'!L$121</f>
        <v>0</v>
      </c>
      <c r="M1604" s="60">
        <f>'vnos rezultatov'!M$121</f>
        <v>0</v>
      </c>
      <c r="N1604" s="60">
        <f>'vnos rezultatov'!N$121</f>
        <v>0</v>
      </c>
      <c r="O1604" s="60">
        <f>'vnos rezultatov'!O$121</f>
        <v>0</v>
      </c>
      <c r="P1604" s="60">
        <f>'vnos rezultatov'!P$121</f>
        <v>0</v>
      </c>
      <c r="Q1604" s="60">
        <f>'vnos rezultatov'!Q$121</f>
        <v>0</v>
      </c>
      <c r="R1604" s="60">
        <f>'vnos rezultatov'!R$121</f>
        <v>0</v>
      </c>
      <c r="S1604" s="60">
        <f>'vnos rezultatov'!S$121</f>
        <v>0</v>
      </c>
      <c r="T1604" s="60">
        <f>'vnos rezultatov'!T$121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68" t="s">
        <v>6</v>
      </c>
      <c r="D1615" s="168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68"/>
      <c r="R1615" s="168"/>
      <c r="S1615" s="168"/>
      <c r="T1615" s="168"/>
    </row>
    <row r="1616" spans="1:27" x14ac:dyDescent="0.25">
      <c r="A1616" s="169">
        <f>score!A122</f>
        <v>116</v>
      </c>
      <c r="B1616" s="170" t="str">
        <f>score!F122</f>
        <v/>
      </c>
      <c r="C1616" s="171">
        <v>1</v>
      </c>
      <c r="D1616" s="171">
        <v>2</v>
      </c>
      <c r="E1616" s="171">
        <v>3</v>
      </c>
      <c r="F1616" s="171">
        <v>4</v>
      </c>
      <c r="G1616" s="171">
        <v>5</v>
      </c>
      <c r="H1616" s="171">
        <v>6</v>
      </c>
      <c r="I1616" s="171">
        <v>7</v>
      </c>
      <c r="J1616" s="171">
        <v>8</v>
      </c>
      <c r="K1616" s="171">
        <v>9</v>
      </c>
      <c r="L1616" s="171">
        <v>10</v>
      </c>
      <c r="M1616" s="171">
        <v>11</v>
      </c>
      <c r="N1616" s="171">
        <v>12</v>
      </c>
      <c r="O1616" s="171">
        <v>13</v>
      </c>
      <c r="P1616" s="171">
        <v>14</v>
      </c>
      <c r="Q1616" s="171">
        <v>15</v>
      </c>
      <c r="R1616" s="171">
        <v>16</v>
      </c>
      <c r="S1616" s="171">
        <v>17</v>
      </c>
      <c r="T1616" s="171">
        <v>18</v>
      </c>
      <c r="U1616" s="51" t="s">
        <v>1</v>
      </c>
    </row>
    <row r="1617" spans="1:21" x14ac:dyDescent="0.25">
      <c r="A1617" s="169"/>
      <c r="B1617" s="170"/>
      <c r="C1617" s="171"/>
      <c r="D1617" s="171"/>
      <c r="E1617" s="171"/>
      <c r="F1617" s="171"/>
      <c r="G1617" s="171"/>
      <c r="H1617" s="171"/>
      <c r="I1617" s="171"/>
      <c r="J1617" s="171"/>
      <c r="K1617" s="171"/>
      <c r="L1617" s="171"/>
      <c r="M1617" s="171"/>
      <c r="N1617" s="171"/>
      <c r="O1617" s="171"/>
      <c r="P1617" s="171"/>
      <c r="Q1617" s="171"/>
      <c r="R1617" s="171"/>
      <c r="S1617" s="171"/>
      <c r="T1617" s="171"/>
      <c r="U1617" s="52"/>
    </row>
    <row r="1618" spans="1:21" x14ac:dyDescent="0.25">
      <c r="B1618" s="6" t="s">
        <v>8</v>
      </c>
      <c r="C1618" s="60">
        <f>'vnos rezultatov'!C$122</f>
        <v>0</v>
      </c>
      <c r="D1618" s="60">
        <f>'vnos rezultatov'!D$122</f>
        <v>0</v>
      </c>
      <c r="E1618" s="60">
        <f>'vnos rezultatov'!E$122</f>
        <v>0</v>
      </c>
      <c r="F1618" s="60">
        <f>'vnos rezultatov'!F$122</f>
        <v>0</v>
      </c>
      <c r="G1618" s="60">
        <f>'vnos rezultatov'!G$122</f>
        <v>0</v>
      </c>
      <c r="H1618" s="60">
        <f>'vnos rezultatov'!H$122</f>
        <v>0</v>
      </c>
      <c r="I1618" s="60">
        <f>'vnos rezultatov'!I$122</f>
        <v>0</v>
      </c>
      <c r="J1618" s="60">
        <f>'vnos rezultatov'!J$122</f>
        <v>0</v>
      </c>
      <c r="K1618" s="60">
        <f>'vnos rezultatov'!K$122</f>
        <v>0</v>
      </c>
      <c r="L1618" s="60">
        <f>'vnos rezultatov'!L$122</f>
        <v>0</v>
      </c>
      <c r="M1618" s="60">
        <f>'vnos rezultatov'!M$122</f>
        <v>0</v>
      </c>
      <c r="N1618" s="60">
        <f>'vnos rezultatov'!N$122</f>
        <v>0</v>
      </c>
      <c r="O1618" s="60">
        <f>'vnos rezultatov'!O$122</f>
        <v>0</v>
      </c>
      <c r="P1618" s="60">
        <f>'vnos rezultatov'!P$122</f>
        <v>0</v>
      </c>
      <c r="Q1618" s="60">
        <f>'vnos rezultatov'!Q$122</f>
        <v>0</v>
      </c>
      <c r="R1618" s="60">
        <f>'vnos rezultatov'!R$122</f>
        <v>0</v>
      </c>
      <c r="S1618" s="60">
        <f>'vnos rezultatov'!S$122</f>
        <v>0</v>
      </c>
      <c r="T1618" s="60">
        <f>'vnos rezultatov'!T$122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72" t="s">
        <v>6</v>
      </c>
      <c r="D1629" s="172"/>
      <c r="E1629" s="172"/>
      <c r="F1629" s="172"/>
      <c r="G1629" s="172"/>
      <c r="H1629" s="172"/>
      <c r="I1629" s="172"/>
      <c r="J1629" s="172"/>
      <c r="K1629" s="172"/>
      <c r="L1629" s="172"/>
      <c r="M1629" s="172"/>
      <c r="N1629" s="172"/>
      <c r="O1629" s="172"/>
      <c r="P1629" s="172"/>
      <c r="Q1629" s="172"/>
      <c r="R1629" s="172"/>
      <c r="S1629" s="172"/>
      <c r="T1629" s="172"/>
    </row>
    <row r="1630" spans="1:21" ht="15" customHeight="1" x14ac:dyDescent="0.25">
      <c r="A1630" s="169">
        <f>score!A123</f>
        <v>117</v>
      </c>
      <c r="B1630" s="170" t="str">
        <f>score!F123</f>
        <v/>
      </c>
      <c r="C1630" s="174">
        <v>1</v>
      </c>
      <c r="D1630" s="174">
        <v>2</v>
      </c>
      <c r="E1630" s="174">
        <v>3</v>
      </c>
      <c r="F1630" s="174">
        <v>4</v>
      </c>
      <c r="G1630" s="174">
        <v>5</v>
      </c>
      <c r="H1630" s="174">
        <v>6</v>
      </c>
      <c r="I1630" s="174">
        <v>7</v>
      </c>
      <c r="J1630" s="174">
        <v>8</v>
      </c>
      <c r="K1630" s="174">
        <v>9</v>
      </c>
      <c r="L1630" s="174">
        <v>10</v>
      </c>
      <c r="M1630" s="174">
        <v>11</v>
      </c>
      <c r="N1630" s="174">
        <v>12</v>
      </c>
      <c r="O1630" s="174">
        <v>13</v>
      </c>
      <c r="P1630" s="174">
        <v>14</v>
      </c>
      <c r="Q1630" s="174">
        <v>15</v>
      </c>
      <c r="R1630" s="174">
        <v>16</v>
      </c>
      <c r="S1630" s="174">
        <v>17</v>
      </c>
      <c r="T1630" s="174">
        <v>18</v>
      </c>
      <c r="U1630" s="51" t="s">
        <v>1</v>
      </c>
    </row>
    <row r="1631" spans="1:21" ht="15" customHeight="1" x14ac:dyDescent="0.25">
      <c r="A1631" s="169"/>
      <c r="B1631" s="173"/>
      <c r="C1631" s="175"/>
      <c r="D1631" s="175"/>
      <c r="E1631" s="175"/>
      <c r="F1631" s="175"/>
      <c r="G1631" s="175"/>
      <c r="H1631" s="175"/>
      <c r="I1631" s="175"/>
      <c r="J1631" s="175"/>
      <c r="K1631" s="175"/>
      <c r="L1631" s="175"/>
      <c r="M1631" s="175"/>
      <c r="N1631" s="175"/>
      <c r="O1631" s="175"/>
      <c r="P1631" s="175"/>
      <c r="Q1631" s="175"/>
      <c r="R1631" s="175"/>
      <c r="S1631" s="175"/>
      <c r="T1631" s="175"/>
      <c r="U1631" s="52"/>
    </row>
    <row r="1632" spans="1:21" x14ac:dyDescent="0.25">
      <c r="B1632" s="6" t="s">
        <v>8</v>
      </c>
      <c r="C1632" s="60">
        <f>'vnos rezultatov'!C$123</f>
        <v>0</v>
      </c>
      <c r="D1632" s="60">
        <f>'vnos rezultatov'!D$123</f>
        <v>0</v>
      </c>
      <c r="E1632" s="60">
        <f>'vnos rezultatov'!E$123</f>
        <v>0</v>
      </c>
      <c r="F1632" s="60">
        <f>'vnos rezultatov'!F$123</f>
        <v>0</v>
      </c>
      <c r="G1632" s="60">
        <f>'vnos rezultatov'!G$123</f>
        <v>0</v>
      </c>
      <c r="H1632" s="60">
        <f>'vnos rezultatov'!H$123</f>
        <v>0</v>
      </c>
      <c r="I1632" s="60">
        <f>'vnos rezultatov'!I$123</f>
        <v>0</v>
      </c>
      <c r="J1632" s="60">
        <f>'vnos rezultatov'!J$123</f>
        <v>0</v>
      </c>
      <c r="K1632" s="60">
        <f>'vnos rezultatov'!K$123</f>
        <v>0</v>
      </c>
      <c r="L1632" s="60">
        <f>'vnos rezultatov'!L$123</f>
        <v>0</v>
      </c>
      <c r="M1632" s="60">
        <f>'vnos rezultatov'!M$123</f>
        <v>0</v>
      </c>
      <c r="N1632" s="60">
        <f>'vnos rezultatov'!N$123</f>
        <v>0</v>
      </c>
      <c r="O1632" s="60">
        <f>'vnos rezultatov'!O$123</f>
        <v>0</v>
      </c>
      <c r="P1632" s="60">
        <f>'vnos rezultatov'!P$123</f>
        <v>0</v>
      </c>
      <c r="Q1632" s="60">
        <f>'vnos rezultatov'!Q$123</f>
        <v>0</v>
      </c>
      <c r="R1632" s="60">
        <f>'vnos rezultatov'!R$123</f>
        <v>0</v>
      </c>
      <c r="S1632" s="60">
        <f>'vnos rezultatov'!S$123</f>
        <v>0</v>
      </c>
      <c r="T1632" s="60">
        <f>'vnos rezultatov'!T$123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68" t="s">
        <v>6</v>
      </c>
      <c r="D1643" s="168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68"/>
      <c r="R1643" s="168"/>
      <c r="S1643" s="168"/>
      <c r="T1643" s="168"/>
    </row>
    <row r="1644" spans="1:27" x14ac:dyDescent="0.25">
      <c r="A1644" s="169">
        <f>score!A124</f>
        <v>118</v>
      </c>
      <c r="B1644" s="170" t="str">
        <f>score!F124</f>
        <v/>
      </c>
      <c r="C1644" s="171">
        <v>1</v>
      </c>
      <c r="D1644" s="171">
        <v>2</v>
      </c>
      <c r="E1644" s="171">
        <v>3</v>
      </c>
      <c r="F1644" s="171">
        <v>4</v>
      </c>
      <c r="G1644" s="171">
        <v>5</v>
      </c>
      <c r="H1644" s="171">
        <v>6</v>
      </c>
      <c r="I1644" s="171">
        <v>7</v>
      </c>
      <c r="J1644" s="171">
        <v>8</v>
      </c>
      <c r="K1644" s="171">
        <v>9</v>
      </c>
      <c r="L1644" s="171">
        <v>10</v>
      </c>
      <c r="M1644" s="171">
        <v>11</v>
      </c>
      <c r="N1644" s="171">
        <v>12</v>
      </c>
      <c r="O1644" s="171">
        <v>13</v>
      </c>
      <c r="P1644" s="171">
        <v>14</v>
      </c>
      <c r="Q1644" s="171">
        <v>15</v>
      </c>
      <c r="R1644" s="171">
        <v>16</v>
      </c>
      <c r="S1644" s="171">
        <v>17</v>
      </c>
      <c r="T1644" s="171">
        <v>18</v>
      </c>
      <c r="U1644" s="51" t="s">
        <v>1</v>
      </c>
    </row>
    <row r="1645" spans="1:27" x14ac:dyDescent="0.25">
      <c r="A1645" s="169"/>
      <c r="B1645" s="170"/>
      <c r="C1645" s="171"/>
      <c r="D1645" s="171"/>
      <c r="E1645" s="171"/>
      <c r="F1645" s="171"/>
      <c r="G1645" s="171"/>
      <c r="H1645" s="171"/>
      <c r="I1645" s="171"/>
      <c r="J1645" s="171"/>
      <c r="K1645" s="171"/>
      <c r="L1645" s="171"/>
      <c r="M1645" s="171"/>
      <c r="N1645" s="171"/>
      <c r="O1645" s="171"/>
      <c r="P1645" s="171"/>
      <c r="Q1645" s="171"/>
      <c r="R1645" s="171"/>
      <c r="S1645" s="171"/>
      <c r="T1645" s="171"/>
      <c r="U1645" s="52"/>
    </row>
    <row r="1646" spans="1:27" x14ac:dyDescent="0.25">
      <c r="B1646" s="6" t="s">
        <v>8</v>
      </c>
      <c r="C1646" s="60">
        <f>'vnos rezultatov'!C$124</f>
        <v>0</v>
      </c>
      <c r="D1646" s="60">
        <f>'vnos rezultatov'!D$124</f>
        <v>0</v>
      </c>
      <c r="E1646" s="60">
        <f>'vnos rezultatov'!E$124</f>
        <v>0</v>
      </c>
      <c r="F1646" s="60">
        <f>'vnos rezultatov'!F$124</f>
        <v>0</v>
      </c>
      <c r="G1646" s="60">
        <f>'vnos rezultatov'!G$124</f>
        <v>0</v>
      </c>
      <c r="H1646" s="60">
        <f>'vnos rezultatov'!H$124</f>
        <v>0</v>
      </c>
      <c r="I1646" s="60">
        <f>'vnos rezultatov'!I$124</f>
        <v>0</v>
      </c>
      <c r="J1646" s="60">
        <f>'vnos rezultatov'!J$124</f>
        <v>0</v>
      </c>
      <c r="K1646" s="60">
        <f>'vnos rezultatov'!K$124</f>
        <v>0</v>
      </c>
      <c r="L1646" s="60">
        <f>'vnos rezultatov'!L$124</f>
        <v>0</v>
      </c>
      <c r="M1646" s="60">
        <f>'vnos rezultatov'!M$124</f>
        <v>0</v>
      </c>
      <c r="N1646" s="60">
        <f>'vnos rezultatov'!N$124</f>
        <v>0</v>
      </c>
      <c r="O1646" s="60">
        <f>'vnos rezultatov'!O$124</f>
        <v>0</v>
      </c>
      <c r="P1646" s="60">
        <f>'vnos rezultatov'!P$124</f>
        <v>0</v>
      </c>
      <c r="Q1646" s="60">
        <f>'vnos rezultatov'!Q$124</f>
        <v>0</v>
      </c>
      <c r="R1646" s="60">
        <f>'vnos rezultatov'!R$124</f>
        <v>0</v>
      </c>
      <c r="S1646" s="60">
        <f>'vnos rezultatov'!S$124</f>
        <v>0</v>
      </c>
      <c r="T1646" s="60">
        <f>'vnos rezultatov'!T$124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68" t="s">
        <v>6</v>
      </c>
      <c r="D1657" s="168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68"/>
      <c r="R1657" s="168"/>
      <c r="S1657" s="168"/>
      <c r="T1657" s="168"/>
    </row>
    <row r="1658" spans="1:21" ht="15" customHeight="1" x14ac:dyDescent="0.25">
      <c r="A1658" s="169">
        <f>score!A125</f>
        <v>119</v>
      </c>
      <c r="B1658" s="170" t="str">
        <f>score!F125</f>
        <v/>
      </c>
      <c r="C1658" s="171">
        <v>1</v>
      </c>
      <c r="D1658" s="171">
        <v>2</v>
      </c>
      <c r="E1658" s="171">
        <v>3</v>
      </c>
      <c r="F1658" s="171">
        <v>4</v>
      </c>
      <c r="G1658" s="171">
        <v>5</v>
      </c>
      <c r="H1658" s="171">
        <v>6</v>
      </c>
      <c r="I1658" s="171">
        <v>7</v>
      </c>
      <c r="J1658" s="171">
        <v>8</v>
      </c>
      <c r="K1658" s="171">
        <v>9</v>
      </c>
      <c r="L1658" s="171">
        <v>10</v>
      </c>
      <c r="M1658" s="171">
        <v>11</v>
      </c>
      <c r="N1658" s="171">
        <v>12</v>
      </c>
      <c r="O1658" s="171">
        <v>13</v>
      </c>
      <c r="P1658" s="171">
        <v>14</v>
      </c>
      <c r="Q1658" s="171">
        <v>15</v>
      </c>
      <c r="R1658" s="171">
        <v>16</v>
      </c>
      <c r="S1658" s="171">
        <v>17</v>
      </c>
      <c r="T1658" s="171">
        <v>18</v>
      </c>
      <c r="U1658" s="51" t="s">
        <v>1</v>
      </c>
    </row>
    <row r="1659" spans="1:21" ht="15" customHeight="1" x14ac:dyDescent="0.25">
      <c r="A1659" s="169"/>
      <c r="B1659" s="170"/>
      <c r="C1659" s="171"/>
      <c r="D1659" s="171"/>
      <c r="E1659" s="171"/>
      <c r="F1659" s="171"/>
      <c r="G1659" s="171"/>
      <c r="H1659" s="171"/>
      <c r="I1659" s="171"/>
      <c r="J1659" s="171"/>
      <c r="K1659" s="171"/>
      <c r="L1659" s="171"/>
      <c r="M1659" s="171"/>
      <c r="N1659" s="171"/>
      <c r="O1659" s="171"/>
      <c r="P1659" s="171"/>
      <c r="Q1659" s="171"/>
      <c r="R1659" s="171"/>
      <c r="S1659" s="171"/>
      <c r="T1659" s="171"/>
      <c r="U1659" s="52"/>
    </row>
    <row r="1660" spans="1:21" x14ac:dyDescent="0.25">
      <c r="B1660" s="6" t="s">
        <v>8</v>
      </c>
      <c r="C1660" s="60">
        <f>'vnos rezultatov'!C$125</f>
        <v>0</v>
      </c>
      <c r="D1660" s="60">
        <f>'vnos rezultatov'!D$125</f>
        <v>0</v>
      </c>
      <c r="E1660" s="60">
        <f>'vnos rezultatov'!E$125</f>
        <v>0</v>
      </c>
      <c r="F1660" s="60">
        <f>'vnos rezultatov'!F$125</f>
        <v>0</v>
      </c>
      <c r="G1660" s="60">
        <f>'vnos rezultatov'!G$125</f>
        <v>0</v>
      </c>
      <c r="H1660" s="60">
        <f>'vnos rezultatov'!H$125</f>
        <v>0</v>
      </c>
      <c r="I1660" s="60">
        <f>'vnos rezultatov'!I$125</f>
        <v>0</v>
      </c>
      <c r="J1660" s="60">
        <f>'vnos rezultatov'!J$125</f>
        <v>0</v>
      </c>
      <c r="K1660" s="60">
        <f>'vnos rezultatov'!K$125</f>
        <v>0</v>
      </c>
      <c r="L1660" s="60">
        <f>'vnos rezultatov'!L$125</f>
        <v>0</v>
      </c>
      <c r="M1660" s="60">
        <f>'vnos rezultatov'!M$125</f>
        <v>0</v>
      </c>
      <c r="N1660" s="60">
        <f>'vnos rezultatov'!N$125</f>
        <v>0</v>
      </c>
      <c r="O1660" s="60">
        <f>'vnos rezultatov'!O$125</f>
        <v>0</v>
      </c>
      <c r="P1660" s="60">
        <f>'vnos rezultatov'!P$125</f>
        <v>0</v>
      </c>
      <c r="Q1660" s="60">
        <f>'vnos rezultatov'!Q$125</f>
        <v>0</v>
      </c>
      <c r="R1660" s="60">
        <f>'vnos rezultatov'!R$125</f>
        <v>0</v>
      </c>
      <c r="S1660" s="60">
        <f>'vnos rezultatov'!S$125</f>
        <v>0</v>
      </c>
      <c r="T1660" s="60">
        <f>'vnos rezultatov'!T$125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68" t="s">
        <v>6</v>
      </c>
      <c r="D1671" s="168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68"/>
      <c r="R1671" s="168"/>
      <c r="S1671" s="168"/>
      <c r="T1671" s="168"/>
    </row>
    <row r="1672" spans="1:21" ht="15" customHeight="1" x14ac:dyDescent="0.25">
      <c r="A1672" s="169">
        <f>score!A126</f>
        <v>120</v>
      </c>
      <c r="B1672" s="170" t="str">
        <f>score!F126</f>
        <v/>
      </c>
      <c r="C1672" s="171">
        <v>1</v>
      </c>
      <c r="D1672" s="171">
        <v>2</v>
      </c>
      <c r="E1672" s="171">
        <v>3</v>
      </c>
      <c r="F1672" s="171">
        <v>4</v>
      </c>
      <c r="G1672" s="171">
        <v>5</v>
      </c>
      <c r="H1672" s="171">
        <v>6</v>
      </c>
      <c r="I1672" s="171">
        <v>7</v>
      </c>
      <c r="J1672" s="171">
        <v>8</v>
      </c>
      <c r="K1672" s="171">
        <v>9</v>
      </c>
      <c r="L1672" s="171">
        <v>10</v>
      </c>
      <c r="M1672" s="171">
        <v>11</v>
      </c>
      <c r="N1672" s="171">
        <v>12</v>
      </c>
      <c r="O1672" s="171">
        <v>13</v>
      </c>
      <c r="P1672" s="171">
        <v>14</v>
      </c>
      <c r="Q1672" s="171">
        <v>15</v>
      </c>
      <c r="R1672" s="171">
        <v>16</v>
      </c>
      <c r="S1672" s="171">
        <v>17</v>
      </c>
      <c r="T1672" s="171">
        <v>18</v>
      </c>
      <c r="U1672" s="51" t="s">
        <v>1</v>
      </c>
    </row>
    <row r="1673" spans="1:21" ht="15" customHeight="1" x14ac:dyDescent="0.25">
      <c r="A1673" s="169"/>
      <c r="B1673" s="170"/>
      <c r="C1673" s="171"/>
      <c r="D1673" s="171"/>
      <c r="E1673" s="171"/>
      <c r="F1673" s="171"/>
      <c r="G1673" s="171"/>
      <c r="H1673" s="171"/>
      <c r="I1673" s="171"/>
      <c r="J1673" s="171"/>
      <c r="K1673" s="171"/>
      <c r="L1673" s="171"/>
      <c r="M1673" s="171"/>
      <c r="N1673" s="171"/>
      <c r="O1673" s="171"/>
      <c r="P1673" s="171"/>
      <c r="Q1673" s="171"/>
      <c r="R1673" s="171"/>
      <c r="S1673" s="171"/>
      <c r="T1673" s="171"/>
      <c r="U1673" s="52"/>
    </row>
    <row r="1674" spans="1:21" x14ac:dyDescent="0.25">
      <c r="B1674" s="6" t="s">
        <v>8</v>
      </c>
      <c r="C1674" s="60">
        <f>'vnos rezultatov'!C$126</f>
        <v>0</v>
      </c>
      <c r="D1674" s="60">
        <f>'vnos rezultatov'!D$126</f>
        <v>0</v>
      </c>
      <c r="E1674" s="60">
        <f>'vnos rezultatov'!E$126</f>
        <v>0</v>
      </c>
      <c r="F1674" s="60">
        <f>'vnos rezultatov'!F$126</f>
        <v>0</v>
      </c>
      <c r="G1674" s="60">
        <f>'vnos rezultatov'!G$126</f>
        <v>0</v>
      </c>
      <c r="H1674" s="60">
        <f>'vnos rezultatov'!H$126</f>
        <v>0</v>
      </c>
      <c r="I1674" s="60">
        <f>'vnos rezultatov'!I$126</f>
        <v>0</v>
      </c>
      <c r="J1674" s="60">
        <f>'vnos rezultatov'!J$126</f>
        <v>0</v>
      </c>
      <c r="K1674" s="60">
        <f>'vnos rezultatov'!K$126</f>
        <v>0</v>
      </c>
      <c r="L1674" s="60">
        <f>'vnos rezultatov'!L$126</f>
        <v>0</v>
      </c>
      <c r="M1674" s="60">
        <f>'vnos rezultatov'!M$126</f>
        <v>0</v>
      </c>
      <c r="N1674" s="60">
        <f>'vnos rezultatov'!N$126</f>
        <v>0</v>
      </c>
      <c r="O1674" s="60">
        <f>'vnos rezultatov'!O$126</f>
        <v>0</v>
      </c>
      <c r="P1674" s="60">
        <f>'vnos rezultatov'!P$126</f>
        <v>0</v>
      </c>
      <c r="Q1674" s="60">
        <f>'vnos rezultatov'!Q$126</f>
        <v>0</v>
      </c>
      <c r="R1674" s="60">
        <f>'vnos rezultatov'!R$126</f>
        <v>0</v>
      </c>
      <c r="S1674" s="60">
        <f>'vnos rezultatov'!S$126</f>
        <v>0</v>
      </c>
      <c r="T1674" s="60">
        <f>'vnos rezultatov'!T$126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68" t="s">
        <v>6</v>
      </c>
      <c r="D1685" s="168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68"/>
      <c r="R1685" s="168"/>
      <c r="S1685" s="168"/>
      <c r="T1685" s="168"/>
    </row>
    <row r="1686" spans="1:21" x14ac:dyDescent="0.25">
      <c r="A1686" s="169">
        <f>score!A127</f>
        <v>121</v>
      </c>
      <c r="B1686" s="170" t="str">
        <f>score!F127</f>
        <v/>
      </c>
      <c r="C1686" s="171">
        <v>1</v>
      </c>
      <c r="D1686" s="171">
        <v>2</v>
      </c>
      <c r="E1686" s="171">
        <v>3</v>
      </c>
      <c r="F1686" s="171">
        <v>4</v>
      </c>
      <c r="G1686" s="171">
        <v>5</v>
      </c>
      <c r="H1686" s="171">
        <v>6</v>
      </c>
      <c r="I1686" s="171">
        <v>7</v>
      </c>
      <c r="J1686" s="171">
        <v>8</v>
      </c>
      <c r="K1686" s="171">
        <v>9</v>
      </c>
      <c r="L1686" s="171">
        <v>10</v>
      </c>
      <c r="M1686" s="171">
        <v>11</v>
      </c>
      <c r="N1686" s="171">
        <v>12</v>
      </c>
      <c r="O1686" s="171">
        <v>13</v>
      </c>
      <c r="P1686" s="171">
        <v>14</v>
      </c>
      <c r="Q1686" s="171">
        <v>15</v>
      </c>
      <c r="R1686" s="171">
        <v>16</v>
      </c>
      <c r="S1686" s="171">
        <v>17</v>
      </c>
      <c r="T1686" s="171">
        <v>18</v>
      </c>
      <c r="U1686" s="66" t="s">
        <v>1</v>
      </c>
    </row>
    <row r="1687" spans="1:21" x14ac:dyDescent="0.25">
      <c r="A1687" s="169"/>
      <c r="B1687" s="170"/>
      <c r="C1687" s="171"/>
      <c r="D1687" s="171"/>
      <c r="E1687" s="171"/>
      <c r="F1687" s="171"/>
      <c r="G1687" s="171"/>
      <c r="H1687" s="171"/>
      <c r="I1687" s="171"/>
      <c r="J1687" s="171"/>
      <c r="K1687" s="171"/>
      <c r="L1687" s="171"/>
      <c r="M1687" s="171"/>
      <c r="N1687" s="171"/>
      <c r="O1687" s="171"/>
      <c r="P1687" s="171"/>
      <c r="Q1687" s="171"/>
      <c r="R1687" s="171"/>
      <c r="S1687" s="171"/>
      <c r="T1687" s="171"/>
      <c r="U1687" s="67"/>
    </row>
    <row r="1688" spans="1:21" x14ac:dyDescent="0.25">
      <c r="B1688" s="61" t="s">
        <v>8</v>
      </c>
      <c r="C1688" s="60">
        <f>'vnos rezultatov'!C$127</f>
        <v>0</v>
      </c>
      <c r="D1688" s="60">
        <f>'vnos rezultatov'!D$127</f>
        <v>0</v>
      </c>
      <c r="E1688" s="60">
        <f>'vnos rezultatov'!E$127</f>
        <v>0</v>
      </c>
      <c r="F1688" s="60">
        <f>'vnos rezultatov'!F$127</f>
        <v>0</v>
      </c>
      <c r="G1688" s="60">
        <f>'vnos rezultatov'!G$127</f>
        <v>0</v>
      </c>
      <c r="H1688" s="60">
        <f>'vnos rezultatov'!H$127</f>
        <v>0</v>
      </c>
      <c r="I1688" s="60">
        <f>'vnos rezultatov'!I$127</f>
        <v>0</v>
      </c>
      <c r="J1688" s="60">
        <f>'vnos rezultatov'!J$127</f>
        <v>0</v>
      </c>
      <c r="K1688" s="60">
        <f>'vnos rezultatov'!K$127</f>
        <v>0</v>
      </c>
      <c r="L1688" s="60">
        <f>'vnos rezultatov'!L$127</f>
        <v>0</v>
      </c>
      <c r="M1688" s="60">
        <f>'vnos rezultatov'!M$127</f>
        <v>0</v>
      </c>
      <c r="N1688" s="60">
        <f>'vnos rezultatov'!N$127</f>
        <v>0</v>
      </c>
      <c r="O1688" s="60">
        <f>'vnos rezultatov'!O$127</f>
        <v>0</v>
      </c>
      <c r="P1688" s="60">
        <f>'vnos rezultatov'!P$127</f>
        <v>0</v>
      </c>
      <c r="Q1688" s="60">
        <f>'vnos rezultatov'!Q$127</f>
        <v>0</v>
      </c>
      <c r="R1688" s="60">
        <f>'vnos rezultatov'!R$127</f>
        <v>0</v>
      </c>
      <c r="S1688" s="60">
        <f>'vnos rezultatov'!S$127</f>
        <v>0</v>
      </c>
      <c r="T1688" s="60">
        <f>'vnos rezultatov'!T$127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72" t="s">
        <v>6</v>
      </c>
      <c r="D1699" s="172"/>
      <c r="E1699" s="172"/>
      <c r="F1699" s="172"/>
      <c r="G1699" s="172"/>
      <c r="H1699" s="172"/>
      <c r="I1699" s="172"/>
      <c r="J1699" s="172"/>
      <c r="K1699" s="172"/>
      <c r="L1699" s="172"/>
      <c r="M1699" s="172"/>
      <c r="N1699" s="172"/>
      <c r="O1699" s="172"/>
      <c r="P1699" s="172"/>
      <c r="Q1699" s="172"/>
      <c r="R1699" s="172"/>
      <c r="S1699" s="172"/>
      <c r="T1699" s="172"/>
    </row>
    <row r="1700" spans="1:21" x14ac:dyDescent="0.25">
      <c r="A1700" s="169">
        <f>score!A128</f>
        <v>122</v>
      </c>
      <c r="B1700" s="170" t="str">
        <f>score!F128</f>
        <v/>
      </c>
      <c r="C1700" s="174">
        <v>1</v>
      </c>
      <c r="D1700" s="174">
        <v>2</v>
      </c>
      <c r="E1700" s="174">
        <v>3</v>
      </c>
      <c r="F1700" s="174">
        <v>4</v>
      </c>
      <c r="G1700" s="174">
        <v>5</v>
      </c>
      <c r="H1700" s="174">
        <v>6</v>
      </c>
      <c r="I1700" s="174">
        <v>7</v>
      </c>
      <c r="J1700" s="174">
        <v>8</v>
      </c>
      <c r="K1700" s="174">
        <v>9</v>
      </c>
      <c r="L1700" s="174">
        <v>10</v>
      </c>
      <c r="M1700" s="174">
        <v>11</v>
      </c>
      <c r="N1700" s="174">
        <v>12</v>
      </c>
      <c r="O1700" s="174">
        <v>13</v>
      </c>
      <c r="P1700" s="174">
        <v>14</v>
      </c>
      <c r="Q1700" s="174">
        <v>15</v>
      </c>
      <c r="R1700" s="174">
        <v>16</v>
      </c>
      <c r="S1700" s="174">
        <v>17</v>
      </c>
      <c r="T1700" s="174">
        <v>18</v>
      </c>
      <c r="U1700" s="66" t="s">
        <v>1</v>
      </c>
    </row>
    <row r="1701" spans="1:21" x14ac:dyDescent="0.25">
      <c r="A1701" s="169"/>
      <c r="B1701" s="173"/>
      <c r="C1701" s="175"/>
      <c r="D1701" s="175"/>
      <c r="E1701" s="175"/>
      <c r="F1701" s="175"/>
      <c r="G1701" s="175"/>
      <c r="H1701" s="175"/>
      <c r="I1701" s="175"/>
      <c r="J1701" s="175"/>
      <c r="K1701" s="175"/>
      <c r="L1701" s="175"/>
      <c r="M1701" s="175"/>
      <c r="N1701" s="175"/>
      <c r="O1701" s="175"/>
      <c r="P1701" s="175"/>
      <c r="Q1701" s="175"/>
      <c r="R1701" s="175"/>
      <c r="S1701" s="175"/>
      <c r="T1701" s="175"/>
      <c r="U1701" s="67"/>
    </row>
    <row r="1702" spans="1:21" x14ac:dyDescent="0.25">
      <c r="B1702" s="61" t="s">
        <v>8</v>
      </c>
      <c r="C1702" s="60">
        <f>'vnos rezultatov'!C$128</f>
        <v>0</v>
      </c>
      <c r="D1702" s="60">
        <f>'vnos rezultatov'!D$128</f>
        <v>0</v>
      </c>
      <c r="E1702" s="60">
        <f>'vnos rezultatov'!E$128</f>
        <v>0</v>
      </c>
      <c r="F1702" s="60">
        <f>'vnos rezultatov'!F$128</f>
        <v>0</v>
      </c>
      <c r="G1702" s="60">
        <f>'vnos rezultatov'!G$128</f>
        <v>0</v>
      </c>
      <c r="H1702" s="60">
        <f>'vnos rezultatov'!H$128</f>
        <v>0</v>
      </c>
      <c r="I1702" s="60">
        <f>'vnos rezultatov'!I$128</f>
        <v>0</v>
      </c>
      <c r="J1702" s="60">
        <f>'vnos rezultatov'!J$128</f>
        <v>0</v>
      </c>
      <c r="K1702" s="60">
        <f>'vnos rezultatov'!K$128</f>
        <v>0</v>
      </c>
      <c r="L1702" s="60">
        <f>'vnos rezultatov'!L$128</f>
        <v>0</v>
      </c>
      <c r="M1702" s="60">
        <f>'vnos rezultatov'!M$128</f>
        <v>0</v>
      </c>
      <c r="N1702" s="60">
        <f>'vnos rezultatov'!N$128</f>
        <v>0</v>
      </c>
      <c r="O1702" s="60">
        <f>'vnos rezultatov'!O$128</f>
        <v>0</v>
      </c>
      <c r="P1702" s="60">
        <f>'vnos rezultatov'!P$128</f>
        <v>0</v>
      </c>
      <c r="Q1702" s="60">
        <f>'vnos rezultatov'!Q$128</f>
        <v>0</v>
      </c>
      <c r="R1702" s="60">
        <f>'vnos rezultatov'!R$128</f>
        <v>0</v>
      </c>
      <c r="S1702" s="60">
        <f>'vnos rezultatov'!S$128</f>
        <v>0</v>
      </c>
      <c r="T1702" s="60">
        <f>'vnos rezultatov'!T$128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68" t="s">
        <v>6</v>
      </c>
      <c r="D1713" s="168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68"/>
      <c r="R1713" s="168"/>
      <c r="S1713" s="168"/>
      <c r="T1713" s="168"/>
    </row>
    <row r="1714" spans="1:21" x14ac:dyDescent="0.25">
      <c r="A1714" s="176">
        <f>score!A129</f>
        <v>123</v>
      </c>
      <c r="B1714" s="170" t="str">
        <f>score!F129</f>
        <v/>
      </c>
      <c r="C1714" s="171">
        <v>1</v>
      </c>
      <c r="D1714" s="171">
        <v>2</v>
      </c>
      <c r="E1714" s="171">
        <v>3</v>
      </c>
      <c r="F1714" s="171">
        <v>4</v>
      </c>
      <c r="G1714" s="171">
        <v>5</v>
      </c>
      <c r="H1714" s="171">
        <v>6</v>
      </c>
      <c r="I1714" s="171">
        <v>7</v>
      </c>
      <c r="J1714" s="171">
        <v>8</v>
      </c>
      <c r="K1714" s="171">
        <v>9</v>
      </c>
      <c r="L1714" s="171">
        <v>10</v>
      </c>
      <c r="M1714" s="171">
        <v>11</v>
      </c>
      <c r="N1714" s="171">
        <v>12</v>
      </c>
      <c r="O1714" s="171">
        <v>13</v>
      </c>
      <c r="P1714" s="171">
        <v>14</v>
      </c>
      <c r="Q1714" s="171">
        <v>15</v>
      </c>
      <c r="R1714" s="171">
        <v>16</v>
      </c>
      <c r="S1714" s="171">
        <v>17</v>
      </c>
      <c r="T1714" s="171">
        <v>18</v>
      </c>
      <c r="U1714" s="66" t="s">
        <v>1</v>
      </c>
    </row>
    <row r="1715" spans="1:21" x14ac:dyDescent="0.25">
      <c r="A1715" s="176"/>
      <c r="B1715" s="170"/>
      <c r="C1715" s="171"/>
      <c r="D1715" s="171"/>
      <c r="E1715" s="171"/>
      <c r="F1715" s="171"/>
      <c r="G1715" s="171"/>
      <c r="H1715" s="171"/>
      <c r="I1715" s="171"/>
      <c r="J1715" s="171"/>
      <c r="K1715" s="171"/>
      <c r="L1715" s="171"/>
      <c r="M1715" s="171"/>
      <c r="N1715" s="171"/>
      <c r="O1715" s="171"/>
      <c r="P1715" s="171"/>
      <c r="Q1715" s="171"/>
      <c r="R1715" s="171"/>
      <c r="S1715" s="171"/>
      <c r="T1715" s="171"/>
      <c r="U1715" s="67"/>
    </row>
    <row r="1716" spans="1:21" x14ac:dyDescent="0.25">
      <c r="B1716" s="61" t="s">
        <v>8</v>
      </c>
      <c r="C1716" s="60">
        <f>'vnos rezultatov'!C$129</f>
        <v>0</v>
      </c>
      <c r="D1716" s="60">
        <f>'vnos rezultatov'!D$129</f>
        <v>0</v>
      </c>
      <c r="E1716" s="60">
        <f>'vnos rezultatov'!E$129</f>
        <v>0</v>
      </c>
      <c r="F1716" s="60">
        <f>'vnos rezultatov'!F$129</f>
        <v>0</v>
      </c>
      <c r="G1716" s="60">
        <f>'vnos rezultatov'!G$129</f>
        <v>0</v>
      </c>
      <c r="H1716" s="60">
        <f>'vnos rezultatov'!H$129</f>
        <v>0</v>
      </c>
      <c r="I1716" s="60">
        <f>'vnos rezultatov'!I$129</f>
        <v>0</v>
      </c>
      <c r="J1716" s="60">
        <f>'vnos rezultatov'!J$129</f>
        <v>0</v>
      </c>
      <c r="K1716" s="60">
        <f>'vnos rezultatov'!K$129</f>
        <v>0</v>
      </c>
      <c r="L1716" s="60">
        <f>'vnos rezultatov'!L$129</f>
        <v>0</v>
      </c>
      <c r="M1716" s="60">
        <f>'vnos rezultatov'!M$129</f>
        <v>0</v>
      </c>
      <c r="N1716" s="60">
        <f>'vnos rezultatov'!N$129</f>
        <v>0</v>
      </c>
      <c r="O1716" s="60">
        <f>'vnos rezultatov'!O$129</f>
        <v>0</v>
      </c>
      <c r="P1716" s="60">
        <f>'vnos rezultatov'!P$129</f>
        <v>0</v>
      </c>
      <c r="Q1716" s="60">
        <f>'vnos rezultatov'!Q$129</f>
        <v>0</v>
      </c>
      <c r="R1716" s="60">
        <f>'vnos rezultatov'!R$129</f>
        <v>0</v>
      </c>
      <c r="S1716" s="60">
        <f>'vnos rezultatov'!S$129</f>
        <v>0</v>
      </c>
      <c r="T1716" s="60">
        <f>'vnos rezultatov'!T$129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68" t="s">
        <v>6</v>
      </c>
      <c r="D1727" s="168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68"/>
      <c r="R1727" s="168"/>
      <c r="S1727" s="168"/>
      <c r="T1727" s="168"/>
    </row>
    <row r="1728" spans="1:21" x14ac:dyDescent="0.25">
      <c r="A1728" s="169">
        <f>score!A130</f>
        <v>124</v>
      </c>
      <c r="B1728" s="170" t="str">
        <f>score!F130</f>
        <v/>
      </c>
      <c r="C1728" s="171">
        <v>1</v>
      </c>
      <c r="D1728" s="171">
        <v>2</v>
      </c>
      <c r="E1728" s="171">
        <v>3</v>
      </c>
      <c r="F1728" s="171">
        <v>4</v>
      </c>
      <c r="G1728" s="171">
        <v>5</v>
      </c>
      <c r="H1728" s="171">
        <v>6</v>
      </c>
      <c r="I1728" s="171">
        <v>7</v>
      </c>
      <c r="J1728" s="171">
        <v>8</v>
      </c>
      <c r="K1728" s="171">
        <v>9</v>
      </c>
      <c r="L1728" s="171">
        <v>10</v>
      </c>
      <c r="M1728" s="171">
        <v>11</v>
      </c>
      <c r="N1728" s="171">
        <v>12</v>
      </c>
      <c r="O1728" s="171">
        <v>13</v>
      </c>
      <c r="P1728" s="171">
        <v>14</v>
      </c>
      <c r="Q1728" s="171">
        <v>15</v>
      </c>
      <c r="R1728" s="171">
        <v>16</v>
      </c>
      <c r="S1728" s="171">
        <v>17</v>
      </c>
      <c r="T1728" s="171">
        <v>18</v>
      </c>
      <c r="U1728" s="66" t="s">
        <v>1</v>
      </c>
    </row>
    <row r="1729" spans="1:21" x14ac:dyDescent="0.25">
      <c r="A1729" s="169"/>
      <c r="B1729" s="170"/>
      <c r="C1729" s="171"/>
      <c r="D1729" s="171"/>
      <c r="E1729" s="171"/>
      <c r="F1729" s="171"/>
      <c r="G1729" s="171"/>
      <c r="H1729" s="171"/>
      <c r="I1729" s="171"/>
      <c r="J1729" s="171"/>
      <c r="K1729" s="171"/>
      <c r="L1729" s="171"/>
      <c r="M1729" s="171"/>
      <c r="N1729" s="171"/>
      <c r="O1729" s="171"/>
      <c r="P1729" s="171"/>
      <c r="Q1729" s="171"/>
      <c r="R1729" s="171"/>
      <c r="S1729" s="171"/>
      <c r="T1729" s="171"/>
      <c r="U1729" s="67"/>
    </row>
    <row r="1730" spans="1:21" x14ac:dyDescent="0.25">
      <c r="B1730" s="61" t="s">
        <v>8</v>
      </c>
      <c r="C1730" s="60">
        <f>'vnos rezultatov'!C$130</f>
        <v>0</v>
      </c>
      <c r="D1730" s="60">
        <f>'vnos rezultatov'!D$130</f>
        <v>0</v>
      </c>
      <c r="E1730" s="60">
        <f>'vnos rezultatov'!E$130</f>
        <v>0</v>
      </c>
      <c r="F1730" s="60">
        <f>'vnos rezultatov'!F$130</f>
        <v>0</v>
      </c>
      <c r="G1730" s="60">
        <f>'vnos rezultatov'!G$130</f>
        <v>0</v>
      </c>
      <c r="H1730" s="60">
        <f>'vnos rezultatov'!H$130</f>
        <v>0</v>
      </c>
      <c r="I1730" s="60">
        <f>'vnos rezultatov'!I$130</f>
        <v>0</v>
      </c>
      <c r="J1730" s="60">
        <f>'vnos rezultatov'!J$130</f>
        <v>0</v>
      </c>
      <c r="K1730" s="60">
        <f>'vnos rezultatov'!K$130</f>
        <v>0</v>
      </c>
      <c r="L1730" s="60">
        <f>'vnos rezultatov'!L$130</f>
        <v>0</v>
      </c>
      <c r="M1730" s="60">
        <f>'vnos rezultatov'!M$130</f>
        <v>0</v>
      </c>
      <c r="N1730" s="60">
        <f>'vnos rezultatov'!N$130</f>
        <v>0</v>
      </c>
      <c r="O1730" s="60">
        <f>'vnos rezultatov'!O$130</f>
        <v>0</v>
      </c>
      <c r="P1730" s="60">
        <f>'vnos rezultatov'!P$130</f>
        <v>0</v>
      </c>
      <c r="Q1730" s="60">
        <f>'vnos rezultatov'!Q$130</f>
        <v>0</v>
      </c>
      <c r="R1730" s="60">
        <f>'vnos rezultatov'!R$130</f>
        <v>0</v>
      </c>
      <c r="S1730" s="60">
        <f>'vnos rezultatov'!S$130</f>
        <v>0</v>
      </c>
      <c r="T1730" s="60">
        <f>'vnos rezultatov'!T$130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68" t="s">
        <v>6</v>
      </c>
      <c r="D1741" s="168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68"/>
      <c r="R1741" s="168"/>
      <c r="S1741" s="168"/>
      <c r="T1741" s="168"/>
    </row>
    <row r="1742" spans="1:21" x14ac:dyDescent="0.25">
      <c r="A1742" s="169">
        <f>score!A131</f>
        <v>125</v>
      </c>
      <c r="B1742" s="170" t="str">
        <f>score!F131</f>
        <v/>
      </c>
      <c r="C1742" s="171">
        <v>1</v>
      </c>
      <c r="D1742" s="171">
        <v>2</v>
      </c>
      <c r="E1742" s="171">
        <v>3</v>
      </c>
      <c r="F1742" s="171">
        <v>4</v>
      </c>
      <c r="G1742" s="171">
        <v>5</v>
      </c>
      <c r="H1742" s="171">
        <v>6</v>
      </c>
      <c r="I1742" s="171">
        <v>7</v>
      </c>
      <c r="J1742" s="171">
        <v>8</v>
      </c>
      <c r="K1742" s="171">
        <v>9</v>
      </c>
      <c r="L1742" s="171">
        <v>10</v>
      </c>
      <c r="M1742" s="171">
        <v>11</v>
      </c>
      <c r="N1742" s="171">
        <v>12</v>
      </c>
      <c r="O1742" s="171">
        <v>13</v>
      </c>
      <c r="P1742" s="171">
        <v>14</v>
      </c>
      <c r="Q1742" s="171">
        <v>15</v>
      </c>
      <c r="R1742" s="171">
        <v>16</v>
      </c>
      <c r="S1742" s="171">
        <v>17</v>
      </c>
      <c r="T1742" s="171">
        <v>18</v>
      </c>
      <c r="U1742" s="66" t="s">
        <v>1</v>
      </c>
    </row>
    <row r="1743" spans="1:21" x14ac:dyDescent="0.25">
      <c r="A1743" s="169"/>
      <c r="B1743" s="170"/>
      <c r="C1743" s="171"/>
      <c r="D1743" s="171"/>
      <c r="E1743" s="171"/>
      <c r="F1743" s="171"/>
      <c r="G1743" s="171"/>
      <c r="H1743" s="171"/>
      <c r="I1743" s="171"/>
      <c r="J1743" s="171"/>
      <c r="K1743" s="171"/>
      <c r="L1743" s="171"/>
      <c r="M1743" s="171"/>
      <c r="N1743" s="171"/>
      <c r="O1743" s="171"/>
      <c r="P1743" s="171"/>
      <c r="Q1743" s="171"/>
      <c r="R1743" s="171"/>
      <c r="S1743" s="171"/>
      <c r="T1743" s="171"/>
      <c r="U1743" s="67"/>
    </row>
    <row r="1744" spans="1:21" x14ac:dyDescent="0.25">
      <c r="B1744" s="61" t="s">
        <v>8</v>
      </c>
      <c r="C1744" s="60">
        <f>'vnos rezultatov'!C$131</f>
        <v>0</v>
      </c>
      <c r="D1744" s="60">
        <f>'vnos rezultatov'!D$131</f>
        <v>0</v>
      </c>
      <c r="E1744" s="60">
        <f>'vnos rezultatov'!E$131</f>
        <v>0</v>
      </c>
      <c r="F1744" s="60">
        <f>'vnos rezultatov'!F$131</f>
        <v>0</v>
      </c>
      <c r="G1744" s="60">
        <f>'vnos rezultatov'!G$131</f>
        <v>0</v>
      </c>
      <c r="H1744" s="60">
        <f>'vnos rezultatov'!H$131</f>
        <v>0</v>
      </c>
      <c r="I1744" s="60">
        <f>'vnos rezultatov'!I$131</f>
        <v>0</v>
      </c>
      <c r="J1744" s="60">
        <f>'vnos rezultatov'!J$131</f>
        <v>0</v>
      </c>
      <c r="K1744" s="60">
        <f>'vnos rezultatov'!K$131</f>
        <v>0</v>
      </c>
      <c r="L1744" s="60">
        <f>'vnos rezultatov'!L$131</f>
        <v>0</v>
      </c>
      <c r="M1744" s="60">
        <f>'vnos rezultatov'!M$131</f>
        <v>0</v>
      </c>
      <c r="N1744" s="60">
        <f>'vnos rezultatov'!N$131</f>
        <v>0</v>
      </c>
      <c r="O1744" s="60">
        <f>'vnos rezultatov'!O$131</f>
        <v>0</v>
      </c>
      <c r="P1744" s="60">
        <f>'vnos rezultatov'!P$131</f>
        <v>0</v>
      </c>
      <c r="Q1744" s="60">
        <f>'vnos rezultatov'!Q$131</f>
        <v>0</v>
      </c>
      <c r="R1744" s="60">
        <f>'vnos rezultatov'!R$131</f>
        <v>0</v>
      </c>
      <c r="S1744" s="60">
        <f>'vnos rezultatov'!S$131</f>
        <v>0</v>
      </c>
      <c r="T1744" s="60">
        <f>'vnos rezultatov'!T$131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72" t="s">
        <v>6</v>
      </c>
      <c r="D1755" s="172"/>
      <c r="E1755" s="172"/>
      <c r="F1755" s="172"/>
      <c r="G1755" s="172"/>
      <c r="H1755" s="172"/>
      <c r="I1755" s="172"/>
      <c r="J1755" s="172"/>
      <c r="K1755" s="172"/>
      <c r="L1755" s="172"/>
      <c r="M1755" s="172"/>
      <c r="N1755" s="172"/>
      <c r="O1755" s="172"/>
      <c r="P1755" s="172"/>
      <c r="Q1755" s="172"/>
      <c r="R1755" s="172"/>
      <c r="S1755" s="172"/>
      <c r="T1755" s="172"/>
    </row>
    <row r="1756" spans="1:21" x14ac:dyDescent="0.25">
      <c r="A1756" s="169">
        <f>score!A132</f>
        <v>126</v>
      </c>
      <c r="B1756" s="170" t="str">
        <f>score!F132</f>
        <v/>
      </c>
      <c r="C1756" s="174">
        <v>1</v>
      </c>
      <c r="D1756" s="174">
        <v>2</v>
      </c>
      <c r="E1756" s="174">
        <v>3</v>
      </c>
      <c r="F1756" s="174">
        <v>4</v>
      </c>
      <c r="G1756" s="174">
        <v>5</v>
      </c>
      <c r="H1756" s="174">
        <v>6</v>
      </c>
      <c r="I1756" s="174">
        <v>7</v>
      </c>
      <c r="J1756" s="174">
        <v>8</v>
      </c>
      <c r="K1756" s="174">
        <v>9</v>
      </c>
      <c r="L1756" s="174">
        <v>10</v>
      </c>
      <c r="M1756" s="174">
        <v>11</v>
      </c>
      <c r="N1756" s="174">
        <v>12</v>
      </c>
      <c r="O1756" s="174">
        <v>13</v>
      </c>
      <c r="P1756" s="174">
        <v>14</v>
      </c>
      <c r="Q1756" s="174">
        <v>15</v>
      </c>
      <c r="R1756" s="174">
        <v>16</v>
      </c>
      <c r="S1756" s="174">
        <v>17</v>
      </c>
      <c r="T1756" s="174">
        <v>18</v>
      </c>
      <c r="U1756" s="66" t="s">
        <v>1</v>
      </c>
    </row>
    <row r="1757" spans="1:21" x14ac:dyDescent="0.25">
      <c r="A1757" s="169"/>
      <c r="B1757" s="173"/>
      <c r="C1757" s="175"/>
      <c r="D1757" s="175"/>
      <c r="E1757" s="175"/>
      <c r="F1757" s="175"/>
      <c r="G1757" s="175"/>
      <c r="H1757" s="175"/>
      <c r="I1757" s="175"/>
      <c r="J1757" s="175"/>
      <c r="K1757" s="175"/>
      <c r="L1757" s="175"/>
      <c r="M1757" s="175"/>
      <c r="N1757" s="175"/>
      <c r="O1757" s="175"/>
      <c r="P1757" s="175"/>
      <c r="Q1757" s="175"/>
      <c r="R1757" s="175"/>
      <c r="S1757" s="175"/>
      <c r="T1757" s="175"/>
      <c r="U1757" s="67"/>
    </row>
    <row r="1758" spans="1:21" x14ac:dyDescent="0.25">
      <c r="B1758" s="61" t="s">
        <v>8</v>
      </c>
      <c r="C1758" s="60">
        <f>'vnos rezultatov'!C$132</f>
        <v>0</v>
      </c>
      <c r="D1758" s="60">
        <f>'vnos rezultatov'!D$132</f>
        <v>0</v>
      </c>
      <c r="E1758" s="60">
        <f>'vnos rezultatov'!E$132</f>
        <v>0</v>
      </c>
      <c r="F1758" s="60">
        <f>'vnos rezultatov'!F$132</f>
        <v>0</v>
      </c>
      <c r="G1758" s="60">
        <f>'vnos rezultatov'!G$132</f>
        <v>0</v>
      </c>
      <c r="H1758" s="60">
        <f>'vnos rezultatov'!H$132</f>
        <v>0</v>
      </c>
      <c r="I1758" s="60">
        <f>'vnos rezultatov'!I$132</f>
        <v>0</v>
      </c>
      <c r="J1758" s="60">
        <f>'vnos rezultatov'!J$132</f>
        <v>0</v>
      </c>
      <c r="K1758" s="60">
        <f>'vnos rezultatov'!K$132</f>
        <v>0</v>
      </c>
      <c r="L1758" s="60">
        <f>'vnos rezultatov'!L$132</f>
        <v>0</v>
      </c>
      <c r="M1758" s="60">
        <f>'vnos rezultatov'!M$132</f>
        <v>0</v>
      </c>
      <c r="N1758" s="60">
        <f>'vnos rezultatov'!N$132</f>
        <v>0</v>
      </c>
      <c r="O1758" s="60">
        <f>'vnos rezultatov'!O$132</f>
        <v>0</v>
      </c>
      <c r="P1758" s="60">
        <f>'vnos rezultatov'!P$132</f>
        <v>0</v>
      </c>
      <c r="Q1758" s="60">
        <f>'vnos rezultatov'!Q$132</f>
        <v>0</v>
      </c>
      <c r="R1758" s="60">
        <f>'vnos rezultatov'!R$132</f>
        <v>0</v>
      </c>
      <c r="S1758" s="60">
        <f>'vnos rezultatov'!S$132</f>
        <v>0</v>
      </c>
      <c r="T1758" s="60">
        <f>'vnos rezultatov'!T$132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68" t="s">
        <v>6</v>
      </c>
      <c r="D1769" s="168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68"/>
      <c r="R1769" s="168"/>
      <c r="S1769" s="168"/>
      <c r="T1769" s="168"/>
    </row>
    <row r="1770" spans="1:21" x14ac:dyDescent="0.25">
      <c r="A1770" s="169">
        <f>score!A133</f>
        <v>127</v>
      </c>
      <c r="B1770" s="170" t="str">
        <f>score!F133</f>
        <v/>
      </c>
      <c r="C1770" s="171">
        <v>1</v>
      </c>
      <c r="D1770" s="171">
        <v>2</v>
      </c>
      <c r="E1770" s="171">
        <v>3</v>
      </c>
      <c r="F1770" s="171">
        <v>4</v>
      </c>
      <c r="G1770" s="171">
        <v>5</v>
      </c>
      <c r="H1770" s="171">
        <v>6</v>
      </c>
      <c r="I1770" s="171">
        <v>7</v>
      </c>
      <c r="J1770" s="171">
        <v>8</v>
      </c>
      <c r="K1770" s="171">
        <v>9</v>
      </c>
      <c r="L1770" s="171">
        <v>10</v>
      </c>
      <c r="M1770" s="171">
        <v>11</v>
      </c>
      <c r="N1770" s="171">
        <v>12</v>
      </c>
      <c r="O1770" s="171">
        <v>13</v>
      </c>
      <c r="P1770" s="171">
        <v>14</v>
      </c>
      <c r="Q1770" s="171">
        <v>15</v>
      </c>
      <c r="R1770" s="171">
        <v>16</v>
      </c>
      <c r="S1770" s="171">
        <v>17</v>
      </c>
      <c r="T1770" s="171">
        <v>18</v>
      </c>
      <c r="U1770" s="66" t="s">
        <v>1</v>
      </c>
    </row>
    <row r="1771" spans="1:21" x14ac:dyDescent="0.25">
      <c r="A1771" s="169"/>
      <c r="B1771" s="170"/>
      <c r="C1771" s="171"/>
      <c r="D1771" s="171"/>
      <c r="E1771" s="171"/>
      <c r="F1771" s="171"/>
      <c r="G1771" s="171"/>
      <c r="H1771" s="171"/>
      <c r="I1771" s="171"/>
      <c r="J1771" s="171"/>
      <c r="K1771" s="171"/>
      <c r="L1771" s="171"/>
      <c r="M1771" s="171"/>
      <c r="N1771" s="171"/>
      <c r="O1771" s="171"/>
      <c r="P1771" s="171"/>
      <c r="Q1771" s="171"/>
      <c r="R1771" s="171"/>
      <c r="S1771" s="171"/>
      <c r="T1771" s="171"/>
      <c r="U1771" s="67"/>
    </row>
    <row r="1772" spans="1:21" x14ac:dyDescent="0.25">
      <c r="B1772" s="61" t="s">
        <v>8</v>
      </c>
      <c r="C1772" s="60">
        <f>'vnos rezultatov'!C$133</f>
        <v>0</v>
      </c>
      <c r="D1772" s="60">
        <f>'vnos rezultatov'!D$133</f>
        <v>0</v>
      </c>
      <c r="E1772" s="60">
        <f>'vnos rezultatov'!E$133</f>
        <v>0</v>
      </c>
      <c r="F1772" s="60">
        <f>'vnos rezultatov'!F$133</f>
        <v>0</v>
      </c>
      <c r="G1772" s="60">
        <f>'vnos rezultatov'!G$133</f>
        <v>0</v>
      </c>
      <c r="H1772" s="60">
        <f>'vnos rezultatov'!H$133</f>
        <v>0</v>
      </c>
      <c r="I1772" s="60">
        <f>'vnos rezultatov'!I$133</f>
        <v>0</v>
      </c>
      <c r="J1772" s="60">
        <f>'vnos rezultatov'!J$133</f>
        <v>0</v>
      </c>
      <c r="K1772" s="60">
        <f>'vnos rezultatov'!K$133</f>
        <v>0</v>
      </c>
      <c r="L1772" s="60">
        <f>'vnos rezultatov'!L$133</f>
        <v>0</v>
      </c>
      <c r="M1772" s="60">
        <f>'vnos rezultatov'!M$133</f>
        <v>0</v>
      </c>
      <c r="N1772" s="60">
        <f>'vnos rezultatov'!N$133</f>
        <v>0</v>
      </c>
      <c r="O1772" s="60">
        <f>'vnos rezultatov'!O$133</f>
        <v>0</v>
      </c>
      <c r="P1772" s="60">
        <f>'vnos rezultatov'!P$133</f>
        <v>0</v>
      </c>
      <c r="Q1772" s="60">
        <f>'vnos rezultatov'!Q$133</f>
        <v>0</v>
      </c>
      <c r="R1772" s="60">
        <f>'vnos rezultatov'!R$133</f>
        <v>0</v>
      </c>
      <c r="S1772" s="60">
        <f>'vnos rezultatov'!S$133</f>
        <v>0</v>
      </c>
      <c r="T1772" s="60">
        <f>'vnos rezultatov'!T$133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72" t="s">
        <v>6</v>
      </c>
      <c r="D1783" s="172"/>
      <c r="E1783" s="172"/>
      <c r="F1783" s="172"/>
      <c r="G1783" s="172"/>
      <c r="H1783" s="172"/>
      <c r="I1783" s="172"/>
      <c r="J1783" s="172"/>
      <c r="K1783" s="172"/>
      <c r="L1783" s="172"/>
      <c r="M1783" s="172"/>
      <c r="N1783" s="172"/>
      <c r="O1783" s="172"/>
      <c r="P1783" s="172"/>
      <c r="Q1783" s="172"/>
      <c r="R1783" s="172"/>
      <c r="S1783" s="172"/>
      <c r="T1783" s="172"/>
    </row>
    <row r="1784" spans="1:21" x14ac:dyDescent="0.25">
      <c r="A1784" s="169">
        <f>score!A134</f>
        <v>128</v>
      </c>
      <c r="B1784" s="170" t="str">
        <f>score!F134</f>
        <v/>
      </c>
      <c r="C1784" s="174">
        <v>1</v>
      </c>
      <c r="D1784" s="174">
        <v>2</v>
      </c>
      <c r="E1784" s="174">
        <v>3</v>
      </c>
      <c r="F1784" s="174">
        <v>4</v>
      </c>
      <c r="G1784" s="174">
        <v>5</v>
      </c>
      <c r="H1784" s="174">
        <v>6</v>
      </c>
      <c r="I1784" s="174">
        <v>7</v>
      </c>
      <c r="J1784" s="174">
        <v>8</v>
      </c>
      <c r="K1784" s="174">
        <v>9</v>
      </c>
      <c r="L1784" s="174">
        <v>10</v>
      </c>
      <c r="M1784" s="174">
        <v>11</v>
      </c>
      <c r="N1784" s="174">
        <v>12</v>
      </c>
      <c r="O1784" s="174">
        <v>13</v>
      </c>
      <c r="P1784" s="174">
        <v>14</v>
      </c>
      <c r="Q1784" s="174">
        <v>15</v>
      </c>
      <c r="R1784" s="174">
        <v>16</v>
      </c>
      <c r="S1784" s="174">
        <v>17</v>
      </c>
      <c r="T1784" s="174">
        <v>18</v>
      </c>
      <c r="U1784" s="66" t="s">
        <v>1</v>
      </c>
    </row>
    <row r="1785" spans="1:21" x14ac:dyDescent="0.25">
      <c r="A1785" s="169"/>
      <c r="B1785" s="173"/>
      <c r="C1785" s="175"/>
      <c r="D1785" s="175"/>
      <c r="E1785" s="175"/>
      <c r="F1785" s="175"/>
      <c r="G1785" s="175"/>
      <c r="H1785" s="175"/>
      <c r="I1785" s="175"/>
      <c r="J1785" s="175"/>
      <c r="K1785" s="175"/>
      <c r="L1785" s="175"/>
      <c r="M1785" s="175"/>
      <c r="N1785" s="175"/>
      <c r="O1785" s="175"/>
      <c r="P1785" s="175"/>
      <c r="Q1785" s="175"/>
      <c r="R1785" s="175"/>
      <c r="S1785" s="175"/>
      <c r="T1785" s="175"/>
      <c r="U1785" s="67"/>
    </row>
    <row r="1786" spans="1:21" x14ac:dyDescent="0.25">
      <c r="B1786" s="61" t="s">
        <v>8</v>
      </c>
      <c r="C1786" s="60">
        <f>'vnos rezultatov'!C$134</f>
        <v>0</v>
      </c>
      <c r="D1786" s="60">
        <f>'vnos rezultatov'!D$134</f>
        <v>0</v>
      </c>
      <c r="E1786" s="60">
        <f>'vnos rezultatov'!E$134</f>
        <v>0</v>
      </c>
      <c r="F1786" s="60">
        <f>'vnos rezultatov'!F$134</f>
        <v>0</v>
      </c>
      <c r="G1786" s="60">
        <f>'vnos rezultatov'!G$134</f>
        <v>0</v>
      </c>
      <c r="H1786" s="60">
        <f>'vnos rezultatov'!H$134</f>
        <v>0</v>
      </c>
      <c r="I1786" s="60">
        <f>'vnos rezultatov'!I$134</f>
        <v>0</v>
      </c>
      <c r="J1786" s="60">
        <f>'vnos rezultatov'!J$134</f>
        <v>0</v>
      </c>
      <c r="K1786" s="60">
        <f>'vnos rezultatov'!K$134</f>
        <v>0</v>
      </c>
      <c r="L1786" s="60">
        <f>'vnos rezultatov'!L$134</f>
        <v>0</v>
      </c>
      <c r="M1786" s="60">
        <f>'vnos rezultatov'!M$134</f>
        <v>0</v>
      </c>
      <c r="N1786" s="60">
        <f>'vnos rezultatov'!N$134</f>
        <v>0</v>
      </c>
      <c r="O1786" s="60">
        <f>'vnos rezultatov'!O$134</f>
        <v>0</v>
      </c>
      <c r="P1786" s="60">
        <f>'vnos rezultatov'!P$134</f>
        <v>0</v>
      </c>
      <c r="Q1786" s="60">
        <f>'vnos rezultatov'!Q$134</f>
        <v>0</v>
      </c>
      <c r="R1786" s="60">
        <f>'vnos rezultatov'!R$134</f>
        <v>0</v>
      </c>
      <c r="S1786" s="60">
        <f>'vnos rezultatov'!S$134</f>
        <v>0</v>
      </c>
      <c r="T1786" s="60">
        <f>'vnos rezultatov'!T$134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68" t="s">
        <v>6</v>
      </c>
      <c r="D1797" s="168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68"/>
      <c r="R1797" s="168"/>
      <c r="S1797" s="168"/>
      <c r="T1797" s="168"/>
    </row>
    <row r="1798" spans="1:21" x14ac:dyDescent="0.25">
      <c r="A1798" s="169">
        <f>score!A135</f>
        <v>129</v>
      </c>
      <c r="B1798" s="170" t="str">
        <f>score!F135</f>
        <v/>
      </c>
      <c r="C1798" s="171">
        <v>1</v>
      </c>
      <c r="D1798" s="171">
        <v>2</v>
      </c>
      <c r="E1798" s="171">
        <v>3</v>
      </c>
      <c r="F1798" s="171">
        <v>4</v>
      </c>
      <c r="G1798" s="171">
        <v>5</v>
      </c>
      <c r="H1798" s="171">
        <v>6</v>
      </c>
      <c r="I1798" s="171">
        <v>7</v>
      </c>
      <c r="J1798" s="171">
        <v>8</v>
      </c>
      <c r="K1798" s="171">
        <v>9</v>
      </c>
      <c r="L1798" s="171">
        <v>10</v>
      </c>
      <c r="M1798" s="171">
        <v>11</v>
      </c>
      <c r="N1798" s="171">
        <v>12</v>
      </c>
      <c r="O1798" s="171">
        <v>13</v>
      </c>
      <c r="P1798" s="171">
        <v>14</v>
      </c>
      <c r="Q1798" s="171">
        <v>15</v>
      </c>
      <c r="R1798" s="171">
        <v>16</v>
      </c>
      <c r="S1798" s="171">
        <v>17</v>
      </c>
      <c r="T1798" s="171">
        <v>18</v>
      </c>
      <c r="U1798" s="66" t="s">
        <v>1</v>
      </c>
    </row>
    <row r="1799" spans="1:21" x14ac:dyDescent="0.25">
      <c r="A1799" s="169"/>
      <c r="B1799" s="170"/>
      <c r="C1799" s="171"/>
      <c r="D1799" s="171"/>
      <c r="E1799" s="171"/>
      <c r="F1799" s="171"/>
      <c r="G1799" s="171"/>
      <c r="H1799" s="171"/>
      <c r="I1799" s="171"/>
      <c r="J1799" s="171"/>
      <c r="K1799" s="171"/>
      <c r="L1799" s="171"/>
      <c r="M1799" s="171"/>
      <c r="N1799" s="171"/>
      <c r="O1799" s="171"/>
      <c r="P1799" s="171"/>
      <c r="Q1799" s="171"/>
      <c r="R1799" s="171"/>
      <c r="S1799" s="171"/>
      <c r="T1799" s="171"/>
      <c r="U1799" s="67"/>
    </row>
    <row r="1800" spans="1:21" x14ac:dyDescent="0.25">
      <c r="B1800" s="61" t="s">
        <v>8</v>
      </c>
      <c r="C1800" s="60">
        <f>'vnos rezultatov'!C$135</f>
        <v>0</v>
      </c>
      <c r="D1800" s="60">
        <f>'vnos rezultatov'!D$135</f>
        <v>0</v>
      </c>
      <c r="E1800" s="60">
        <f>'vnos rezultatov'!E$135</f>
        <v>0</v>
      </c>
      <c r="F1800" s="60">
        <f>'vnos rezultatov'!F$135</f>
        <v>0</v>
      </c>
      <c r="G1800" s="60">
        <f>'vnos rezultatov'!G$135</f>
        <v>0</v>
      </c>
      <c r="H1800" s="60">
        <f>'vnos rezultatov'!H$135</f>
        <v>0</v>
      </c>
      <c r="I1800" s="60">
        <f>'vnos rezultatov'!I$135</f>
        <v>0</v>
      </c>
      <c r="J1800" s="60">
        <f>'vnos rezultatov'!J$135</f>
        <v>0</v>
      </c>
      <c r="K1800" s="60">
        <f>'vnos rezultatov'!K$135</f>
        <v>0</v>
      </c>
      <c r="L1800" s="60">
        <f>'vnos rezultatov'!L$135</f>
        <v>0</v>
      </c>
      <c r="M1800" s="60">
        <f>'vnos rezultatov'!M$135</f>
        <v>0</v>
      </c>
      <c r="N1800" s="60">
        <f>'vnos rezultatov'!N$135</f>
        <v>0</v>
      </c>
      <c r="O1800" s="60">
        <f>'vnos rezultatov'!O$135</f>
        <v>0</v>
      </c>
      <c r="P1800" s="60">
        <f>'vnos rezultatov'!P$135</f>
        <v>0</v>
      </c>
      <c r="Q1800" s="60">
        <f>'vnos rezultatov'!Q$135</f>
        <v>0</v>
      </c>
      <c r="R1800" s="60">
        <f>'vnos rezultatov'!R$135</f>
        <v>0</v>
      </c>
      <c r="S1800" s="60">
        <f>'vnos rezultatov'!S$135</f>
        <v>0</v>
      </c>
      <c r="T1800" s="60">
        <f>'vnos rezultatov'!T$135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68" t="s">
        <v>6</v>
      </c>
      <c r="D1811" s="168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68"/>
      <c r="R1811" s="168"/>
      <c r="S1811" s="168"/>
      <c r="T1811" s="168"/>
    </row>
    <row r="1812" spans="1:21" x14ac:dyDescent="0.25">
      <c r="A1812" s="169">
        <f>score!A136</f>
        <v>130</v>
      </c>
      <c r="B1812" s="170" t="str">
        <f>score!F136</f>
        <v/>
      </c>
      <c r="C1812" s="171">
        <v>1</v>
      </c>
      <c r="D1812" s="171">
        <v>2</v>
      </c>
      <c r="E1812" s="171">
        <v>3</v>
      </c>
      <c r="F1812" s="171">
        <v>4</v>
      </c>
      <c r="G1812" s="171">
        <v>5</v>
      </c>
      <c r="H1812" s="171">
        <v>6</v>
      </c>
      <c r="I1812" s="171">
        <v>7</v>
      </c>
      <c r="J1812" s="171">
        <v>8</v>
      </c>
      <c r="K1812" s="171">
        <v>9</v>
      </c>
      <c r="L1812" s="171">
        <v>10</v>
      </c>
      <c r="M1812" s="171">
        <v>11</v>
      </c>
      <c r="N1812" s="171">
        <v>12</v>
      </c>
      <c r="O1812" s="171">
        <v>13</v>
      </c>
      <c r="P1812" s="171">
        <v>14</v>
      </c>
      <c r="Q1812" s="171">
        <v>15</v>
      </c>
      <c r="R1812" s="171">
        <v>16</v>
      </c>
      <c r="S1812" s="171">
        <v>17</v>
      </c>
      <c r="T1812" s="171">
        <v>18</v>
      </c>
      <c r="U1812" s="66" t="s">
        <v>1</v>
      </c>
    </row>
    <row r="1813" spans="1:21" x14ac:dyDescent="0.25">
      <c r="A1813" s="169"/>
      <c r="B1813" s="170"/>
      <c r="C1813" s="171"/>
      <c r="D1813" s="171"/>
      <c r="E1813" s="171"/>
      <c r="F1813" s="171"/>
      <c r="G1813" s="171"/>
      <c r="H1813" s="171"/>
      <c r="I1813" s="171"/>
      <c r="J1813" s="171"/>
      <c r="K1813" s="171"/>
      <c r="L1813" s="171"/>
      <c r="M1813" s="171"/>
      <c r="N1813" s="171"/>
      <c r="O1813" s="171"/>
      <c r="P1813" s="171"/>
      <c r="Q1813" s="171"/>
      <c r="R1813" s="171"/>
      <c r="S1813" s="171"/>
      <c r="T1813" s="171"/>
      <c r="U1813" s="67"/>
    </row>
    <row r="1814" spans="1:21" x14ac:dyDescent="0.25">
      <c r="B1814" s="61" t="s">
        <v>8</v>
      </c>
      <c r="C1814" s="60">
        <f>'vnos rezultatov'!C$136</f>
        <v>0</v>
      </c>
      <c r="D1814" s="60">
        <f>'vnos rezultatov'!D$136</f>
        <v>0</v>
      </c>
      <c r="E1814" s="60">
        <f>'vnos rezultatov'!E$136</f>
        <v>0</v>
      </c>
      <c r="F1814" s="60">
        <f>'vnos rezultatov'!F$136</f>
        <v>0</v>
      </c>
      <c r="G1814" s="60">
        <f>'vnos rezultatov'!G$136</f>
        <v>0</v>
      </c>
      <c r="H1814" s="60">
        <f>'vnos rezultatov'!H$136</f>
        <v>0</v>
      </c>
      <c r="I1814" s="60">
        <f>'vnos rezultatov'!I$136</f>
        <v>0</v>
      </c>
      <c r="J1814" s="60">
        <f>'vnos rezultatov'!J$136</f>
        <v>0</v>
      </c>
      <c r="K1814" s="60">
        <f>'vnos rezultatov'!K$136</f>
        <v>0</v>
      </c>
      <c r="L1814" s="60">
        <f>'vnos rezultatov'!L$136</f>
        <v>0</v>
      </c>
      <c r="M1814" s="60">
        <f>'vnos rezultatov'!M$136</f>
        <v>0</v>
      </c>
      <c r="N1814" s="60">
        <f>'vnos rezultatov'!N$136</f>
        <v>0</v>
      </c>
      <c r="O1814" s="60">
        <f>'vnos rezultatov'!O$136</f>
        <v>0</v>
      </c>
      <c r="P1814" s="60">
        <f>'vnos rezultatov'!P$136</f>
        <v>0</v>
      </c>
      <c r="Q1814" s="60">
        <f>'vnos rezultatov'!Q$136</f>
        <v>0</v>
      </c>
      <c r="R1814" s="60">
        <f>'vnos rezultatov'!R$136</f>
        <v>0</v>
      </c>
      <c r="S1814" s="60">
        <f>'vnos rezultatov'!S$136</f>
        <v>0</v>
      </c>
      <c r="T1814" s="60">
        <f>'vnos rezultatov'!T$136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68" t="s">
        <v>6</v>
      </c>
      <c r="D1825" s="168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68"/>
      <c r="R1825" s="168"/>
      <c r="S1825" s="168"/>
      <c r="T1825" s="168"/>
    </row>
    <row r="1826" spans="1:21" x14ac:dyDescent="0.25">
      <c r="A1826" s="169">
        <f>score!A137</f>
        <v>131</v>
      </c>
      <c r="B1826" s="170" t="str">
        <f>score!F137</f>
        <v/>
      </c>
      <c r="C1826" s="171">
        <v>1</v>
      </c>
      <c r="D1826" s="171">
        <v>2</v>
      </c>
      <c r="E1826" s="171">
        <v>3</v>
      </c>
      <c r="F1826" s="171">
        <v>4</v>
      </c>
      <c r="G1826" s="171">
        <v>5</v>
      </c>
      <c r="H1826" s="171">
        <v>6</v>
      </c>
      <c r="I1826" s="171">
        <v>7</v>
      </c>
      <c r="J1826" s="171">
        <v>8</v>
      </c>
      <c r="K1826" s="171">
        <v>9</v>
      </c>
      <c r="L1826" s="171">
        <v>10</v>
      </c>
      <c r="M1826" s="171">
        <v>11</v>
      </c>
      <c r="N1826" s="171">
        <v>12</v>
      </c>
      <c r="O1826" s="171">
        <v>13</v>
      </c>
      <c r="P1826" s="171">
        <v>14</v>
      </c>
      <c r="Q1826" s="171">
        <v>15</v>
      </c>
      <c r="R1826" s="171">
        <v>16</v>
      </c>
      <c r="S1826" s="171">
        <v>17</v>
      </c>
      <c r="T1826" s="171">
        <v>18</v>
      </c>
      <c r="U1826" s="66" t="s">
        <v>1</v>
      </c>
    </row>
    <row r="1827" spans="1:21" x14ac:dyDescent="0.25">
      <c r="A1827" s="169"/>
      <c r="B1827" s="170"/>
      <c r="C1827" s="171"/>
      <c r="D1827" s="171"/>
      <c r="E1827" s="171"/>
      <c r="F1827" s="171"/>
      <c r="G1827" s="171"/>
      <c r="H1827" s="171"/>
      <c r="I1827" s="171"/>
      <c r="J1827" s="171"/>
      <c r="K1827" s="171"/>
      <c r="L1827" s="171"/>
      <c r="M1827" s="171"/>
      <c r="N1827" s="171"/>
      <c r="O1827" s="171"/>
      <c r="P1827" s="171"/>
      <c r="Q1827" s="171"/>
      <c r="R1827" s="171"/>
      <c r="S1827" s="171"/>
      <c r="T1827" s="171"/>
      <c r="U1827" s="67"/>
    </row>
    <row r="1828" spans="1:21" x14ac:dyDescent="0.25">
      <c r="B1828" s="61" t="s">
        <v>8</v>
      </c>
      <c r="C1828" s="60">
        <f>'vnos rezultatov'!C$137</f>
        <v>0</v>
      </c>
      <c r="D1828" s="60">
        <f>'vnos rezultatov'!D$137</f>
        <v>0</v>
      </c>
      <c r="E1828" s="60">
        <f>'vnos rezultatov'!E$137</f>
        <v>0</v>
      </c>
      <c r="F1828" s="60">
        <f>'vnos rezultatov'!F$137</f>
        <v>0</v>
      </c>
      <c r="G1828" s="60">
        <f>'vnos rezultatov'!G$137</f>
        <v>0</v>
      </c>
      <c r="H1828" s="60">
        <f>'vnos rezultatov'!H$137</f>
        <v>0</v>
      </c>
      <c r="I1828" s="60">
        <f>'vnos rezultatov'!I$137</f>
        <v>0</v>
      </c>
      <c r="J1828" s="60">
        <f>'vnos rezultatov'!J$137</f>
        <v>0</v>
      </c>
      <c r="K1828" s="60">
        <f>'vnos rezultatov'!K$137</f>
        <v>0</v>
      </c>
      <c r="L1828" s="60">
        <f>'vnos rezultatov'!L$137</f>
        <v>0</v>
      </c>
      <c r="M1828" s="60">
        <f>'vnos rezultatov'!M$137</f>
        <v>0</v>
      </c>
      <c r="N1828" s="60">
        <f>'vnos rezultatov'!N$137</f>
        <v>0</v>
      </c>
      <c r="O1828" s="60">
        <f>'vnos rezultatov'!O$137</f>
        <v>0</v>
      </c>
      <c r="P1828" s="60">
        <f>'vnos rezultatov'!P$137</f>
        <v>0</v>
      </c>
      <c r="Q1828" s="60">
        <f>'vnos rezultatov'!Q$137</f>
        <v>0</v>
      </c>
      <c r="R1828" s="60">
        <f>'vnos rezultatov'!R$137</f>
        <v>0</v>
      </c>
      <c r="S1828" s="60">
        <f>'vnos rezultatov'!S$137</f>
        <v>0</v>
      </c>
      <c r="T1828" s="60">
        <f>'vnos rezultatov'!T$137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68" t="s">
        <v>6</v>
      </c>
      <c r="D1839" s="168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68"/>
      <c r="R1839" s="168"/>
      <c r="S1839" s="168"/>
      <c r="T1839" s="168"/>
    </row>
    <row r="1840" spans="1:21" x14ac:dyDescent="0.25">
      <c r="A1840" s="169">
        <f>score!A138</f>
        <v>132</v>
      </c>
      <c r="B1840" s="170" t="str">
        <f>score!F138</f>
        <v/>
      </c>
      <c r="C1840" s="171">
        <v>1</v>
      </c>
      <c r="D1840" s="171">
        <v>2</v>
      </c>
      <c r="E1840" s="171">
        <v>3</v>
      </c>
      <c r="F1840" s="171">
        <v>4</v>
      </c>
      <c r="G1840" s="171">
        <v>5</v>
      </c>
      <c r="H1840" s="171">
        <v>6</v>
      </c>
      <c r="I1840" s="171">
        <v>7</v>
      </c>
      <c r="J1840" s="171">
        <v>8</v>
      </c>
      <c r="K1840" s="171">
        <v>9</v>
      </c>
      <c r="L1840" s="171">
        <v>10</v>
      </c>
      <c r="M1840" s="171">
        <v>11</v>
      </c>
      <c r="N1840" s="171">
        <v>12</v>
      </c>
      <c r="O1840" s="171">
        <v>13</v>
      </c>
      <c r="P1840" s="171">
        <v>14</v>
      </c>
      <c r="Q1840" s="171">
        <v>15</v>
      </c>
      <c r="R1840" s="171">
        <v>16</v>
      </c>
      <c r="S1840" s="171">
        <v>17</v>
      </c>
      <c r="T1840" s="171">
        <v>18</v>
      </c>
      <c r="U1840" s="66" t="s">
        <v>1</v>
      </c>
    </row>
    <row r="1841" spans="1:21" x14ac:dyDescent="0.25">
      <c r="A1841" s="169"/>
      <c r="B1841" s="170"/>
      <c r="C1841" s="171"/>
      <c r="D1841" s="171"/>
      <c r="E1841" s="171"/>
      <c r="F1841" s="171"/>
      <c r="G1841" s="171"/>
      <c r="H1841" s="171"/>
      <c r="I1841" s="171"/>
      <c r="J1841" s="171"/>
      <c r="K1841" s="171"/>
      <c r="L1841" s="171"/>
      <c r="M1841" s="171"/>
      <c r="N1841" s="171"/>
      <c r="O1841" s="171"/>
      <c r="P1841" s="171"/>
      <c r="Q1841" s="171"/>
      <c r="R1841" s="171"/>
      <c r="S1841" s="171"/>
      <c r="T1841" s="171"/>
      <c r="U1841" s="67"/>
    </row>
    <row r="1842" spans="1:21" x14ac:dyDescent="0.25">
      <c r="B1842" s="61" t="s">
        <v>8</v>
      </c>
      <c r="C1842" s="60">
        <f>'vnos rezultatov'!C$138</f>
        <v>0</v>
      </c>
      <c r="D1842" s="60">
        <f>'vnos rezultatov'!D$138</f>
        <v>0</v>
      </c>
      <c r="E1842" s="60">
        <f>'vnos rezultatov'!E$138</f>
        <v>0</v>
      </c>
      <c r="F1842" s="60">
        <f>'vnos rezultatov'!F$138</f>
        <v>0</v>
      </c>
      <c r="G1842" s="60">
        <f>'vnos rezultatov'!G$138</f>
        <v>0</v>
      </c>
      <c r="H1842" s="60">
        <f>'vnos rezultatov'!H$138</f>
        <v>0</v>
      </c>
      <c r="I1842" s="60">
        <f>'vnos rezultatov'!I$138</f>
        <v>0</v>
      </c>
      <c r="J1842" s="60">
        <f>'vnos rezultatov'!J$138</f>
        <v>0</v>
      </c>
      <c r="K1842" s="60">
        <f>'vnos rezultatov'!K$138</f>
        <v>0</v>
      </c>
      <c r="L1842" s="60">
        <f>'vnos rezultatov'!L$138</f>
        <v>0</v>
      </c>
      <c r="M1842" s="60">
        <f>'vnos rezultatov'!M$138</f>
        <v>0</v>
      </c>
      <c r="N1842" s="60">
        <f>'vnos rezultatov'!N$138</f>
        <v>0</v>
      </c>
      <c r="O1842" s="60">
        <f>'vnos rezultatov'!O$138</f>
        <v>0</v>
      </c>
      <c r="P1842" s="60">
        <f>'vnos rezultatov'!P$138</f>
        <v>0</v>
      </c>
      <c r="Q1842" s="60">
        <f>'vnos rezultatov'!Q$138</f>
        <v>0</v>
      </c>
      <c r="R1842" s="60">
        <f>'vnos rezultatov'!R$138</f>
        <v>0</v>
      </c>
      <c r="S1842" s="60">
        <f>'vnos rezultatov'!S$138</f>
        <v>0</v>
      </c>
      <c r="T1842" s="60">
        <f>'vnos rezultatov'!T$138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68" t="s">
        <v>6</v>
      </c>
      <c r="D1853" s="168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68"/>
      <c r="R1853" s="168"/>
      <c r="S1853" s="168"/>
      <c r="T1853" s="168"/>
    </row>
    <row r="1854" spans="1:21" x14ac:dyDescent="0.25">
      <c r="A1854" s="169">
        <f>score!A139</f>
        <v>133</v>
      </c>
      <c r="B1854" s="170" t="str">
        <f>score!F139</f>
        <v/>
      </c>
      <c r="C1854" s="171">
        <v>1</v>
      </c>
      <c r="D1854" s="171">
        <v>2</v>
      </c>
      <c r="E1854" s="171">
        <v>3</v>
      </c>
      <c r="F1854" s="171">
        <v>4</v>
      </c>
      <c r="G1854" s="171">
        <v>5</v>
      </c>
      <c r="H1854" s="171">
        <v>6</v>
      </c>
      <c r="I1854" s="171">
        <v>7</v>
      </c>
      <c r="J1854" s="171">
        <v>8</v>
      </c>
      <c r="K1854" s="171">
        <v>9</v>
      </c>
      <c r="L1854" s="171">
        <v>10</v>
      </c>
      <c r="M1854" s="171">
        <v>11</v>
      </c>
      <c r="N1854" s="171">
        <v>12</v>
      </c>
      <c r="O1854" s="171">
        <v>13</v>
      </c>
      <c r="P1854" s="171">
        <v>14</v>
      </c>
      <c r="Q1854" s="171">
        <v>15</v>
      </c>
      <c r="R1854" s="171">
        <v>16</v>
      </c>
      <c r="S1854" s="171">
        <v>17</v>
      </c>
      <c r="T1854" s="171">
        <v>18</v>
      </c>
      <c r="U1854" s="68" t="s">
        <v>1</v>
      </c>
    </row>
    <row r="1855" spans="1:21" x14ac:dyDescent="0.25">
      <c r="A1855" s="169"/>
      <c r="B1855" s="170"/>
      <c r="C1855" s="171"/>
      <c r="D1855" s="171"/>
      <c r="E1855" s="171"/>
      <c r="F1855" s="171"/>
      <c r="G1855" s="171"/>
      <c r="H1855" s="171"/>
      <c r="I1855" s="171"/>
      <c r="J1855" s="171"/>
      <c r="K1855" s="171"/>
      <c r="L1855" s="171"/>
      <c r="M1855" s="171"/>
      <c r="N1855" s="171"/>
      <c r="O1855" s="171"/>
      <c r="P1855" s="171"/>
      <c r="Q1855" s="171"/>
      <c r="R1855" s="171"/>
      <c r="S1855" s="171"/>
      <c r="T1855" s="171"/>
      <c r="U1855" s="69"/>
    </row>
    <row r="1856" spans="1:21" x14ac:dyDescent="0.25">
      <c r="B1856" s="61" t="s">
        <v>8</v>
      </c>
      <c r="C1856" s="60">
        <f>'vnos rezultatov'!C$139</f>
        <v>0</v>
      </c>
      <c r="D1856" s="60">
        <f>'vnos rezultatov'!D$139</f>
        <v>0</v>
      </c>
      <c r="E1856" s="60">
        <f>'vnos rezultatov'!E$139</f>
        <v>0</v>
      </c>
      <c r="F1856" s="60">
        <f>'vnos rezultatov'!F$139</f>
        <v>0</v>
      </c>
      <c r="G1856" s="60">
        <f>'vnos rezultatov'!G$139</f>
        <v>0</v>
      </c>
      <c r="H1856" s="60">
        <f>'vnos rezultatov'!H$139</f>
        <v>0</v>
      </c>
      <c r="I1856" s="60">
        <f>'vnos rezultatov'!I$139</f>
        <v>0</v>
      </c>
      <c r="J1856" s="60">
        <f>'vnos rezultatov'!J$139</f>
        <v>0</v>
      </c>
      <c r="K1856" s="60">
        <f>'vnos rezultatov'!K$139</f>
        <v>0</v>
      </c>
      <c r="L1856" s="60">
        <f>'vnos rezultatov'!L$139</f>
        <v>0</v>
      </c>
      <c r="M1856" s="60">
        <f>'vnos rezultatov'!M$139</f>
        <v>0</v>
      </c>
      <c r="N1856" s="60">
        <f>'vnos rezultatov'!N$139</f>
        <v>0</v>
      </c>
      <c r="O1856" s="60">
        <f>'vnos rezultatov'!O$139</f>
        <v>0</v>
      </c>
      <c r="P1856" s="60">
        <f>'vnos rezultatov'!P$139</f>
        <v>0</v>
      </c>
      <c r="Q1856" s="60">
        <f>'vnos rezultatov'!Q$139</f>
        <v>0</v>
      </c>
      <c r="R1856" s="60">
        <f>'vnos rezultatov'!R$139</f>
        <v>0</v>
      </c>
      <c r="S1856" s="60">
        <f>'vnos rezultatov'!S$139</f>
        <v>0</v>
      </c>
      <c r="T1856" s="60">
        <f>'vnos rezultatov'!T$139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72" t="s">
        <v>6</v>
      </c>
      <c r="D1867" s="172"/>
      <c r="E1867" s="172"/>
      <c r="F1867" s="172"/>
      <c r="G1867" s="172"/>
      <c r="H1867" s="172"/>
      <c r="I1867" s="172"/>
      <c r="J1867" s="172"/>
      <c r="K1867" s="172"/>
      <c r="L1867" s="172"/>
      <c r="M1867" s="172"/>
      <c r="N1867" s="172"/>
      <c r="O1867" s="172"/>
      <c r="P1867" s="172"/>
      <c r="Q1867" s="172"/>
      <c r="R1867" s="172"/>
      <c r="S1867" s="172"/>
      <c r="T1867" s="172"/>
    </row>
    <row r="1868" spans="1:21" x14ac:dyDescent="0.25">
      <c r="A1868" s="169">
        <f>score!A140</f>
        <v>134</v>
      </c>
      <c r="B1868" s="170" t="str">
        <f>score!F140</f>
        <v/>
      </c>
      <c r="C1868" s="174">
        <v>1</v>
      </c>
      <c r="D1868" s="174">
        <v>2</v>
      </c>
      <c r="E1868" s="174">
        <v>3</v>
      </c>
      <c r="F1868" s="174">
        <v>4</v>
      </c>
      <c r="G1868" s="174">
        <v>5</v>
      </c>
      <c r="H1868" s="174">
        <v>6</v>
      </c>
      <c r="I1868" s="174">
        <v>7</v>
      </c>
      <c r="J1868" s="174">
        <v>8</v>
      </c>
      <c r="K1868" s="174">
        <v>9</v>
      </c>
      <c r="L1868" s="174">
        <v>10</v>
      </c>
      <c r="M1868" s="174">
        <v>11</v>
      </c>
      <c r="N1868" s="174">
        <v>12</v>
      </c>
      <c r="O1868" s="174">
        <v>13</v>
      </c>
      <c r="P1868" s="174">
        <v>14</v>
      </c>
      <c r="Q1868" s="174">
        <v>15</v>
      </c>
      <c r="R1868" s="174">
        <v>16</v>
      </c>
      <c r="S1868" s="174">
        <v>17</v>
      </c>
      <c r="T1868" s="174">
        <v>18</v>
      </c>
      <c r="U1868" s="68" t="s">
        <v>1</v>
      </c>
    </row>
    <row r="1869" spans="1:21" x14ac:dyDescent="0.25">
      <c r="A1869" s="169"/>
      <c r="B1869" s="173"/>
      <c r="C1869" s="175"/>
      <c r="D1869" s="175"/>
      <c r="E1869" s="175"/>
      <c r="F1869" s="175"/>
      <c r="G1869" s="175"/>
      <c r="H1869" s="175"/>
      <c r="I1869" s="175"/>
      <c r="J1869" s="175"/>
      <c r="K1869" s="175"/>
      <c r="L1869" s="175"/>
      <c r="M1869" s="175"/>
      <c r="N1869" s="175"/>
      <c r="O1869" s="175"/>
      <c r="P1869" s="175"/>
      <c r="Q1869" s="175"/>
      <c r="R1869" s="175"/>
      <c r="S1869" s="175"/>
      <c r="T1869" s="175"/>
      <c r="U1869" s="69"/>
    </row>
    <row r="1870" spans="1:21" x14ac:dyDescent="0.25">
      <c r="B1870" s="61" t="s">
        <v>8</v>
      </c>
      <c r="C1870" s="60">
        <f>'vnos rezultatov'!C$140</f>
        <v>0</v>
      </c>
      <c r="D1870" s="60">
        <f>'vnos rezultatov'!D$140</f>
        <v>0</v>
      </c>
      <c r="E1870" s="60">
        <f>'vnos rezultatov'!E$140</f>
        <v>0</v>
      </c>
      <c r="F1870" s="60">
        <f>'vnos rezultatov'!F$140</f>
        <v>0</v>
      </c>
      <c r="G1870" s="60">
        <f>'vnos rezultatov'!G$140</f>
        <v>0</v>
      </c>
      <c r="H1870" s="60">
        <f>'vnos rezultatov'!H$140</f>
        <v>0</v>
      </c>
      <c r="I1870" s="60">
        <f>'vnos rezultatov'!I$140</f>
        <v>0</v>
      </c>
      <c r="J1870" s="60">
        <f>'vnos rezultatov'!J$140</f>
        <v>0</v>
      </c>
      <c r="K1870" s="60">
        <f>'vnos rezultatov'!K$140</f>
        <v>0</v>
      </c>
      <c r="L1870" s="60">
        <f>'vnos rezultatov'!L$140</f>
        <v>0</v>
      </c>
      <c r="M1870" s="60">
        <f>'vnos rezultatov'!M$140</f>
        <v>0</v>
      </c>
      <c r="N1870" s="60">
        <f>'vnos rezultatov'!N$140</f>
        <v>0</v>
      </c>
      <c r="O1870" s="60">
        <f>'vnos rezultatov'!O$140</f>
        <v>0</v>
      </c>
      <c r="P1870" s="60">
        <f>'vnos rezultatov'!P$140</f>
        <v>0</v>
      </c>
      <c r="Q1870" s="60">
        <f>'vnos rezultatov'!Q$140</f>
        <v>0</v>
      </c>
      <c r="R1870" s="60">
        <f>'vnos rezultatov'!R$140</f>
        <v>0</v>
      </c>
      <c r="S1870" s="60">
        <f>'vnos rezultatov'!S$140</f>
        <v>0</v>
      </c>
      <c r="T1870" s="60">
        <f>'vnos rezultatov'!T$140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68" t="s">
        <v>6</v>
      </c>
      <c r="D1881" s="168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68"/>
      <c r="R1881" s="168"/>
      <c r="S1881" s="168"/>
      <c r="T1881" s="168"/>
    </row>
    <row r="1882" spans="1:21" x14ac:dyDescent="0.25">
      <c r="A1882" s="169">
        <f>score!A141</f>
        <v>135</v>
      </c>
      <c r="B1882" s="170" t="str">
        <f>score!F141</f>
        <v/>
      </c>
      <c r="C1882" s="171">
        <v>1</v>
      </c>
      <c r="D1882" s="171">
        <v>2</v>
      </c>
      <c r="E1882" s="171">
        <v>3</v>
      </c>
      <c r="F1882" s="171">
        <v>4</v>
      </c>
      <c r="G1882" s="171">
        <v>5</v>
      </c>
      <c r="H1882" s="171">
        <v>6</v>
      </c>
      <c r="I1882" s="171">
        <v>7</v>
      </c>
      <c r="J1882" s="171">
        <v>8</v>
      </c>
      <c r="K1882" s="171">
        <v>9</v>
      </c>
      <c r="L1882" s="171">
        <v>10</v>
      </c>
      <c r="M1882" s="171">
        <v>11</v>
      </c>
      <c r="N1882" s="171">
        <v>12</v>
      </c>
      <c r="O1882" s="171">
        <v>13</v>
      </c>
      <c r="P1882" s="171">
        <v>14</v>
      </c>
      <c r="Q1882" s="171">
        <v>15</v>
      </c>
      <c r="R1882" s="171">
        <v>16</v>
      </c>
      <c r="S1882" s="171">
        <v>17</v>
      </c>
      <c r="T1882" s="171">
        <v>18</v>
      </c>
      <c r="U1882" s="68" t="s">
        <v>1</v>
      </c>
    </row>
    <row r="1883" spans="1:21" x14ac:dyDescent="0.25">
      <c r="A1883" s="169"/>
      <c r="B1883" s="170"/>
      <c r="C1883" s="171"/>
      <c r="D1883" s="171"/>
      <c r="E1883" s="171"/>
      <c r="F1883" s="171"/>
      <c r="G1883" s="171"/>
      <c r="H1883" s="171"/>
      <c r="I1883" s="171"/>
      <c r="J1883" s="171"/>
      <c r="K1883" s="171"/>
      <c r="L1883" s="171"/>
      <c r="M1883" s="171"/>
      <c r="N1883" s="171"/>
      <c r="O1883" s="171"/>
      <c r="P1883" s="171"/>
      <c r="Q1883" s="171"/>
      <c r="R1883" s="171"/>
      <c r="S1883" s="171"/>
      <c r="T1883" s="171"/>
      <c r="U1883" s="69"/>
    </row>
    <row r="1884" spans="1:21" x14ac:dyDescent="0.25">
      <c r="B1884" s="61" t="s">
        <v>8</v>
      </c>
      <c r="C1884" s="60">
        <f>'vnos rezultatov'!C$141</f>
        <v>0</v>
      </c>
      <c r="D1884" s="60">
        <f>'vnos rezultatov'!D$141</f>
        <v>0</v>
      </c>
      <c r="E1884" s="60">
        <f>'vnos rezultatov'!E$141</f>
        <v>0</v>
      </c>
      <c r="F1884" s="60">
        <f>'vnos rezultatov'!F$141</f>
        <v>0</v>
      </c>
      <c r="G1884" s="60">
        <f>'vnos rezultatov'!G$141</f>
        <v>0</v>
      </c>
      <c r="H1884" s="60">
        <f>'vnos rezultatov'!H$141</f>
        <v>0</v>
      </c>
      <c r="I1884" s="60">
        <f>'vnos rezultatov'!I$141</f>
        <v>0</v>
      </c>
      <c r="J1884" s="60">
        <f>'vnos rezultatov'!J$141</f>
        <v>0</v>
      </c>
      <c r="K1884" s="60">
        <f>'vnos rezultatov'!K$141</f>
        <v>0</v>
      </c>
      <c r="L1884" s="60">
        <f>'vnos rezultatov'!L$141</f>
        <v>0</v>
      </c>
      <c r="M1884" s="60">
        <f>'vnos rezultatov'!M$141</f>
        <v>0</v>
      </c>
      <c r="N1884" s="60">
        <f>'vnos rezultatov'!N$141</f>
        <v>0</v>
      </c>
      <c r="O1884" s="60">
        <f>'vnos rezultatov'!O$141</f>
        <v>0</v>
      </c>
      <c r="P1884" s="60">
        <f>'vnos rezultatov'!P$141</f>
        <v>0</v>
      </c>
      <c r="Q1884" s="60">
        <f>'vnos rezultatov'!Q$141</f>
        <v>0</v>
      </c>
      <c r="R1884" s="60">
        <f>'vnos rezultatov'!R$141</f>
        <v>0</v>
      </c>
      <c r="S1884" s="60">
        <f>'vnos rezultatov'!S$141</f>
        <v>0</v>
      </c>
      <c r="T1884" s="60">
        <f>'vnos rezultatov'!T$141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72" t="s">
        <v>6</v>
      </c>
      <c r="D1895" s="172"/>
      <c r="E1895" s="172"/>
      <c r="F1895" s="172"/>
      <c r="G1895" s="172"/>
      <c r="H1895" s="172"/>
      <c r="I1895" s="172"/>
      <c r="J1895" s="172"/>
      <c r="K1895" s="172"/>
      <c r="L1895" s="172"/>
      <c r="M1895" s="172"/>
      <c r="N1895" s="172"/>
      <c r="O1895" s="172"/>
      <c r="P1895" s="172"/>
      <c r="Q1895" s="172"/>
      <c r="R1895" s="172"/>
      <c r="S1895" s="172"/>
      <c r="T1895" s="172"/>
    </row>
    <row r="1896" spans="1:21" x14ac:dyDescent="0.25">
      <c r="A1896" s="169">
        <f>score!A142</f>
        <v>136</v>
      </c>
      <c r="B1896" s="170" t="str">
        <f>score!F142</f>
        <v/>
      </c>
      <c r="C1896" s="174">
        <v>1</v>
      </c>
      <c r="D1896" s="174">
        <v>2</v>
      </c>
      <c r="E1896" s="174">
        <v>3</v>
      </c>
      <c r="F1896" s="174">
        <v>4</v>
      </c>
      <c r="G1896" s="174">
        <v>5</v>
      </c>
      <c r="H1896" s="174">
        <v>6</v>
      </c>
      <c r="I1896" s="174">
        <v>7</v>
      </c>
      <c r="J1896" s="174">
        <v>8</v>
      </c>
      <c r="K1896" s="174">
        <v>9</v>
      </c>
      <c r="L1896" s="174">
        <v>10</v>
      </c>
      <c r="M1896" s="174">
        <v>11</v>
      </c>
      <c r="N1896" s="174">
        <v>12</v>
      </c>
      <c r="O1896" s="174">
        <v>13</v>
      </c>
      <c r="P1896" s="174">
        <v>14</v>
      </c>
      <c r="Q1896" s="174">
        <v>15</v>
      </c>
      <c r="R1896" s="174">
        <v>16</v>
      </c>
      <c r="S1896" s="174">
        <v>17</v>
      </c>
      <c r="T1896" s="174">
        <v>18</v>
      </c>
      <c r="U1896" s="68" t="s">
        <v>1</v>
      </c>
    </row>
    <row r="1897" spans="1:21" x14ac:dyDescent="0.25">
      <c r="A1897" s="169"/>
      <c r="B1897" s="173"/>
      <c r="C1897" s="175"/>
      <c r="D1897" s="175"/>
      <c r="E1897" s="175"/>
      <c r="F1897" s="175"/>
      <c r="G1897" s="175"/>
      <c r="H1897" s="175"/>
      <c r="I1897" s="175"/>
      <c r="J1897" s="175"/>
      <c r="K1897" s="175"/>
      <c r="L1897" s="175"/>
      <c r="M1897" s="175"/>
      <c r="N1897" s="175"/>
      <c r="O1897" s="175"/>
      <c r="P1897" s="175"/>
      <c r="Q1897" s="175"/>
      <c r="R1897" s="175"/>
      <c r="S1897" s="175"/>
      <c r="T1897" s="175"/>
      <c r="U1897" s="69"/>
    </row>
    <row r="1898" spans="1:21" x14ac:dyDescent="0.25">
      <c r="B1898" s="61" t="s">
        <v>8</v>
      </c>
      <c r="C1898" s="60">
        <f>'vnos rezultatov'!C$142</f>
        <v>0</v>
      </c>
      <c r="D1898" s="60">
        <f>'vnos rezultatov'!D$142</f>
        <v>0</v>
      </c>
      <c r="E1898" s="60">
        <f>'vnos rezultatov'!E$142</f>
        <v>0</v>
      </c>
      <c r="F1898" s="60">
        <f>'vnos rezultatov'!F$142</f>
        <v>0</v>
      </c>
      <c r="G1898" s="60">
        <f>'vnos rezultatov'!G$142</f>
        <v>0</v>
      </c>
      <c r="H1898" s="60">
        <f>'vnos rezultatov'!H$142</f>
        <v>0</v>
      </c>
      <c r="I1898" s="60">
        <f>'vnos rezultatov'!I$142</f>
        <v>0</v>
      </c>
      <c r="J1898" s="60">
        <f>'vnos rezultatov'!J$142</f>
        <v>0</v>
      </c>
      <c r="K1898" s="60">
        <f>'vnos rezultatov'!K$142</f>
        <v>0</v>
      </c>
      <c r="L1898" s="60">
        <f>'vnos rezultatov'!L$142</f>
        <v>0</v>
      </c>
      <c r="M1898" s="60">
        <f>'vnos rezultatov'!M$142</f>
        <v>0</v>
      </c>
      <c r="N1898" s="60">
        <f>'vnos rezultatov'!N$142</f>
        <v>0</v>
      </c>
      <c r="O1898" s="60">
        <f>'vnos rezultatov'!O$142</f>
        <v>0</v>
      </c>
      <c r="P1898" s="60">
        <f>'vnos rezultatov'!P$142</f>
        <v>0</v>
      </c>
      <c r="Q1898" s="60">
        <f>'vnos rezultatov'!Q$142</f>
        <v>0</v>
      </c>
      <c r="R1898" s="60">
        <f>'vnos rezultatov'!R$142</f>
        <v>0</v>
      </c>
      <c r="S1898" s="60">
        <f>'vnos rezultatov'!S$142</f>
        <v>0</v>
      </c>
      <c r="T1898" s="60">
        <f>'vnos rezultatov'!T$142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68" t="s">
        <v>6</v>
      </c>
      <c r="D1909" s="168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68"/>
      <c r="R1909" s="168"/>
      <c r="S1909" s="168"/>
      <c r="T1909" s="168"/>
    </row>
    <row r="1910" spans="1:21" x14ac:dyDescent="0.25">
      <c r="A1910" s="169">
        <f>score!A143</f>
        <v>137</v>
      </c>
      <c r="B1910" s="170" t="str">
        <f>score!F143</f>
        <v/>
      </c>
      <c r="C1910" s="171">
        <v>1</v>
      </c>
      <c r="D1910" s="171">
        <v>2</v>
      </c>
      <c r="E1910" s="171">
        <v>3</v>
      </c>
      <c r="F1910" s="171">
        <v>4</v>
      </c>
      <c r="G1910" s="171">
        <v>5</v>
      </c>
      <c r="H1910" s="171">
        <v>6</v>
      </c>
      <c r="I1910" s="171">
        <v>7</v>
      </c>
      <c r="J1910" s="171">
        <v>8</v>
      </c>
      <c r="K1910" s="171">
        <v>9</v>
      </c>
      <c r="L1910" s="171">
        <v>10</v>
      </c>
      <c r="M1910" s="171">
        <v>11</v>
      </c>
      <c r="N1910" s="171">
        <v>12</v>
      </c>
      <c r="O1910" s="171">
        <v>13</v>
      </c>
      <c r="P1910" s="171">
        <v>14</v>
      </c>
      <c r="Q1910" s="171">
        <v>15</v>
      </c>
      <c r="R1910" s="171">
        <v>16</v>
      </c>
      <c r="S1910" s="171">
        <v>17</v>
      </c>
      <c r="T1910" s="171">
        <v>18</v>
      </c>
      <c r="U1910" s="68" t="s">
        <v>1</v>
      </c>
    </row>
    <row r="1911" spans="1:21" x14ac:dyDescent="0.25">
      <c r="A1911" s="169"/>
      <c r="B1911" s="170"/>
      <c r="C1911" s="171"/>
      <c r="D1911" s="171"/>
      <c r="E1911" s="171"/>
      <c r="F1911" s="171"/>
      <c r="G1911" s="171"/>
      <c r="H1911" s="171"/>
      <c r="I1911" s="171"/>
      <c r="J1911" s="171"/>
      <c r="K1911" s="171"/>
      <c r="L1911" s="171"/>
      <c r="M1911" s="171"/>
      <c r="N1911" s="171"/>
      <c r="O1911" s="171"/>
      <c r="P1911" s="171"/>
      <c r="Q1911" s="171"/>
      <c r="R1911" s="171"/>
      <c r="S1911" s="171"/>
      <c r="T1911" s="171"/>
      <c r="U1911" s="69"/>
    </row>
    <row r="1912" spans="1:21" x14ac:dyDescent="0.25">
      <c r="B1912" s="61" t="s">
        <v>8</v>
      </c>
      <c r="C1912" s="60">
        <f>'vnos rezultatov'!C$143</f>
        <v>0</v>
      </c>
      <c r="D1912" s="60">
        <f>'vnos rezultatov'!D$143</f>
        <v>0</v>
      </c>
      <c r="E1912" s="60">
        <f>'vnos rezultatov'!E$143</f>
        <v>0</v>
      </c>
      <c r="F1912" s="60">
        <f>'vnos rezultatov'!F$143</f>
        <v>0</v>
      </c>
      <c r="G1912" s="60">
        <f>'vnos rezultatov'!G$143</f>
        <v>0</v>
      </c>
      <c r="H1912" s="60">
        <f>'vnos rezultatov'!H$143</f>
        <v>0</v>
      </c>
      <c r="I1912" s="60">
        <f>'vnos rezultatov'!I$143</f>
        <v>0</v>
      </c>
      <c r="J1912" s="60">
        <f>'vnos rezultatov'!J$143</f>
        <v>0</v>
      </c>
      <c r="K1912" s="60">
        <f>'vnos rezultatov'!K$143</f>
        <v>0</v>
      </c>
      <c r="L1912" s="60">
        <f>'vnos rezultatov'!L$143</f>
        <v>0</v>
      </c>
      <c r="M1912" s="60">
        <f>'vnos rezultatov'!M$143</f>
        <v>0</v>
      </c>
      <c r="N1912" s="60">
        <f>'vnos rezultatov'!N$143</f>
        <v>0</v>
      </c>
      <c r="O1912" s="60">
        <f>'vnos rezultatov'!O$143</f>
        <v>0</v>
      </c>
      <c r="P1912" s="60">
        <f>'vnos rezultatov'!P$143</f>
        <v>0</v>
      </c>
      <c r="Q1912" s="60">
        <f>'vnos rezultatov'!Q$143</f>
        <v>0</v>
      </c>
      <c r="R1912" s="60">
        <f>'vnos rezultatov'!R$143</f>
        <v>0</v>
      </c>
      <c r="S1912" s="60">
        <f>'vnos rezultatov'!S$143</f>
        <v>0</v>
      </c>
      <c r="T1912" s="60">
        <f>'vnos rezultatov'!T$143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68" t="s">
        <v>6</v>
      </c>
      <c r="D1923" s="168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68"/>
      <c r="R1923" s="168"/>
      <c r="S1923" s="168"/>
      <c r="T1923" s="168"/>
    </row>
    <row r="1924" spans="1:21" x14ac:dyDescent="0.25">
      <c r="A1924" s="169">
        <f>score!A144</f>
        <v>138</v>
      </c>
      <c r="B1924" s="170" t="str">
        <f>score!F144</f>
        <v/>
      </c>
      <c r="C1924" s="171">
        <v>1</v>
      </c>
      <c r="D1924" s="171">
        <v>2</v>
      </c>
      <c r="E1924" s="171">
        <v>3</v>
      </c>
      <c r="F1924" s="171">
        <v>4</v>
      </c>
      <c r="G1924" s="171">
        <v>5</v>
      </c>
      <c r="H1924" s="171">
        <v>6</v>
      </c>
      <c r="I1924" s="171">
        <v>7</v>
      </c>
      <c r="J1924" s="171">
        <v>8</v>
      </c>
      <c r="K1924" s="171">
        <v>9</v>
      </c>
      <c r="L1924" s="171">
        <v>10</v>
      </c>
      <c r="M1924" s="171">
        <v>11</v>
      </c>
      <c r="N1924" s="171">
        <v>12</v>
      </c>
      <c r="O1924" s="171">
        <v>13</v>
      </c>
      <c r="P1924" s="171">
        <v>14</v>
      </c>
      <c r="Q1924" s="171">
        <v>15</v>
      </c>
      <c r="R1924" s="171">
        <v>16</v>
      </c>
      <c r="S1924" s="171">
        <v>17</v>
      </c>
      <c r="T1924" s="171">
        <v>18</v>
      </c>
      <c r="U1924" s="68" t="s">
        <v>1</v>
      </c>
    </row>
    <row r="1925" spans="1:21" x14ac:dyDescent="0.25">
      <c r="A1925" s="169"/>
      <c r="B1925" s="170"/>
      <c r="C1925" s="171"/>
      <c r="D1925" s="171"/>
      <c r="E1925" s="171"/>
      <c r="F1925" s="171"/>
      <c r="G1925" s="171"/>
      <c r="H1925" s="171"/>
      <c r="I1925" s="171"/>
      <c r="J1925" s="171"/>
      <c r="K1925" s="171"/>
      <c r="L1925" s="171"/>
      <c r="M1925" s="171"/>
      <c r="N1925" s="171"/>
      <c r="O1925" s="171"/>
      <c r="P1925" s="171"/>
      <c r="Q1925" s="171"/>
      <c r="R1925" s="171"/>
      <c r="S1925" s="171"/>
      <c r="T1925" s="171"/>
      <c r="U1925" s="69"/>
    </row>
    <row r="1926" spans="1:21" x14ac:dyDescent="0.25">
      <c r="B1926" s="61" t="s">
        <v>8</v>
      </c>
      <c r="C1926" s="60">
        <f>'vnos rezultatov'!C$144</f>
        <v>0</v>
      </c>
      <c r="D1926" s="60">
        <f>'vnos rezultatov'!D$144</f>
        <v>0</v>
      </c>
      <c r="E1926" s="60">
        <f>'vnos rezultatov'!E$144</f>
        <v>0</v>
      </c>
      <c r="F1926" s="60">
        <f>'vnos rezultatov'!F$144</f>
        <v>0</v>
      </c>
      <c r="G1926" s="60">
        <f>'vnos rezultatov'!G$144</f>
        <v>0</v>
      </c>
      <c r="H1926" s="60">
        <f>'vnos rezultatov'!H$144</f>
        <v>0</v>
      </c>
      <c r="I1926" s="60">
        <f>'vnos rezultatov'!I$144</f>
        <v>0</v>
      </c>
      <c r="J1926" s="60">
        <f>'vnos rezultatov'!J$144</f>
        <v>0</v>
      </c>
      <c r="K1926" s="60">
        <f>'vnos rezultatov'!K$144</f>
        <v>0</v>
      </c>
      <c r="L1926" s="60">
        <f>'vnos rezultatov'!L$144</f>
        <v>0</v>
      </c>
      <c r="M1926" s="60">
        <f>'vnos rezultatov'!M$144</f>
        <v>0</v>
      </c>
      <c r="N1926" s="60">
        <f>'vnos rezultatov'!N$144</f>
        <v>0</v>
      </c>
      <c r="O1926" s="60">
        <f>'vnos rezultatov'!O$144</f>
        <v>0</v>
      </c>
      <c r="P1926" s="60">
        <f>'vnos rezultatov'!P$144</f>
        <v>0</v>
      </c>
      <c r="Q1926" s="60">
        <f>'vnos rezultatov'!Q$144</f>
        <v>0</v>
      </c>
      <c r="R1926" s="60">
        <f>'vnos rezultatov'!R$144</f>
        <v>0</v>
      </c>
      <c r="S1926" s="60">
        <f>'vnos rezultatov'!S$144</f>
        <v>0</v>
      </c>
      <c r="T1926" s="60">
        <f>'vnos rezultatov'!T$144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68" t="s">
        <v>6</v>
      </c>
      <c r="D1937" s="168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68"/>
      <c r="R1937" s="168"/>
      <c r="S1937" s="168"/>
      <c r="T1937" s="168"/>
    </row>
    <row r="1938" spans="1:21" x14ac:dyDescent="0.25">
      <c r="A1938" s="169">
        <f>score!A145</f>
        <v>139</v>
      </c>
      <c r="B1938" s="170" t="str">
        <f>score!F145</f>
        <v/>
      </c>
      <c r="C1938" s="171">
        <v>1</v>
      </c>
      <c r="D1938" s="171">
        <v>2</v>
      </c>
      <c r="E1938" s="171">
        <v>3</v>
      </c>
      <c r="F1938" s="171">
        <v>4</v>
      </c>
      <c r="G1938" s="171">
        <v>5</v>
      </c>
      <c r="H1938" s="171">
        <v>6</v>
      </c>
      <c r="I1938" s="171">
        <v>7</v>
      </c>
      <c r="J1938" s="171">
        <v>8</v>
      </c>
      <c r="K1938" s="171">
        <v>9</v>
      </c>
      <c r="L1938" s="171">
        <v>10</v>
      </c>
      <c r="M1938" s="171">
        <v>11</v>
      </c>
      <c r="N1938" s="171">
        <v>12</v>
      </c>
      <c r="O1938" s="171">
        <v>13</v>
      </c>
      <c r="P1938" s="171">
        <v>14</v>
      </c>
      <c r="Q1938" s="171">
        <v>15</v>
      </c>
      <c r="R1938" s="171">
        <v>16</v>
      </c>
      <c r="S1938" s="171">
        <v>17</v>
      </c>
      <c r="T1938" s="171">
        <v>18</v>
      </c>
      <c r="U1938" s="68" t="s">
        <v>1</v>
      </c>
    </row>
    <row r="1939" spans="1:21" x14ac:dyDescent="0.25">
      <c r="A1939" s="169"/>
      <c r="B1939" s="170"/>
      <c r="C1939" s="171"/>
      <c r="D1939" s="171"/>
      <c r="E1939" s="171"/>
      <c r="F1939" s="171"/>
      <c r="G1939" s="171"/>
      <c r="H1939" s="171"/>
      <c r="I1939" s="171"/>
      <c r="J1939" s="171"/>
      <c r="K1939" s="171"/>
      <c r="L1939" s="171"/>
      <c r="M1939" s="171"/>
      <c r="N1939" s="171"/>
      <c r="O1939" s="171"/>
      <c r="P1939" s="171"/>
      <c r="Q1939" s="171"/>
      <c r="R1939" s="171"/>
      <c r="S1939" s="171"/>
      <c r="T1939" s="171"/>
      <c r="U1939" s="69"/>
    </row>
    <row r="1940" spans="1:21" x14ac:dyDescent="0.25">
      <c r="B1940" s="61" t="s">
        <v>8</v>
      </c>
      <c r="C1940" s="60">
        <f>'vnos rezultatov'!C$145</f>
        <v>0</v>
      </c>
      <c r="D1940" s="60">
        <f>'vnos rezultatov'!D$145</f>
        <v>0</v>
      </c>
      <c r="E1940" s="60">
        <f>'vnos rezultatov'!E$145</f>
        <v>0</v>
      </c>
      <c r="F1940" s="60">
        <f>'vnos rezultatov'!F$145</f>
        <v>0</v>
      </c>
      <c r="G1940" s="60">
        <f>'vnos rezultatov'!G$145</f>
        <v>0</v>
      </c>
      <c r="H1940" s="60">
        <f>'vnos rezultatov'!H$145</f>
        <v>0</v>
      </c>
      <c r="I1940" s="60">
        <f>'vnos rezultatov'!I$145</f>
        <v>0</v>
      </c>
      <c r="J1940" s="60">
        <f>'vnos rezultatov'!J$145</f>
        <v>0</v>
      </c>
      <c r="K1940" s="60">
        <f>'vnos rezultatov'!K$145</f>
        <v>0</v>
      </c>
      <c r="L1940" s="60">
        <f>'vnos rezultatov'!L$145</f>
        <v>0</v>
      </c>
      <c r="M1940" s="60">
        <f>'vnos rezultatov'!M$145</f>
        <v>0</v>
      </c>
      <c r="N1940" s="60">
        <f>'vnos rezultatov'!N$145</f>
        <v>0</v>
      </c>
      <c r="O1940" s="60">
        <f>'vnos rezultatov'!O$145</f>
        <v>0</v>
      </c>
      <c r="P1940" s="60">
        <f>'vnos rezultatov'!P$145</f>
        <v>0</v>
      </c>
      <c r="Q1940" s="60">
        <f>'vnos rezultatov'!Q$145</f>
        <v>0</v>
      </c>
      <c r="R1940" s="60">
        <f>'vnos rezultatov'!R$145</f>
        <v>0</v>
      </c>
      <c r="S1940" s="60">
        <f>'vnos rezultatov'!S$145</f>
        <v>0</v>
      </c>
      <c r="T1940" s="60">
        <f>'vnos rezultatov'!T$145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68" t="s">
        <v>6</v>
      </c>
      <c r="D1951" s="168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68"/>
      <c r="R1951" s="168"/>
      <c r="S1951" s="168"/>
      <c r="T1951" s="168"/>
    </row>
    <row r="1952" spans="1:21" x14ac:dyDescent="0.25">
      <c r="A1952" s="169">
        <f>score!A146</f>
        <v>140</v>
      </c>
      <c r="B1952" s="170" t="str">
        <f>score!F146</f>
        <v/>
      </c>
      <c r="C1952" s="171">
        <v>1</v>
      </c>
      <c r="D1952" s="171">
        <v>2</v>
      </c>
      <c r="E1952" s="171">
        <v>3</v>
      </c>
      <c r="F1952" s="171">
        <v>4</v>
      </c>
      <c r="G1952" s="171">
        <v>5</v>
      </c>
      <c r="H1952" s="171">
        <v>6</v>
      </c>
      <c r="I1952" s="171">
        <v>7</v>
      </c>
      <c r="J1952" s="171">
        <v>8</v>
      </c>
      <c r="K1952" s="171">
        <v>9</v>
      </c>
      <c r="L1952" s="171">
        <v>10</v>
      </c>
      <c r="M1952" s="171">
        <v>11</v>
      </c>
      <c r="N1952" s="171">
        <v>12</v>
      </c>
      <c r="O1952" s="171">
        <v>13</v>
      </c>
      <c r="P1952" s="171">
        <v>14</v>
      </c>
      <c r="Q1952" s="171">
        <v>15</v>
      </c>
      <c r="R1952" s="171">
        <v>16</v>
      </c>
      <c r="S1952" s="171">
        <v>17</v>
      </c>
      <c r="T1952" s="171">
        <v>18</v>
      </c>
      <c r="U1952" s="68" t="s">
        <v>1</v>
      </c>
    </row>
    <row r="1953" spans="1:21" x14ac:dyDescent="0.25">
      <c r="A1953" s="169"/>
      <c r="B1953" s="170"/>
      <c r="C1953" s="171"/>
      <c r="D1953" s="171"/>
      <c r="E1953" s="171"/>
      <c r="F1953" s="171"/>
      <c r="G1953" s="171"/>
      <c r="H1953" s="171"/>
      <c r="I1953" s="171"/>
      <c r="J1953" s="171"/>
      <c r="K1953" s="171"/>
      <c r="L1953" s="171"/>
      <c r="M1953" s="171"/>
      <c r="N1953" s="171"/>
      <c r="O1953" s="171"/>
      <c r="P1953" s="171"/>
      <c r="Q1953" s="171"/>
      <c r="R1953" s="171"/>
      <c r="S1953" s="171"/>
      <c r="T1953" s="171"/>
      <c r="U1953" s="69"/>
    </row>
    <row r="1954" spans="1:21" x14ac:dyDescent="0.25">
      <c r="B1954" s="61" t="s">
        <v>8</v>
      </c>
      <c r="C1954" s="60">
        <f>'vnos rezultatov'!C$146</f>
        <v>0</v>
      </c>
      <c r="D1954" s="60">
        <f>'vnos rezultatov'!D$146</f>
        <v>0</v>
      </c>
      <c r="E1954" s="60">
        <f>'vnos rezultatov'!E$146</f>
        <v>0</v>
      </c>
      <c r="F1954" s="60">
        <f>'vnos rezultatov'!F$146</f>
        <v>0</v>
      </c>
      <c r="G1954" s="60">
        <f>'vnos rezultatov'!G$146</f>
        <v>0</v>
      </c>
      <c r="H1954" s="60">
        <f>'vnos rezultatov'!H$146</f>
        <v>0</v>
      </c>
      <c r="I1954" s="60">
        <f>'vnos rezultatov'!I$146</f>
        <v>0</v>
      </c>
      <c r="J1954" s="60">
        <f>'vnos rezultatov'!J$146</f>
        <v>0</v>
      </c>
      <c r="K1954" s="60">
        <f>'vnos rezultatov'!K$146</f>
        <v>0</v>
      </c>
      <c r="L1954" s="60">
        <f>'vnos rezultatov'!L$146</f>
        <v>0</v>
      </c>
      <c r="M1954" s="60">
        <f>'vnos rezultatov'!M$146</f>
        <v>0</v>
      </c>
      <c r="N1954" s="60">
        <f>'vnos rezultatov'!N$146</f>
        <v>0</v>
      </c>
      <c r="O1954" s="60">
        <f>'vnos rezultatov'!O$146</f>
        <v>0</v>
      </c>
      <c r="P1954" s="60">
        <f>'vnos rezultatov'!P$146</f>
        <v>0</v>
      </c>
      <c r="Q1954" s="60">
        <f>'vnos rezultatov'!Q$146</f>
        <v>0</v>
      </c>
      <c r="R1954" s="60">
        <f>'vnos rezultatov'!R$146</f>
        <v>0</v>
      </c>
      <c r="S1954" s="60">
        <f>'vnos rezultatov'!S$146</f>
        <v>0</v>
      </c>
      <c r="T1954" s="60">
        <f>'vnos rezultatov'!T$146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opLeftCell="B1" workbookViewId="0">
      <pane ySplit="6" topLeftCell="A7" activePane="bottomLeft" state="frozen"/>
      <selection pane="bottomLeft" activeCell="E2" sqref="E2:V2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18" t="str">
        <f>score!H2</f>
        <v>ZVONČKI - 17.04.2022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25">
      <c r="A4" s="81"/>
      <c r="B4" s="2"/>
      <c r="C4" s="21"/>
      <c r="D4" s="2"/>
      <c r="E4" s="121" t="s">
        <v>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7" t="s">
        <v>24</v>
      </c>
      <c r="C5" s="122" t="s">
        <v>0</v>
      </c>
      <c r="D5" s="141" t="s">
        <v>11</v>
      </c>
      <c r="E5" s="126">
        <v>1</v>
      </c>
      <c r="F5" s="126">
        <v>2</v>
      </c>
      <c r="G5" s="126">
        <v>3</v>
      </c>
      <c r="H5" s="126">
        <v>4</v>
      </c>
      <c r="I5" s="126">
        <v>5</v>
      </c>
      <c r="J5" s="126">
        <v>6</v>
      </c>
      <c r="K5" s="126">
        <v>7</v>
      </c>
      <c r="L5" s="126">
        <v>8</v>
      </c>
      <c r="M5" s="126">
        <v>9</v>
      </c>
      <c r="N5" s="126">
        <v>10</v>
      </c>
      <c r="O5" s="126">
        <v>11</v>
      </c>
      <c r="P5" s="126">
        <v>12</v>
      </c>
      <c r="Q5" s="126">
        <v>13</v>
      </c>
      <c r="R5" s="126">
        <v>14</v>
      </c>
      <c r="S5" s="126">
        <v>15</v>
      </c>
      <c r="T5" s="126">
        <v>16</v>
      </c>
      <c r="U5" s="126">
        <v>17</v>
      </c>
      <c r="V5" s="135">
        <v>18</v>
      </c>
      <c r="W5" s="130" t="s">
        <v>1</v>
      </c>
    </row>
    <row r="6" spans="1:31" ht="15.75" customHeight="1" x14ac:dyDescent="0.25">
      <c r="B6" s="138"/>
      <c r="C6" s="123"/>
      <c r="D6" s="142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6"/>
      <c r="W6" s="130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Vladimir Gurov&amp;Franci Kunšič</v>
      </c>
      <c r="D7" s="38">
        <f>VLOOKUP($A7,score!$B$7:$AD$146,6,FALSE)</f>
        <v>1</v>
      </c>
      <c r="E7" s="60">
        <f>VLOOKUP($A7,score!$B$7:$AB$146,7,FALSE)</f>
        <v>5</v>
      </c>
      <c r="F7" s="60">
        <f>VLOOKUP($A7,score!$B$7:$AB$146,8,FALSE)</f>
        <v>3</v>
      </c>
      <c r="G7" s="60">
        <f>VLOOKUP($A7,score!$B$7:$AB$146,9,FALSE)</f>
        <v>3</v>
      </c>
      <c r="H7" s="60">
        <f>VLOOKUP($A7,score!$B$7:$AB$146,10,FALSE)</f>
        <v>4</v>
      </c>
      <c r="I7" s="60">
        <f>VLOOKUP($A7,score!$B$7:$AB$146,11,FALSE)</f>
        <v>4</v>
      </c>
      <c r="J7" s="60">
        <f>VLOOKUP($A7,score!$B$7:$AB$146,12,FALSE)</f>
        <v>4</v>
      </c>
      <c r="K7" s="60">
        <f>VLOOKUP($A7,score!$B$7:$AB$146,13,FALSE)</f>
        <v>3</v>
      </c>
      <c r="L7" s="60">
        <f>VLOOKUP($A7,score!$B$7:$AB$146,14,FALSE)</f>
        <v>4</v>
      </c>
      <c r="M7" s="60">
        <f>VLOOKUP($A7,score!$B$7:$AB$146,15,FALSE)</f>
        <v>3</v>
      </c>
      <c r="N7" s="60">
        <f>VLOOKUP($A7,score!$B$7:$AB$146,16,FALSE)</f>
        <v>5</v>
      </c>
      <c r="O7" s="60">
        <f>VLOOKUP($A7,score!$B$7:$AB$146,17,FALSE)</f>
        <v>3</v>
      </c>
      <c r="P7" s="60">
        <f>VLOOKUP($A7,score!$B$7:$AB$146,18,FALSE)</f>
        <v>3</v>
      </c>
      <c r="Q7" s="60">
        <f>VLOOKUP($A7,score!$B$7:$AB$146,19,FALSE)</f>
        <v>4</v>
      </c>
      <c r="R7" s="60">
        <f>VLOOKUP($A7,score!$B$7:$AB$146,20,FALSE)</f>
        <v>4</v>
      </c>
      <c r="S7" s="60">
        <f>VLOOKUP($A7,score!$B$7:$AB$146,21,FALSE)</f>
        <v>3</v>
      </c>
      <c r="T7" s="60">
        <f>VLOOKUP($A7,score!$B$7:$AB$146,22,FALSE)</f>
        <v>5</v>
      </c>
      <c r="U7" s="60">
        <f>VLOOKUP($A7,score!$B$7:$AB$146,23,FALSE)</f>
        <v>4</v>
      </c>
      <c r="V7" s="60">
        <f>VLOOKUP($A7,score!$B$7:$AB$146,24,FALSE)</f>
        <v>3</v>
      </c>
      <c r="W7" s="12">
        <f>VLOOKUP($A7,score!$B$7:$AB$146,25,FALSE)</f>
        <v>67</v>
      </c>
    </row>
    <row r="8" spans="1:31" ht="17.25" x14ac:dyDescent="0.3">
      <c r="A8" s="83">
        <v>2</v>
      </c>
      <c r="B8" s="31">
        <f>VLOOKUP($A8,score!$B$7:$AD$146,3,FALSE)</f>
        <v>2</v>
      </c>
      <c r="C8" s="38" t="str">
        <f>VLOOKUP($A8,score!$B$7:$AD$146,5,FALSE)</f>
        <v>Andreja&amp;Niko Rostohar</v>
      </c>
      <c r="D8" s="38">
        <f>VLOOKUP($A8,score!$B$7:$AD$146,6,FALSE)</f>
        <v>1</v>
      </c>
      <c r="E8" s="111">
        <f>VLOOKUP($A8,score!$B$7:$AB$146,7,FALSE)</f>
        <v>5</v>
      </c>
      <c r="F8" s="60">
        <f>VLOOKUP($A8,score!$B$7:$AB$146,8,FALSE)</f>
        <v>2</v>
      </c>
      <c r="G8" s="60">
        <f>VLOOKUP($A8,score!$B$7:$AB$146,9,FALSE)</f>
        <v>3</v>
      </c>
      <c r="H8" s="111">
        <f>VLOOKUP($A8,score!$B$7:$AB$146,10,FALSE)</f>
        <v>5</v>
      </c>
      <c r="I8" s="111">
        <f>VLOOKUP($A8,score!$B$7:$AB$146,11,FALSE)</f>
        <v>4</v>
      </c>
      <c r="J8" s="111">
        <f>VLOOKUP($A8,score!$B$7:$AB$146,12,FALSE)</f>
        <v>4</v>
      </c>
      <c r="K8" s="60">
        <f>VLOOKUP($A8,score!$B$7:$AB$146,13,FALSE)</f>
        <v>4</v>
      </c>
      <c r="L8" s="111">
        <f>VLOOKUP($A8,score!$B$7:$AB$146,14,FALSE)</f>
        <v>4</v>
      </c>
      <c r="M8" s="60">
        <f>VLOOKUP($A8,score!$B$7:$AB$146,15,FALSE)</f>
        <v>3</v>
      </c>
      <c r="N8" s="111">
        <f>VLOOKUP($A8,score!$B$7:$AB$146,16,FALSE)</f>
        <v>4</v>
      </c>
      <c r="O8" s="60">
        <f>VLOOKUP($A8,score!$B$7:$AB$146,17,FALSE)</f>
        <v>3</v>
      </c>
      <c r="P8" s="60">
        <f>VLOOKUP($A8,score!$B$7:$AB$146,18,FALSE)</f>
        <v>3</v>
      </c>
      <c r="Q8" s="111">
        <f>VLOOKUP($A8,score!$B$7:$AB$146,19,FALSE)</f>
        <v>5</v>
      </c>
      <c r="R8" s="111">
        <f>VLOOKUP($A8,score!$B$7:$AB$146,20,FALSE)</f>
        <v>4</v>
      </c>
      <c r="S8" s="111">
        <f>VLOOKUP($A8,score!$B$7:$AB$146,21,FALSE)</f>
        <v>4</v>
      </c>
      <c r="T8" s="60">
        <f>VLOOKUP($A8,score!$B$7:$AB$146,22,FALSE)</f>
        <v>4</v>
      </c>
      <c r="U8" s="111">
        <f>VLOOKUP($A8,score!$B$7:$AB$146,23,FALSE)</f>
        <v>4</v>
      </c>
      <c r="V8" s="60">
        <f>VLOOKUP($A8,score!$B$7:$AB$146,24,FALSE)</f>
        <v>3</v>
      </c>
      <c r="W8" s="12">
        <f>VLOOKUP($A8,score!$B$7:$AB$146,25,FALSE)</f>
        <v>68</v>
      </c>
    </row>
    <row r="9" spans="1:31" ht="17.25" x14ac:dyDescent="0.3">
      <c r="A9" s="83">
        <v>3</v>
      </c>
      <c r="B9" s="31">
        <f>VLOOKUP($A9,score!$B$7:$AD$146,3,FALSE)</f>
        <v>3</v>
      </c>
      <c r="C9" s="38" t="str">
        <f>VLOOKUP($A9,score!$B$7:$AD$146,5,FALSE)</f>
        <v>Maja&amp;Andrej Rebolj</v>
      </c>
      <c r="D9" s="38">
        <f>VLOOKUP($A9,score!$B$7:$AD$146,6,FALSE)</f>
        <v>1</v>
      </c>
      <c r="E9" s="60">
        <f>VLOOKUP($A9,score!$B$7:$AB$146,7,FALSE)</f>
        <v>3</v>
      </c>
      <c r="F9" s="60">
        <f>VLOOKUP($A9,score!$B$7:$AB$146,8,FALSE)</f>
        <v>4</v>
      </c>
      <c r="G9" s="60">
        <f>VLOOKUP($A9,score!$B$7:$AB$146,9,FALSE)</f>
        <v>3</v>
      </c>
      <c r="H9" s="60">
        <f>VLOOKUP($A9,score!$B$7:$AB$146,10,FALSE)</f>
        <v>5</v>
      </c>
      <c r="I9" s="60">
        <f>VLOOKUP($A9,score!$B$7:$AB$146,11,FALSE)</f>
        <v>4</v>
      </c>
      <c r="J9" s="60">
        <f>VLOOKUP($A9,score!$B$7:$AB$146,12,FALSE)</f>
        <v>4</v>
      </c>
      <c r="K9" s="60">
        <f>VLOOKUP($A9,score!$B$7:$AB$146,13,FALSE)</f>
        <v>3</v>
      </c>
      <c r="L9" s="60">
        <f>VLOOKUP($A9,score!$B$7:$AB$146,14,FALSE)</f>
        <v>4</v>
      </c>
      <c r="M9" s="60">
        <f>VLOOKUP($A9,score!$B$7:$AB$146,15,FALSE)</f>
        <v>3</v>
      </c>
      <c r="N9" s="60">
        <f>VLOOKUP($A9,score!$B$7:$AB$146,16,FALSE)</f>
        <v>5</v>
      </c>
      <c r="O9" s="60">
        <f>VLOOKUP($A9,score!$B$7:$AB$146,17,FALSE)</f>
        <v>3</v>
      </c>
      <c r="P9" s="60">
        <f>VLOOKUP($A9,score!$B$7:$AB$146,18,FALSE)</f>
        <v>4</v>
      </c>
      <c r="Q9" s="60">
        <f>VLOOKUP($A9,score!$B$7:$AB$146,19,FALSE)</f>
        <v>5</v>
      </c>
      <c r="R9" s="60">
        <f>VLOOKUP($A9,score!$B$7:$AB$146,20,FALSE)</f>
        <v>4</v>
      </c>
      <c r="S9" s="60">
        <f>VLOOKUP($A9,score!$B$7:$AB$146,21,FALSE)</f>
        <v>5</v>
      </c>
      <c r="T9" s="60">
        <f>VLOOKUP($A9,score!$B$7:$AB$146,22,FALSE)</f>
        <v>3</v>
      </c>
      <c r="U9" s="60">
        <f>VLOOKUP($A9,score!$B$7:$AB$146,23,FALSE)</f>
        <v>5</v>
      </c>
      <c r="V9" s="60">
        <f>VLOOKUP($A9,score!$B$7:$AB$146,24,FALSE)</f>
        <v>2</v>
      </c>
      <c r="W9" s="12">
        <f>VLOOKUP($A9,score!$B$7:$AB$146,25,FALSE)</f>
        <v>69</v>
      </c>
    </row>
    <row r="10" spans="1:31" ht="17.25" x14ac:dyDescent="0.3">
      <c r="A10" s="83">
        <v>4</v>
      </c>
      <c r="B10" s="31">
        <f>VLOOKUP($A10,score!$B$7:$AD$146,3,FALSE)</f>
        <v>4</v>
      </c>
      <c r="C10" s="38" t="str">
        <f>VLOOKUP($A10,score!$B$7:$AD$146,5,FALSE)</f>
        <v>Ani&amp;Zoran Klemenčič</v>
      </c>
      <c r="D10" s="38">
        <f>VLOOKUP($A10,score!$B$7:$AD$146,6,FALSE)</f>
        <v>1</v>
      </c>
      <c r="E10" s="60">
        <f>VLOOKUP($A10,score!$B$7:$AB$146,7,FALSE)</f>
        <v>4</v>
      </c>
      <c r="F10" s="60">
        <f>VLOOKUP($A10,score!$B$7:$AB$146,8,FALSE)</f>
        <v>4</v>
      </c>
      <c r="G10" s="60">
        <f>VLOOKUP($A10,score!$B$7:$AB$146,9,FALSE)</f>
        <v>3</v>
      </c>
      <c r="H10" s="60">
        <f>VLOOKUP($A10,score!$B$7:$AB$146,10,FALSE)</f>
        <v>4</v>
      </c>
      <c r="I10" s="60">
        <f>VLOOKUP($A10,score!$B$7:$AB$146,11,FALSE)</f>
        <v>5</v>
      </c>
      <c r="J10" s="60">
        <f>VLOOKUP($A10,score!$B$7:$AB$146,12,FALSE)</f>
        <v>3</v>
      </c>
      <c r="K10" s="60">
        <f>VLOOKUP($A10,score!$B$7:$AB$146,13,FALSE)</f>
        <v>4</v>
      </c>
      <c r="L10" s="60">
        <f>VLOOKUP($A10,score!$B$7:$AB$146,14,FALSE)</f>
        <v>3</v>
      </c>
      <c r="M10" s="60">
        <f>VLOOKUP($A10,score!$B$7:$AB$146,15,FALSE)</f>
        <v>5</v>
      </c>
      <c r="N10" s="60">
        <f>VLOOKUP($A10,score!$B$7:$AB$146,16,FALSE)</f>
        <v>4</v>
      </c>
      <c r="O10" s="60">
        <f>VLOOKUP($A10,score!$B$7:$AB$146,17,FALSE)</f>
        <v>3</v>
      </c>
      <c r="P10" s="60">
        <f>VLOOKUP($A10,score!$B$7:$AB$146,18,FALSE)</f>
        <v>4</v>
      </c>
      <c r="Q10" s="60">
        <f>VLOOKUP($A10,score!$B$7:$AB$146,19,FALSE)</f>
        <v>6</v>
      </c>
      <c r="R10" s="60">
        <f>VLOOKUP($A10,score!$B$7:$AB$146,20,FALSE)</f>
        <v>4</v>
      </c>
      <c r="S10" s="60">
        <f>VLOOKUP($A10,score!$B$7:$AB$146,21,FALSE)</f>
        <v>4</v>
      </c>
      <c r="T10" s="60">
        <f>VLOOKUP($A10,score!$B$7:$AB$146,22,FALSE)</f>
        <v>3</v>
      </c>
      <c r="U10" s="60">
        <f>VLOOKUP($A10,score!$B$7:$AB$146,23,FALSE)</f>
        <v>5</v>
      </c>
      <c r="V10" s="60">
        <f>VLOOKUP($A10,score!$B$7:$AB$146,24,FALSE)</f>
        <v>3</v>
      </c>
      <c r="W10" s="12">
        <f>VLOOKUP($A10,score!$B$7:$AB$146,25,FALSE)</f>
        <v>71</v>
      </c>
    </row>
    <row r="11" spans="1:31" ht="17.25" x14ac:dyDescent="0.3">
      <c r="A11" s="83">
        <v>5</v>
      </c>
      <c r="B11" s="31">
        <f>VLOOKUP($A11,score!$B$7:$AD$146,3,FALSE)</f>
        <v>4</v>
      </c>
      <c r="C11" s="38" t="str">
        <f>VLOOKUP($A11,score!$B$7:$AD$146,5,FALSE)</f>
        <v>Romana Kranjc&amp;Janez Ločniškar</v>
      </c>
      <c r="D11" s="38">
        <f>VLOOKUP($A11,score!$B$7:$AD$146,6,FALSE)</f>
        <v>1</v>
      </c>
      <c r="E11" s="60">
        <f>VLOOKUP($A11,score!$B$7:$AB$146,7,FALSE)</f>
        <v>4</v>
      </c>
      <c r="F11" s="60">
        <f>VLOOKUP($A11,score!$B$7:$AB$146,8,FALSE)</f>
        <v>3</v>
      </c>
      <c r="G11" s="60">
        <f>VLOOKUP($A11,score!$B$7:$AB$146,9,FALSE)</f>
        <v>4</v>
      </c>
      <c r="H11" s="60">
        <f>VLOOKUP($A11,score!$B$7:$AB$146,10,FALSE)</f>
        <v>5</v>
      </c>
      <c r="I11" s="60">
        <f>VLOOKUP($A11,score!$B$7:$AB$146,11,FALSE)</f>
        <v>4</v>
      </c>
      <c r="J11" s="60">
        <f>VLOOKUP($A11,score!$B$7:$AB$146,12,FALSE)</f>
        <v>4</v>
      </c>
      <c r="K11" s="60">
        <f>VLOOKUP($A11,score!$B$7:$AB$146,13,FALSE)</f>
        <v>4</v>
      </c>
      <c r="L11" s="60">
        <f>VLOOKUP($A11,score!$B$7:$AB$146,14,FALSE)</f>
        <v>5</v>
      </c>
      <c r="M11" s="60">
        <f>VLOOKUP($A11,score!$B$7:$AB$146,15,FALSE)</f>
        <v>3</v>
      </c>
      <c r="N11" s="60">
        <f>VLOOKUP($A11,score!$B$7:$AB$146,16,FALSE)</f>
        <v>4</v>
      </c>
      <c r="O11" s="60">
        <f>VLOOKUP($A11,score!$B$7:$AB$146,17,FALSE)</f>
        <v>3</v>
      </c>
      <c r="P11" s="60">
        <f>VLOOKUP($A11,score!$B$7:$AB$146,18,FALSE)</f>
        <v>4</v>
      </c>
      <c r="Q11" s="60">
        <f>VLOOKUP($A11,score!$B$7:$AB$146,19,FALSE)</f>
        <v>6</v>
      </c>
      <c r="R11" s="60">
        <f>VLOOKUP($A11,score!$B$7:$AB$146,20,FALSE)</f>
        <v>4</v>
      </c>
      <c r="S11" s="60">
        <f>VLOOKUP($A11,score!$B$7:$AB$146,21,FALSE)</f>
        <v>4</v>
      </c>
      <c r="T11" s="60">
        <f>VLOOKUP($A11,score!$B$7:$AB$146,22,FALSE)</f>
        <v>3</v>
      </c>
      <c r="U11" s="60">
        <f>VLOOKUP($A11,score!$B$7:$AB$146,23,FALSE)</f>
        <v>4</v>
      </c>
      <c r="V11" s="60">
        <f>VLOOKUP($A11,score!$B$7:$AB$146,24,FALSE)</f>
        <v>3</v>
      </c>
      <c r="W11" s="12">
        <f>VLOOKUP($A11,score!$B$7:$AB$146,25,FALSE)</f>
        <v>71</v>
      </c>
    </row>
    <row r="12" spans="1:31" ht="17.25" x14ac:dyDescent="0.3">
      <c r="A12" s="83">
        <v>6</v>
      </c>
      <c r="B12" s="31">
        <f>VLOOKUP($A12,score!$B$7:$AD$146,3,FALSE)</f>
        <v>6</v>
      </c>
      <c r="C12" s="38" t="str">
        <f>VLOOKUP($A12,score!$B$7:$AD$146,5,FALSE)</f>
        <v>Tim Rebolj&amp; Gal Grudnik</v>
      </c>
      <c r="D12" s="38">
        <f>VLOOKUP($A12,score!$B$7:$AD$146,6,FALSE)</f>
        <v>1</v>
      </c>
      <c r="E12" s="60">
        <f>VLOOKUP($A12,score!$B$7:$AB$146,7,FALSE)</f>
        <v>4</v>
      </c>
      <c r="F12" s="60">
        <f>VLOOKUP($A12,score!$B$7:$AB$146,8,FALSE)</f>
        <v>3</v>
      </c>
      <c r="G12" s="60">
        <f>VLOOKUP($A12,score!$B$7:$AB$146,9,FALSE)</f>
        <v>4</v>
      </c>
      <c r="H12" s="60">
        <f>VLOOKUP($A12,score!$B$7:$AB$146,10,FALSE)</f>
        <v>3</v>
      </c>
      <c r="I12" s="60">
        <f>VLOOKUP($A12,score!$B$7:$AB$146,11,FALSE)</f>
        <v>4</v>
      </c>
      <c r="J12" s="60">
        <f>VLOOKUP($A12,score!$B$7:$AB$146,12,FALSE)</f>
        <v>4</v>
      </c>
      <c r="K12" s="60">
        <f>VLOOKUP($A12,score!$B$7:$AB$146,13,FALSE)</f>
        <v>3</v>
      </c>
      <c r="L12" s="60">
        <f>VLOOKUP($A12,score!$B$7:$AB$146,14,FALSE)</f>
        <v>5</v>
      </c>
      <c r="M12" s="60">
        <f>VLOOKUP($A12,score!$B$7:$AB$146,15,FALSE)</f>
        <v>2</v>
      </c>
      <c r="N12" s="60">
        <f>VLOOKUP($A12,score!$B$7:$AB$146,16,FALSE)</f>
        <v>5</v>
      </c>
      <c r="O12" s="60">
        <f>VLOOKUP($A12,score!$B$7:$AB$146,17,FALSE)</f>
        <v>3</v>
      </c>
      <c r="P12" s="60">
        <f>VLOOKUP($A12,score!$B$7:$AB$146,18,FALSE)</f>
        <v>5</v>
      </c>
      <c r="Q12" s="60">
        <f>VLOOKUP($A12,score!$B$7:$AB$146,19,FALSE)</f>
        <v>5</v>
      </c>
      <c r="R12" s="60">
        <f>VLOOKUP($A12,score!$B$7:$AB$146,20,FALSE)</f>
        <v>4</v>
      </c>
      <c r="S12" s="60">
        <f>VLOOKUP($A12,score!$B$7:$AB$146,21,FALSE)</f>
        <v>5</v>
      </c>
      <c r="T12" s="60">
        <f>VLOOKUP($A12,score!$B$7:$AB$146,22,FALSE)</f>
        <v>4</v>
      </c>
      <c r="U12" s="60">
        <f>VLOOKUP($A12,score!$B$7:$AB$146,23,FALSE)</f>
        <v>6</v>
      </c>
      <c r="V12" s="60">
        <f>VLOOKUP($A12,score!$B$7:$AB$146,24,FALSE)</f>
        <v>3</v>
      </c>
      <c r="W12" s="12">
        <f>VLOOKUP($A12,score!$B$7:$AB$146,25,FALSE)</f>
        <v>72</v>
      </c>
    </row>
    <row r="13" spans="1:31" ht="17.25" x14ac:dyDescent="0.3">
      <c r="A13" s="83">
        <v>7</v>
      </c>
      <c r="B13" s="31">
        <f>VLOOKUP($A13,score!$B$7:$AD$146,3,FALSE)</f>
        <v>6</v>
      </c>
      <c r="C13" s="38" t="str">
        <f>VLOOKUP($A13,score!$B$7:$AD$146,5,FALSE)</f>
        <v>Breda&amp;Jani Konte</v>
      </c>
      <c r="D13" s="38">
        <f>VLOOKUP($A13,score!$B$7:$AD$146,6,FALSE)</f>
        <v>1</v>
      </c>
      <c r="E13" s="60">
        <f>VLOOKUP($A13,score!$B$7:$AB$146,7,FALSE)</f>
        <v>5</v>
      </c>
      <c r="F13" s="60">
        <f>VLOOKUP($A13,score!$B$7:$AB$146,8,FALSE)</f>
        <v>4</v>
      </c>
      <c r="G13" s="60">
        <f>VLOOKUP($A13,score!$B$7:$AB$146,9,FALSE)</f>
        <v>5</v>
      </c>
      <c r="H13" s="60">
        <f>VLOOKUP($A13,score!$B$7:$AB$146,10,FALSE)</f>
        <v>4</v>
      </c>
      <c r="I13" s="60">
        <f>VLOOKUP($A13,score!$B$7:$AB$146,11,FALSE)</f>
        <v>4</v>
      </c>
      <c r="J13" s="60">
        <f>VLOOKUP($A13,score!$B$7:$AB$146,12,FALSE)</f>
        <v>4</v>
      </c>
      <c r="K13" s="60">
        <f>VLOOKUP($A13,score!$B$7:$AB$146,13,FALSE)</f>
        <v>3</v>
      </c>
      <c r="L13" s="60">
        <f>VLOOKUP($A13,score!$B$7:$AB$146,14,FALSE)</f>
        <v>5</v>
      </c>
      <c r="M13" s="60">
        <f>VLOOKUP($A13,score!$B$7:$AB$146,15,FALSE)</f>
        <v>3</v>
      </c>
      <c r="N13" s="60">
        <f>VLOOKUP($A13,score!$B$7:$AB$146,16,FALSE)</f>
        <v>5</v>
      </c>
      <c r="O13" s="60">
        <f>VLOOKUP($A13,score!$B$7:$AB$146,17,FALSE)</f>
        <v>3</v>
      </c>
      <c r="P13" s="60">
        <f>VLOOKUP($A13,score!$B$7:$AB$146,18,FALSE)</f>
        <v>3</v>
      </c>
      <c r="Q13" s="60">
        <f>VLOOKUP($A13,score!$B$7:$AB$146,19,FALSE)</f>
        <v>4</v>
      </c>
      <c r="R13" s="60">
        <f>VLOOKUP($A13,score!$B$7:$AB$146,20,FALSE)</f>
        <v>4</v>
      </c>
      <c r="S13" s="60">
        <f>VLOOKUP($A13,score!$B$7:$AB$146,21,FALSE)</f>
        <v>5</v>
      </c>
      <c r="T13" s="60">
        <f>VLOOKUP($A13,score!$B$7:$AB$146,22,FALSE)</f>
        <v>3</v>
      </c>
      <c r="U13" s="60">
        <f>VLOOKUP($A13,score!$B$7:$AB$146,23,FALSE)</f>
        <v>5</v>
      </c>
      <c r="V13" s="60">
        <f>VLOOKUP($A13,score!$B$7:$AB$146,24,FALSE)</f>
        <v>3</v>
      </c>
      <c r="W13" s="12">
        <f>VLOOKUP($A13,score!$B$7:$AB$146,25,FALSE)</f>
        <v>72</v>
      </c>
    </row>
    <row r="14" spans="1:31" ht="17.25" x14ac:dyDescent="0.3">
      <c r="A14" s="83">
        <v>8</v>
      </c>
      <c r="B14" s="31">
        <f>VLOOKUP($A14,score!$B$7:$AD$146,3,FALSE)</f>
        <v>8</v>
      </c>
      <c r="C14" s="38" t="str">
        <f>VLOOKUP($A14,score!$B$7:$AD$146,5,FALSE)</f>
        <v>Marina Ravnikar&amp;Janko Kržič</v>
      </c>
      <c r="D14" s="38">
        <f>VLOOKUP($A14,score!$B$7:$AD$146,6,FALSE)</f>
        <v>1</v>
      </c>
      <c r="E14" s="60">
        <f>VLOOKUP($A14,score!$B$7:$AB$146,7,FALSE)</f>
        <v>4</v>
      </c>
      <c r="F14" s="60">
        <f>VLOOKUP($A14,score!$B$7:$AB$146,8,FALSE)</f>
        <v>3</v>
      </c>
      <c r="G14" s="60">
        <f>VLOOKUP($A14,score!$B$7:$AB$146,9,FALSE)</f>
        <v>5</v>
      </c>
      <c r="H14" s="60">
        <f>VLOOKUP($A14,score!$B$7:$AB$146,10,FALSE)</f>
        <v>4</v>
      </c>
      <c r="I14" s="60">
        <f>VLOOKUP($A14,score!$B$7:$AB$146,11,FALSE)</f>
        <v>5</v>
      </c>
      <c r="J14" s="60">
        <f>VLOOKUP($A14,score!$B$7:$AB$146,12,FALSE)</f>
        <v>4</v>
      </c>
      <c r="K14" s="60">
        <f>VLOOKUP($A14,score!$B$7:$AB$146,13,FALSE)</f>
        <v>3</v>
      </c>
      <c r="L14" s="60">
        <f>VLOOKUP($A14,score!$B$7:$AB$146,14,FALSE)</f>
        <v>5</v>
      </c>
      <c r="M14" s="60">
        <f>VLOOKUP($A14,score!$B$7:$AB$146,15,FALSE)</f>
        <v>3</v>
      </c>
      <c r="N14" s="60">
        <f>VLOOKUP($A14,score!$B$7:$AB$146,16,FALSE)</f>
        <v>5</v>
      </c>
      <c r="O14" s="60">
        <f>VLOOKUP($A14,score!$B$7:$AB$146,17,FALSE)</f>
        <v>3</v>
      </c>
      <c r="P14" s="60">
        <f>VLOOKUP($A14,score!$B$7:$AB$146,18,FALSE)</f>
        <v>4</v>
      </c>
      <c r="Q14" s="60">
        <f>VLOOKUP($A14,score!$B$7:$AB$146,19,FALSE)</f>
        <v>5</v>
      </c>
      <c r="R14" s="60">
        <f>VLOOKUP($A14,score!$B$7:$AB$146,20,FALSE)</f>
        <v>6</v>
      </c>
      <c r="S14" s="60">
        <f>VLOOKUP($A14,score!$B$7:$AB$146,21,FALSE)</f>
        <v>5</v>
      </c>
      <c r="T14" s="60">
        <f>VLOOKUP($A14,score!$B$7:$AB$146,22,FALSE)</f>
        <v>4</v>
      </c>
      <c r="U14" s="60">
        <f>VLOOKUP($A14,score!$B$7:$AB$146,23,FALSE)</f>
        <v>5</v>
      </c>
      <c r="V14" s="60">
        <f>VLOOKUP($A14,score!$B$7:$AB$146,24,FALSE)</f>
        <v>3</v>
      </c>
      <c r="W14" s="12">
        <f>VLOOKUP($A14,score!$B$7:$AB$146,25,FALSE)</f>
        <v>76</v>
      </c>
    </row>
    <row r="15" spans="1:31" ht="17.25" x14ac:dyDescent="0.3">
      <c r="A15" s="83">
        <v>9</v>
      </c>
      <c r="B15" s="31">
        <f>VLOOKUP($A15,score!$B$7:$AD$146,3,FALSE)</f>
        <v>8</v>
      </c>
      <c r="C15" s="38" t="str">
        <f>VLOOKUP($A15,score!$B$7:$AD$146,5,FALSE)</f>
        <v>Nada&amp;Vito Šmit</v>
      </c>
      <c r="D15" s="38">
        <f>VLOOKUP($A15,score!$B$7:$AD$146,6,FALSE)</f>
        <v>1</v>
      </c>
      <c r="E15" s="60">
        <f>VLOOKUP($A15,score!$B$7:$AB$146,7,FALSE)</f>
        <v>5</v>
      </c>
      <c r="F15" s="60">
        <f>VLOOKUP($A15,score!$B$7:$AB$146,8,FALSE)</f>
        <v>5</v>
      </c>
      <c r="G15" s="60">
        <f>VLOOKUP($A15,score!$B$7:$AB$146,9,FALSE)</f>
        <v>3</v>
      </c>
      <c r="H15" s="60">
        <f>VLOOKUP($A15,score!$B$7:$AB$146,10,FALSE)</f>
        <v>4</v>
      </c>
      <c r="I15" s="60">
        <f>VLOOKUP($A15,score!$B$7:$AB$146,11,FALSE)</f>
        <v>4</v>
      </c>
      <c r="J15" s="60">
        <f>VLOOKUP($A15,score!$B$7:$AB$146,12,FALSE)</f>
        <v>4</v>
      </c>
      <c r="K15" s="60">
        <f>VLOOKUP($A15,score!$B$7:$AB$146,13,FALSE)</f>
        <v>4</v>
      </c>
      <c r="L15" s="60">
        <f>VLOOKUP($A15,score!$B$7:$AB$146,14,FALSE)</f>
        <v>5</v>
      </c>
      <c r="M15" s="60">
        <f>VLOOKUP($A15,score!$B$7:$AB$146,15,FALSE)</f>
        <v>3</v>
      </c>
      <c r="N15" s="60">
        <f>VLOOKUP($A15,score!$B$7:$AB$146,16,FALSE)</f>
        <v>3</v>
      </c>
      <c r="O15" s="60">
        <f>VLOOKUP($A15,score!$B$7:$AB$146,17,FALSE)</f>
        <v>3</v>
      </c>
      <c r="P15" s="60">
        <f>VLOOKUP($A15,score!$B$7:$AB$146,18,FALSE)</f>
        <v>3</v>
      </c>
      <c r="Q15" s="60">
        <f>VLOOKUP($A15,score!$B$7:$AB$146,19,FALSE)</f>
        <v>5</v>
      </c>
      <c r="R15" s="60">
        <f>VLOOKUP($A15,score!$B$7:$AB$146,20,FALSE)</f>
        <v>5</v>
      </c>
      <c r="S15" s="60">
        <f>VLOOKUP($A15,score!$B$7:$AB$146,21,FALSE)</f>
        <v>4</v>
      </c>
      <c r="T15" s="60">
        <f>VLOOKUP($A15,score!$B$7:$AB$146,22,FALSE)</f>
        <v>6</v>
      </c>
      <c r="U15" s="60">
        <f>VLOOKUP($A15,score!$B$7:$AB$146,23,FALSE)</f>
        <v>5</v>
      </c>
      <c r="V15" s="60">
        <f>VLOOKUP($A15,score!$B$7:$AB$146,24,FALSE)</f>
        <v>5</v>
      </c>
      <c r="W15" s="12">
        <f>VLOOKUP($A15,score!$B$7:$AB$146,25,FALSE)</f>
        <v>76</v>
      </c>
    </row>
    <row r="16" spans="1:31" ht="17.25" x14ac:dyDescent="0.3">
      <c r="A16" s="83">
        <v>10</v>
      </c>
      <c r="B16" s="31">
        <f>VLOOKUP($A16,score!$B$7:$AD$146,3,FALSE)</f>
        <v>10</v>
      </c>
      <c r="C16" s="38" t="str">
        <f>VLOOKUP($A16,score!$B$7:$AD$146,5,FALSE)</f>
        <v>Emil Tavčar&amp;Boris Debevec</v>
      </c>
      <c r="D16" s="38">
        <f>VLOOKUP($A16,score!$B$7:$AD$146,6,FALSE)</f>
        <v>1</v>
      </c>
      <c r="E16" s="60">
        <f>VLOOKUP($A16,score!$B$7:$AB$146,7,FALSE)</f>
        <v>5</v>
      </c>
      <c r="F16" s="60">
        <f>VLOOKUP($A16,score!$B$7:$AB$146,8,FALSE)</f>
        <v>3</v>
      </c>
      <c r="G16" s="60">
        <f>VLOOKUP($A16,score!$B$7:$AB$146,9,FALSE)</f>
        <v>4</v>
      </c>
      <c r="H16" s="60">
        <f>VLOOKUP($A16,score!$B$7:$AB$146,10,FALSE)</f>
        <v>4</v>
      </c>
      <c r="I16" s="60">
        <f>VLOOKUP($A16,score!$B$7:$AB$146,11,FALSE)</f>
        <v>4</v>
      </c>
      <c r="J16" s="60">
        <f>VLOOKUP($A16,score!$B$7:$AB$146,12,FALSE)</f>
        <v>6</v>
      </c>
      <c r="K16" s="60">
        <f>VLOOKUP($A16,score!$B$7:$AB$146,13,FALSE)</f>
        <v>3</v>
      </c>
      <c r="L16" s="60">
        <f>VLOOKUP($A16,score!$B$7:$AB$146,14,FALSE)</f>
        <v>4</v>
      </c>
      <c r="M16" s="60">
        <f>VLOOKUP($A16,score!$B$7:$AB$146,15,FALSE)</f>
        <v>4</v>
      </c>
      <c r="N16" s="60">
        <f>VLOOKUP($A16,score!$B$7:$AB$146,16,FALSE)</f>
        <v>4</v>
      </c>
      <c r="O16" s="60">
        <f>VLOOKUP($A16,score!$B$7:$AB$146,17,FALSE)</f>
        <v>3</v>
      </c>
      <c r="P16" s="60">
        <f>VLOOKUP($A16,score!$B$7:$AB$146,18,FALSE)</f>
        <v>4</v>
      </c>
      <c r="Q16" s="60">
        <f>VLOOKUP($A16,score!$B$7:$AB$146,19,FALSE)</f>
        <v>5</v>
      </c>
      <c r="R16" s="60">
        <f>VLOOKUP($A16,score!$B$7:$AB$146,20,FALSE)</f>
        <v>5</v>
      </c>
      <c r="S16" s="60">
        <f>VLOOKUP($A16,score!$B$7:$AB$146,21,FALSE)</f>
        <v>5</v>
      </c>
      <c r="T16" s="60">
        <f>VLOOKUP($A16,score!$B$7:$AB$146,22,FALSE)</f>
        <v>6</v>
      </c>
      <c r="U16" s="60">
        <f>VLOOKUP($A16,score!$B$7:$AB$146,23,FALSE)</f>
        <v>5</v>
      </c>
      <c r="V16" s="60">
        <f>VLOOKUP($A16,score!$B$7:$AB$146,24,FALSE)</f>
        <v>3</v>
      </c>
      <c r="W16" s="12">
        <f>VLOOKUP($A16,score!$B$7:$AB$146,25,FALSE)</f>
        <v>77</v>
      </c>
    </row>
    <row r="17" spans="1:23" ht="17.25" x14ac:dyDescent="0.3">
      <c r="A17" s="83">
        <v>11</v>
      </c>
      <c r="B17" s="31">
        <f>VLOOKUP($A17,score!$B$7:$AD$146,3,FALSE)</f>
        <v>11</v>
      </c>
      <c r="C17" s="38" t="str">
        <f>VLOOKUP($A17,score!$B$7:$AD$146,5,FALSE)</f>
        <v>Nika&amp;Rado Zalaznik</v>
      </c>
      <c r="D17" s="38">
        <f>VLOOKUP($A17,score!$B$7:$AD$146,6,FALSE)</f>
        <v>1</v>
      </c>
      <c r="E17" s="60">
        <f>VLOOKUP($A17,score!$B$7:$AB$146,7,FALSE)</f>
        <v>5</v>
      </c>
      <c r="F17" s="60">
        <f>VLOOKUP($A17,score!$B$7:$AB$146,8,FALSE)</f>
        <v>3</v>
      </c>
      <c r="G17" s="60">
        <f>VLOOKUP($A17,score!$B$7:$AB$146,9,FALSE)</f>
        <v>4</v>
      </c>
      <c r="H17" s="60">
        <f>VLOOKUP($A17,score!$B$7:$AB$146,10,FALSE)</f>
        <v>6</v>
      </c>
      <c r="I17" s="60">
        <f>VLOOKUP($A17,score!$B$7:$AB$146,11,FALSE)</f>
        <v>4</v>
      </c>
      <c r="J17" s="60">
        <f>VLOOKUP($A17,score!$B$7:$AB$146,12,FALSE)</f>
        <v>7</v>
      </c>
      <c r="K17" s="60">
        <f>VLOOKUP($A17,score!$B$7:$AB$146,13,FALSE)</f>
        <v>4</v>
      </c>
      <c r="L17" s="60">
        <f>VLOOKUP($A17,score!$B$7:$AB$146,14,FALSE)</f>
        <v>4</v>
      </c>
      <c r="M17" s="60">
        <f>VLOOKUP($A17,score!$B$7:$AB$146,15,FALSE)</f>
        <v>4</v>
      </c>
      <c r="N17" s="60">
        <f>VLOOKUP($A17,score!$B$7:$AB$146,16,FALSE)</f>
        <v>5</v>
      </c>
      <c r="O17" s="60">
        <f>VLOOKUP($A17,score!$B$7:$AB$146,17,FALSE)</f>
        <v>5</v>
      </c>
      <c r="P17" s="60">
        <f>VLOOKUP($A17,score!$B$7:$AB$146,18,FALSE)</f>
        <v>4</v>
      </c>
      <c r="Q17" s="60">
        <f>VLOOKUP($A17,score!$B$7:$AB$146,19,FALSE)</f>
        <v>5</v>
      </c>
      <c r="R17" s="60">
        <f>VLOOKUP($A17,score!$B$7:$AB$146,20,FALSE)</f>
        <v>5</v>
      </c>
      <c r="S17" s="60">
        <f>VLOOKUP($A17,score!$B$7:$AB$146,21,FALSE)</f>
        <v>4</v>
      </c>
      <c r="T17" s="60">
        <f>VLOOKUP($A17,score!$B$7:$AB$146,22,FALSE)</f>
        <v>3</v>
      </c>
      <c r="U17" s="60">
        <f>VLOOKUP($A17,score!$B$7:$AB$146,23,FALSE)</f>
        <v>5</v>
      </c>
      <c r="V17" s="60">
        <f>VLOOKUP($A17,score!$B$7:$AB$146,24,FALSE)</f>
        <v>2</v>
      </c>
      <c r="W17" s="12">
        <f>VLOOKUP($A17,score!$B$7:$AB$146,25,FALSE)</f>
        <v>79</v>
      </c>
    </row>
    <row r="18" spans="1:23" ht="17.25" x14ac:dyDescent="0.3">
      <c r="A18" s="83">
        <v>12</v>
      </c>
      <c r="B18" s="31">
        <f>VLOOKUP($A18,score!$B$7:$AD$146,3,FALSE)</f>
        <v>11</v>
      </c>
      <c r="C18" s="38" t="str">
        <f>VLOOKUP($A18,score!$B$7:$AD$146,5,FALSE)</f>
        <v>Alenka Zornada&amp;Boris Lorkovič</v>
      </c>
      <c r="D18" s="38">
        <f>VLOOKUP($A18,score!$B$7:$AD$146,6,FALSE)</f>
        <v>1</v>
      </c>
      <c r="E18" s="60">
        <f>VLOOKUP($A18,score!$B$7:$AB$146,7,FALSE)</f>
        <v>6</v>
      </c>
      <c r="F18" s="60">
        <f>VLOOKUP($A18,score!$B$7:$AB$146,8,FALSE)</f>
        <v>4</v>
      </c>
      <c r="G18" s="60">
        <f>VLOOKUP($A18,score!$B$7:$AB$146,9,FALSE)</f>
        <v>4</v>
      </c>
      <c r="H18" s="60">
        <f>VLOOKUP($A18,score!$B$7:$AB$146,10,FALSE)</f>
        <v>4</v>
      </c>
      <c r="I18" s="60">
        <f>VLOOKUP($A18,score!$B$7:$AB$146,11,FALSE)</f>
        <v>5</v>
      </c>
      <c r="J18" s="60">
        <f>VLOOKUP($A18,score!$B$7:$AB$146,12,FALSE)</f>
        <v>5</v>
      </c>
      <c r="K18" s="60">
        <f>VLOOKUP($A18,score!$B$7:$AB$146,13,FALSE)</f>
        <v>3</v>
      </c>
      <c r="L18" s="60">
        <f>VLOOKUP($A18,score!$B$7:$AB$146,14,FALSE)</f>
        <v>7</v>
      </c>
      <c r="M18" s="60">
        <f>VLOOKUP($A18,score!$B$7:$AB$146,15,FALSE)</f>
        <v>4</v>
      </c>
      <c r="N18" s="60">
        <f>VLOOKUP($A18,score!$B$7:$AB$146,16,FALSE)</f>
        <v>4</v>
      </c>
      <c r="O18" s="60">
        <f>VLOOKUP($A18,score!$B$7:$AB$146,17,FALSE)</f>
        <v>4</v>
      </c>
      <c r="P18" s="60">
        <f>VLOOKUP($A18,score!$B$7:$AB$146,18,FALSE)</f>
        <v>3</v>
      </c>
      <c r="Q18" s="60">
        <f>VLOOKUP($A18,score!$B$7:$AB$146,19,FALSE)</f>
        <v>4</v>
      </c>
      <c r="R18" s="60">
        <f>VLOOKUP($A18,score!$B$7:$AB$146,20,FALSE)</f>
        <v>5</v>
      </c>
      <c r="S18" s="60">
        <f>VLOOKUP($A18,score!$B$7:$AB$146,21,FALSE)</f>
        <v>5</v>
      </c>
      <c r="T18" s="60">
        <f>VLOOKUP($A18,score!$B$7:$AB$146,22,FALSE)</f>
        <v>3</v>
      </c>
      <c r="U18" s="60">
        <f>VLOOKUP($A18,score!$B$7:$AB$146,23,FALSE)</f>
        <v>5</v>
      </c>
      <c r="V18" s="60">
        <f>VLOOKUP($A18,score!$B$7:$AB$146,24,FALSE)</f>
        <v>4</v>
      </c>
      <c r="W18" s="12">
        <f>VLOOKUP($A18,score!$B$7:$AB$146,25,FALSE)</f>
        <v>79</v>
      </c>
    </row>
    <row r="19" spans="1:23" ht="17.25" x14ac:dyDescent="0.3">
      <c r="A19" s="83">
        <v>13</v>
      </c>
      <c r="B19" s="31">
        <f>VLOOKUP($A19,score!$B$7:$AD$146,3,FALSE)</f>
        <v>13</v>
      </c>
      <c r="C19" s="38" t="str">
        <f>VLOOKUP($A19,score!$B$7:$AD$146,5,FALSE)</f>
        <v>Sašo&amp;Sašo Kranjc</v>
      </c>
      <c r="D19" s="38">
        <f>VLOOKUP($A19,score!$B$7:$AD$146,6,FALSE)</f>
        <v>1</v>
      </c>
      <c r="E19" s="60">
        <f>VLOOKUP($A19,score!$B$7:$AB$146,7,FALSE)</f>
        <v>6</v>
      </c>
      <c r="F19" s="60">
        <f>VLOOKUP($A19,score!$B$7:$AB$146,8,FALSE)</f>
        <v>5</v>
      </c>
      <c r="G19" s="60">
        <f>VLOOKUP($A19,score!$B$7:$AB$146,9,FALSE)</f>
        <v>4</v>
      </c>
      <c r="H19" s="60">
        <f>VLOOKUP($A19,score!$B$7:$AB$146,10,FALSE)</f>
        <v>7</v>
      </c>
      <c r="I19" s="60">
        <f>VLOOKUP($A19,score!$B$7:$AB$146,11,FALSE)</f>
        <v>3</v>
      </c>
      <c r="J19" s="60">
        <f>VLOOKUP($A19,score!$B$7:$AB$146,12,FALSE)</f>
        <v>6</v>
      </c>
      <c r="K19" s="60">
        <f>VLOOKUP($A19,score!$B$7:$AB$146,13,FALSE)</f>
        <v>4</v>
      </c>
      <c r="L19" s="60">
        <f>VLOOKUP($A19,score!$B$7:$AB$146,14,FALSE)</f>
        <v>8</v>
      </c>
      <c r="M19" s="60">
        <f>VLOOKUP($A19,score!$B$7:$AB$146,15,FALSE)</f>
        <v>4</v>
      </c>
      <c r="N19" s="60">
        <f>VLOOKUP($A19,score!$B$7:$AB$146,16,FALSE)</f>
        <v>4</v>
      </c>
      <c r="O19" s="60">
        <f>VLOOKUP($A19,score!$B$7:$AB$146,17,FALSE)</f>
        <v>4</v>
      </c>
      <c r="P19" s="60">
        <f>VLOOKUP($A19,score!$B$7:$AB$146,18,FALSE)</f>
        <v>2</v>
      </c>
      <c r="Q19" s="60">
        <f>VLOOKUP($A19,score!$B$7:$AB$146,19,FALSE)</f>
        <v>6</v>
      </c>
      <c r="R19" s="60">
        <f>VLOOKUP($A19,score!$B$7:$AB$146,20,FALSE)</f>
        <v>4</v>
      </c>
      <c r="S19" s="60">
        <f>VLOOKUP($A19,score!$B$7:$AB$146,21,FALSE)</f>
        <v>5</v>
      </c>
      <c r="T19" s="60">
        <f>VLOOKUP($A19,score!$B$7:$AB$146,22,FALSE)</f>
        <v>4</v>
      </c>
      <c r="U19" s="60">
        <f>VLOOKUP($A19,score!$B$7:$AB$146,23,FALSE)</f>
        <v>6</v>
      </c>
      <c r="V19" s="60">
        <f>VLOOKUP($A19,score!$B$7:$AB$146,24,FALSE)</f>
        <v>3</v>
      </c>
      <c r="W19" s="12">
        <f>VLOOKUP($A19,score!$B$7:$AB$146,25,FALSE)</f>
        <v>85</v>
      </c>
    </row>
    <row r="20" spans="1:23" ht="17.25" x14ac:dyDescent="0.3">
      <c r="A20" s="83">
        <v>14</v>
      </c>
      <c r="B20" s="31">
        <f>VLOOKUP($A20,score!$B$7:$AD$146,3,FALSE)</f>
        <v>14</v>
      </c>
      <c r="C20" s="38">
        <f>VLOOKUP($A20,score!$B$7:$AD$146,5,FALSE)</f>
        <v>0</v>
      </c>
      <c r="D20" s="38">
        <f>VLOOKUP($A20,score!$B$7:$AD$146,6,FALSE)</f>
        <v>0</v>
      </c>
      <c r="E20" s="60">
        <f>VLOOKUP($A20,score!$B$7:$AB$146,7,FALSE)</f>
        <v>0</v>
      </c>
      <c r="F20" s="60">
        <f>VLOOKUP($A20,score!$B$7:$AB$146,8,FALSE)</f>
        <v>0</v>
      </c>
      <c r="G20" s="60">
        <f>VLOOKUP($A20,score!$B$7:$AB$146,9,FALSE)</f>
        <v>0</v>
      </c>
      <c r="H20" s="60">
        <f>VLOOKUP($A20,score!$B$7:$AB$146,10,FALSE)</f>
        <v>0</v>
      </c>
      <c r="I20" s="60">
        <f>VLOOKUP($A20,score!$B$7:$AB$146,11,FALSE)</f>
        <v>0</v>
      </c>
      <c r="J20" s="60">
        <f>VLOOKUP($A20,score!$B$7:$AB$146,12,FALSE)</f>
        <v>0</v>
      </c>
      <c r="K20" s="60">
        <f>VLOOKUP($A20,score!$B$7:$AB$146,13,FALSE)</f>
        <v>0</v>
      </c>
      <c r="L20" s="60">
        <f>VLOOKUP($A20,score!$B$7:$AB$146,14,FALSE)</f>
        <v>0</v>
      </c>
      <c r="M20" s="60">
        <f>VLOOKUP($A20,score!$B$7:$AB$146,15,FALSE)</f>
        <v>0</v>
      </c>
      <c r="N20" s="60">
        <f>VLOOKUP($A20,score!$B$7:$AB$146,16,FALSE)</f>
        <v>0</v>
      </c>
      <c r="O20" s="60">
        <f>VLOOKUP($A20,score!$B$7:$AB$146,17,FALSE)</f>
        <v>0</v>
      </c>
      <c r="P20" s="60">
        <f>VLOOKUP($A20,score!$B$7:$AB$146,18,FALSE)</f>
        <v>0</v>
      </c>
      <c r="Q20" s="60">
        <f>VLOOKUP($A20,score!$B$7:$AB$146,19,FALSE)</f>
        <v>0</v>
      </c>
      <c r="R20" s="60">
        <f>VLOOKUP($A20,score!$B$7:$AB$146,20,FALSE)</f>
        <v>0</v>
      </c>
      <c r="S20" s="60">
        <f>VLOOKUP($A20,score!$B$7:$AB$146,21,FALSE)</f>
        <v>0</v>
      </c>
      <c r="T20" s="60">
        <f>VLOOKUP($A20,score!$B$7:$AB$146,22,FALSE)</f>
        <v>0</v>
      </c>
      <c r="U20" s="60">
        <f>VLOOKUP($A20,score!$B$7:$AB$146,23,FALSE)</f>
        <v>0</v>
      </c>
      <c r="V20" s="60">
        <f>VLOOKUP($A20,score!$B$7:$AB$146,24,FALSE)</f>
        <v>0</v>
      </c>
      <c r="W20" s="12">
        <f>VLOOKUP($A20,score!$B$7:$AB$146,25,FALSE)</f>
        <v>200</v>
      </c>
    </row>
    <row r="21" spans="1:23" ht="17.25" x14ac:dyDescent="0.3">
      <c r="A21" s="83">
        <v>15</v>
      </c>
      <c r="B21" s="31">
        <f>VLOOKUP($A21,score!$B$7:$AD$146,3,FALSE)</f>
        <v>14</v>
      </c>
      <c r="C21" s="38">
        <f>VLOOKUP($A21,score!$B$7:$AD$146,5,FALSE)</f>
        <v>0</v>
      </c>
      <c r="D21" s="38">
        <f>VLOOKUP($A21,score!$B$7:$AD$146,6,FALSE)</f>
        <v>0</v>
      </c>
      <c r="E21" s="60">
        <f>VLOOKUP($A21,score!$B$7:$AB$146,7,FALSE)</f>
        <v>0</v>
      </c>
      <c r="F21" s="60">
        <f>VLOOKUP($A21,score!$B$7:$AB$146,8,FALSE)</f>
        <v>0</v>
      </c>
      <c r="G21" s="60">
        <f>VLOOKUP($A21,score!$B$7:$AB$146,9,FALSE)</f>
        <v>0</v>
      </c>
      <c r="H21" s="60">
        <f>VLOOKUP($A21,score!$B$7:$AB$146,10,FALSE)</f>
        <v>0</v>
      </c>
      <c r="I21" s="60">
        <f>VLOOKUP($A21,score!$B$7:$AB$146,11,FALSE)</f>
        <v>0</v>
      </c>
      <c r="J21" s="60">
        <f>VLOOKUP($A21,score!$B$7:$AB$146,12,FALSE)</f>
        <v>0</v>
      </c>
      <c r="K21" s="60">
        <f>VLOOKUP($A21,score!$B$7:$AB$146,13,FALSE)</f>
        <v>0</v>
      </c>
      <c r="L21" s="60">
        <f>VLOOKUP($A21,score!$B$7:$AB$146,14,FALSE)</f>
        <v>0</v>
      </c>
      <c r="M21" s="60">
        <f>VLOOKUP($A21,score!$B$7:$AB$146,15,FALSE)</f>
        <v>0</v>
      </c>
      <c r="N21" s="60">
        <f>VLOOKUP($A21,score!$B$7:$AB$146,16,FALSE)</f>
        <v>0</v>
      </c>
      <c r="O21" s="60">
        <f>VLOOKUP($A21,score!$B$7:$AB$146,17,FALSE)</f>
        <v>0</v>
      </c>
      <c r="P21" s="60">
        <f>VLOOKUP($A21,score!$B$7:$AB$146,18,FALSE)</f>
        <v>0</v>
      </c>
      <c r="Q21" s="60">
        <f>VLOOKUP($A21,score!$B$7:$AB$146,19,FALSE)</f>
        <v>0</v>
      </c>
      <c r="R21" s="60">
        <f>VLOOKUP($A21,score!$B$7:$AB$146,20,FALSE)</f>
        <v>0</v>
      </c>
      <c r="S21" s="60">
        <f>VLOOKUP($A21,score!$B$7:$AB$146,21,FALSE)</f>
        <v>0</v>
      </c>
      <c r="T21" s="60">
        <f>VLOOKUP($A21,score!$B$7:$AB$146,22,FALSE)</f>
        <v>0</v>
      </c>
      <c r="U21" s="60">
        <f>VLOOKUP($A21,score!$B$7:$AB$146,23,FALSE)</f>
        <v>0</v>
      </c>
      <c r="V21" s="60">
        <f>VLOOKUP($A21,score!$B$7:$AB$146,24,FALSE)</f>
        <v>0</v>
      </c>
      <c r="W21" s="12">
        <f>VLOOKUP($A21,score!$B$7:$AB$146,25,FALSE)</f>
        <v>200</v>
      </c>
    </row>
    <row r="22" spans="1:23" ht="17.25" x14ac:dyDescent="0.3">
      <c r="A22" s="83">
        <v>16</v>
      </c>
      <c r="B22" s="31">
        <f>VLOOKUP($A22,score!$B$7:$AD$146,3,FALSE)</f>
        <v>14</v>
      </c>
      <c r="C22" s="38">
        <f>VLOOKUP($A22,score!$B$7:$AD$146,5,FALSE)</f>
        <v>0</v>
      </c>
      <c r="D22" s="38">
        <f>VLOOKUP($A22,score!$B$7:$AD$146,6,FALSE)</f>
        <v>0</v>
      </c>
      <c r="E22" s="60">
        <f>VLOOKUP($A22,score!$B$7:$AB$146,7,FALSE)</f>
        <v>0</v>
      </c>
      <c r="F22" s="60">
        <f>VLOOKUP($A22,score!$B$7:$AB$146,8,FALSE)</f>
        <v>0</v>
      </c>
      <c r="G22" s="60">
        <f>VLOOKUP($A22,score!$B$7:$AB$146,9,FALSE)</f>
        <v>0</v>
      </c>
      <c r="H22" s="60">
        <f>VLOOKUP($A22,score!$B$7:$AB$146,10,FALSE)</f>
        <v>0</v>
      </c>
      <c r="I22" s="60">
        <f>VLOOKUP($A22,score!$B$7:$AB$146,11,FALSE)</f>
        <v>0</v>
      </c>
      <c r="J22" s="60">
        <f>VLOOKUP($A22,score!$B$7:$AB$146,12,FALSE)</f>
        <v>0</v>
      </c>
      <c r="K22" s="60">
        <f>VLOOKUP($A22,score!$B$7:$AB$146,13,FALSE)</f>
        <v>0</v>
      </c>
      <c r="L22" s="60">
        <f>VLOOKUP($A22,score!$B$7:$AB$146,14,FALSE)</f>
        <v>0</v>
      </c>
      <c r="M22" s="60">
        <f>VLOOKUP($A22,score!$B$7:$AB$146,15,FALSE)</f>
        <v>0</v>
      </c>
      <c r="N22" s="60">
        <f>VLOOKUP($A22,score!$B$7:$AB$146,16,FALSE)</f>
        <v>0</v>
      </c>
      <c r="O22" s="60">
        <f>VLOOKUP($A22,score!$B$7:$AB$146,17,FALSE)</f>
        <v>0</v>
      </c>
      <c r="P22" s="60">
        <f>VLOOKUP($A22,score!$B$7:$AB$146,18,FALSE)</f>
        <v>0</v>
      </c>
      <c r="Q22" s="60">
        <f>VLOOKUP($A22,score!$B$7:$AB$146,19,FALSE)</f>
        <v>0</v>
      </c>
      <c r="R22" s="60">
        <f>VLOOKUP($A22,score!$B$7:$AB$146,20,FALSE)</f>
        <v>0</v>
      </c>
      <c r="S22" s="60">
        <f>VLOOKUP($A22,score!$B$7:$AB$146,21,FALSE)</f>
        <v>0</v>
      </c>
      <c r="T22" s="60">
        <f>VLOOKUP($A22,score!$B$7:$AB$146,22,FALSE)</f>
        <v>0</v>
      </c>
      <c r="U22" s="60">
        <f>VLOOKUP($A22,score!$B$7:$AB$146,23,FALSE)</f>
        <v>0</v>
      </c>
      <c r="V22" s="60">
        <f>VLOOKUP($A22,score!$B$7:$AB$146,24,FALSE)</f>
        <v>0</v>
      </c>
      <c r="W22" s="12">
        <f>VLOOKUP($A22,score!$B$7:$AB$146,25,FALSE)</f>
        <v>200</v>
      </c>
    </row>
    <row r="23" spans="1:23" ht="17.25" x14ac:dyDescent="0.3">
      <c r="A23" s="83">
        <v>17</v>
      </c>
      <c r="B23" s="31">
        <f>VLOOKUP($A23,score!$B$7:$AD$146,3,FALSE)</f>
        <v>14</v>
      </c>
      <c r="C23" s="38">
        <f>VLOOKUP($A23,score!$B$7:$AD$146,5,FALSE)</f>
        <v>0</v>
      </c>
      <c r="D23" s="38">
        <f>VLOOKUP($A23,score!$B$7:$AD$146,6,FALSE)</f>
        <v>0</v>
      </c>
      <c r="E23" s="60">
        <f>VLOOKUP($A23,score!$B$7:$AB$146,7,FALSE)</f>
        <v>0</v>
      </c>
      <c r="F23" s="60">
        <f>VLOOKUP($A23,score!$B$7:$AB$146,8,FALSE)</f>
        <v>0</v>
      </c>
      <c r="G23" s="60">
        <f>VLOOKUP($A23,score!$B$7:$AB$146,9,FALSE)</f>
        <v>0</v>
      </c>
      <c r="H23" s="60">
        <f>VLOOKUP($A23,score!$B$7:$AB$146,10,FALSE)</f>
        <v>0</v>
      </c>
      <c r="I23" s="60">
        <f>VLOOKUP($A23,score!$B$7:$AB$146,11,FALSE)</f>
        <v>0</v>
      </c>
      <c r="J23" s="60">
        <f>VLOOKUP($A23,score!$B$7:$AB$146,12,FALSE)</f>
        <v>0</v>
      </c>
      <c r="K23" s="60">
        <f>VLOOKUP($A23,score!$B$7:$AB$146,13,FALSE)</f>
        <v>0</v>
      </c>
      <c r="L23" s="60">
        <f>VLOOKUP($A23,score!$B$7:$AB$146,14,FALSE)</f>
        <v>0</v>
      </c>
      <c r="M23" s="60">
        <f>VLOOKUP($A23,score!$B$7:$AB$146,15,FALSE)</f>
        <v>0</v>
      </c>
      <c r="N23" s="60">
        <f>VLOOKUP($A23,score!$B$7:$AB$146,16,FALSE)</f>
        <v>0</v>
      </c>
      <c r="O23" s="60">
        <f>VLOOKUP($A23,score!$B$7:$AB$146,17,FALSE)</f>
        <v>0</v>
      </c>
      <c r="P23" s="60">
        <f>VLOOKUP($A23,score!$B$7:$AB$146,18,FALSE)</f>
        <v>0</v>
      </c>
      <c r="Q23" s="60">
        <f>VLOOKUP($A23,score!$B$7:$AB$146,19,FALSE)</f>
        <v>0</v>
      </c>
      <c r="R23" s="60">
        <f>VLOOKUP($A23,score!$B$7:$AB$146,20,FALSE)</f>
        <v>0</v>
      </c>
      <c r="S23" s="60">
        <f>VLOOKUP($A23,score!$B$7:$AB$146,21,FALSE)</f>
        <v>0</v>
      </c>
      <c r="T23" s="60">
        <f>VLOOKUP($A23,score!$B$7:$AB$146,22,FALSE)</f>
        <v>0</v>
      </c>
      <c r="U23" s="60">
        <f>VLOOKUP($A23,score!$B$7:$AB$146,23,FALSE)</f>
        <v>0</v>
      </c>
      <c r="V23" s="60">
        <f>VLOOKUP($A23,score!$B$7:$AB$146,24,FALSE)</f>
        <v>0</v>
      </c>
      <c r="W23" s="12">
        <f>VLOOKUP($A23,score!$B$7:$AB$146,25,FALSE)</f>
        <v>200</v>
      </c>
    </row>
    <row r="24" spans="1:23" ht="17.25" x14ac:dyDescent="0.3">
      <c r="A24" s="83">
        <v>18</v>
      </c>
      <c r="B24" s="31">
        <f>VLOOKUP($A24,score!$B$7:$AD$146,3,FALSE)</f>
        <v>14</v>
      </c>
      <c r="C24" s="38">
        <f>VLOOKUP($A24,score!$B$7:$AD$146,5,FALSE)</f>
        <v>0</v>
      </c>
      <c r="D24" s="38">
        <f>VLOOKUP($A24,score!$B$7:$AD$146,6,FALSE)</f>
        <v>0</v>
      </c>
      <c r="E24" s="60">
        <f>VLOOKUP($A24,score!$B$7:$AB$146,7,FALSE)</f>
        <v>0</v>
      </c>
      <c r="F24" s="60">
        <f>VLOOKUP($A24,score!$B$7:$AB$146,8,FALSE)</f>
        <v>0</v>
      </c>
      <c r="G24" s="60">
        <f>VLOOKUP($A24,score!$B$7:$AB$146,9,FALSE)</f>
        <v>0</v>
      </c>
      <c r="H24" s="60">
        <f>VLOOKUP($A24,score!$B$7:$AB$146,10,FALSE)</f>
        <v>0</v>
      </c>
      <c r="I24" s="60">
        <f>VLOOKUP($A24,score!$B$7:$AB$146,11,FALSE)</f>
        <v>0</v>
      </c>
      <c r="J24" s="60">
        <f>VLOOKUP($A24,score!$B$7:$AB$146,12,FALSE)</f>
        <v>0</v>
      </c>
      <c r="K24" s="60">
        <f>VLOOKUP($A24,score!$B$7:$AB$146,13,FALSE)</f>
        <v>0</v>
      </c>
      <c r="L24" s="60">
        <f>VLOOKUP($A24,score!$B$7:$AB$146,14,FALSE)</f>
        <v>0</v>
      </c>
      <c r="M24" s="60">
        <f>VLOOKUP($A24,score!$B$7:$AB$146,15,FALSE)</f>
        <v>0</v>
      </c>
      <c r="N24" s="60">
        <f>VLOOKUP($A24,score!$B$7:$AB$146,16,FALSE)</f>
        <v>0</v>
      </c>
      <c r="O24" s="60">
        <f>VLOOKUP($A24,score!$B$7:$AB$146,17,FALSE)</f>
        <v>0</v>
      </c>
      <c r="P24" s="60">
        <f>VLOOKUP($A24,score!$B$7:$AB$146,18,FALSE)</f>
        <v>0</v>
      </c>
      <c r="Q24" s="60">
        <f>VLOOKUP($A24,score!$B$7:$AB$146,19,FALSE)</f>
        <v>0</v>
      </c>
      <c r="R24" s="60">
        <f>VLOOKUP($A24,score!$B$7:$AB$146,20,FALSE)</f>
        <v>0</v>
      </c>
      <c r="S24" s="60">
        <f>VLOOKUP($A24,score!$B$7:$AB$146,21,FALSE)</f>
        <v>0</v>
      </c>
      <c r="T24" s="60">
        <f>VLOOKUP($A24,score!$B$7:$AB$146,22,FALSE)</f>
        <v>0</v>
      </c>
      <c r="U24" s="60">
        <f>VLOOKUP($A24,score!$B$7:$AB$146,23,FALSE)</f>
        <v>0</v>
      </c>
      <c r="V24" s="60">
        <f>VLOOKUP($A24,score!$B$7:$AB$146,24,FALSE)</f>
        <v>0</v>
      </c>
      <c r="W24" s="12">
        <f>VLOOKUP($A24,score!$B$7:$AB$146,25,FALSE)</f>
        <v>200</v>
      </c>
    </row>
    <row r="25" spans="1:23" ht="17.25" x14ac:dyDescent="0.3">
      <c r="A25" s="83">
        <v>19</v>
      </c>
      <c r="B25" s="31">
        <f>VLOOKUP($A25,score!$B$7:$AD$146,3,FALSE)</f>
        <v>14</v>
      </c>
      <c r="C25" s="38">
        <f>VLOOKUP($A25,score!$B$7:$AD$146,5,FALSE)</f>
        <v>0</v>
      </c>
      <c r="D25" s="38">
        <f>VLOOKUP($A25,score!$B$7:$AD$146,6,FALSE)</f>
        <v>0</v>
      </c>
      <c r="E25" s="60">
        <f>VLOOKUP($A25,score!$B$7:$AB$146,7,FALSE)</f>
        <v>0</v>
      </c>
      <c r="F25" s="60">
        <f>VLOOKUP($A25,score!$B$7:$AB$146,8,FALSE)</f>
        <v>0</v>
      </c>
      <c r="G25" s="60">
        <f>VLOOKUP($A25,score!$B$7:$AB$146,9,FALSE)</f>
        <v>0</v>
      </c>
      <c r="H25" s="60">
        <f>VLOOKUP($A25,score!$B$7:$AB$146,10,FALSE)</f>
        <v>0</v>
      </c>
      <c r="I25" s="60">
        <f>VLOOKUP($A25,score!$B$7:$AB$146,11,FALSE)</f>
        <v>0</v>
      </c>
      <c r="J25" s="60">
        <f>VLOOKUP($A25,score!$B$7:$AB$146,12,FALSE)</f>
        <v>0</v>
      </c>
      <c r="K25" s="60">
        <f>VLOOKUP($A25,score!$B$7:$AB$146,13,FALSE)</f>
        <v>0</v>
      </c>
      <c r="L25" s="60">
        <f>VLOOKUP($A25,score!$B$7:$AB$146,14,FALSE)</f>
        <v>0</v>
      </c>
      <c r="M25" s="60">
        <f>VLOOKUP($A25,score!$B$7:$AB$146,15,FALSE)</f>
        <v>0</v>
      </c>
      <c r="N25" s="60">
        <f>VLOOKUP($A25,score!$B$7:$AB$146,16,FALSE)</f>
        <v>0</v>
      </c>
      <c r="O25" s="60">
        <f>VLOOKUP($A25,score!$B$7:$AB$146,17,FALSE)</f>
        <v>0</v>
      </c>
      <c r="P25" s="60">
        <f>VLOOKUP($A25,score!$B$7:$AB$146,18,FALSE)</f>
        <v>0</v>
      </c>
      <c r="Q25" s="60">
        <f>VLOOKUP($A25,score!$B$7:$AB$146,19,FALSE)</f>
        <v>0</v>
      </c>
      <c r="R25" s="60">
        <f>VLOOKUP($A25,score!$B$7:$AB$146,20,FALSE)</f>
        <v>0</v>
      </c>
      <c r="S25" s="60">
        <f>VLOOKUP($A25,score!$B$7:$AB$146,21,FALSE)</f>
        <v>0</v>
      </c>
      <c r="T25" s="60">
        <f>VLOOKUP($A25,score!$B$7:$AB$146,22,FALSE)</f>
        <v>0</v>
      </c>
      <c r="U25" s="60">
        <f>VLOOKUP($A25,score!$B$7:$AB$146,23,FALSE)</f>
        <v>0</v>
      </c>
      <c r="V25" s="60">
        <f>VLOOKUP($A25,score!$B$7:$AB$146,24,FALSE)</f>
        <v>0</v>
      </c>
      <c r="W25" s="12">
        <f>VLOOKUP($A25,score!$B$7:$AB$146,25,FALSE)</f>
        <v>200</v>
      </c>
    </row>
    <row r="26" spans="1:23" ht="17.25" x14ac:dyDescent="0.3">
      <c r="A26" s="83">
        <v>20</v>
      </c>
      <c r="B26" s="31">
        <f>VLOOKUP($A26,score!$B$7:$AD$146,3,FALSE)</f>
        <v>14</v>
      </c>
      <c r="C26" s="38">
        <f>VLOOKUP($A26,score!$B$7:$AD$146,5,FALSE)</f>
        <v>0</v>
      </c>
      <c r="D26" s="38">
        <f>VLOOKUP($A26,score!$B$7:$AD$146,6,FALSE)</f>
        <v>0</v>
      </c>
      <c r="E26" s="60">
        <f>VLOOKUP($A26,score!$B$7:$AB$146,7,FALSE)</f>
        <v>0</v>
      </c>
      <c r="F26" s="60">
        <f>VLOOKUP($A26,score!$B$7:$AB$146,8,FALSE)</f>
        <v>0</v>
      </c>
      <c r="G26" s="60">
        <f>VLOOKUP($A26,score!$B$7:$AB$146,9,FALSE)</f>
        <v>0</v>
      </c>
      <c r="H26" s="60">
        <f>VLOOKUP($A26,score!$B$7:$AB$146,10,FALSE)</f>
        <v>0</v>
      </c>
      <c r="I26" s="60">
        <f>VLOOKUP($A26,score!$B$7:$AB$146,11,FALSE)</f>
        <v>0</v>
      </c>
      <c r="J26" s="60">
        <f>VLOOKUP($A26,score!$B$7:$AB$146,12,FALSE)</f>
        <v>0</v>
      </c>
      <c r="K26" s="60">
        <f>VLOOKUP($A26,score!$B$7:$AB$146,13,FALSE)</f>
        <v>0</v>
      </c>
      <c r="L26" s="60">
        <f>VLOOKUP($A26,score!$B$7:$AB$146,14,FALSE)</f>
        <v>0</v>
      </c>
      <c r="M26" s="60">
        <f>VLOOKUP($A26,score!$B$7:$AB$146,15,FALSE)</f>
        <v>0</v>
      </c>
      <c r="N26" s="60">
        <f>VLOOKUP($A26,score!$B$7:$AB$146,16,FALSE)</f>
        <v>0</v>
      </c>
      <c r="O26" s="60">
        <f>VLOOKUP($A26,score!$B$7:$AB$146,17,FALSE)</f>
        <v>0</v>
      </c>
      <c r="P26" s="60">
        <f>VLOOKUP($A26,score!$B$7:$AB$146,18,FALSE)</f>
        <v>0</v>
      </c>
      <c r="Q26" s="60">
        <f>VLOOKUP($A26,score!$B$7:$AB$146,19,FALSE)</f>
        <v>0</v>
      </c>
      <c r="R26" s="60">
        <f>VLOOKUP($A26,score!$B$7:$AB$146,20,FALSE)</f>
        <v>0</v>
      </c>
      <c r="S26" s="60">
        <f>VLOOKUP($A26,score!$B$7:$AB$146,21,FALSE)</f>
        <v>0</v>
      </c>
      <c r="T26" s="60">
        <f>VLOOKUP($A26,score!$B$7:$AB$146,22,FALSE)</f>
        <v>0</v>
      </c>
      <c r="U26" s="60">
        <f>VLOOKUP($A26,score!$B$7:$AB$146,23,FALSE)</f>
        <v>0</v>
      </c>
      <c r="V26" s="60">
        <f>VLOOKUP($A26,score!$B$7:$AB$146,24,FALSE)</f>
        <v>0</v>
      </c>
      <c r="W26" s="12">
        <f>VLOOKUP($A26,score!$B$7:$AB$146,25,FALSE)</f>
        <v>200</v>
      </c>
    </row>
    <row r="27" spans="1:23" ht="17.25" x14ac:dyDescent="0.3">
      <c r="A27" s="83">
        <v>21</v>
      </c>
      <c r="B27" s="31">
        <f>VLOOKUP($A27,score!$B$7:$AD$146,3,FALSE)</f>
        <v>14</v>
      </c>
      <c r="C27" s="38">
        <f>VLOOKUP($A27,score!$B$7:$AD$146,5,FALSE)</f>
        <v>0</v>
      </c>
      <c r="D27" s="38">
        <f>VLOOKUP($A27,score!$B$7:$AD$146,6,FALSE)</f>
        <v>0</v>
      </c>
      <c r="E27" s="60">
        <f>VLOOKUP($A27,score!$B$7:$AB$146,7,FALSE)</f>
        <v>0</v>
      </c>
      <c r="F27" s="60">
        <f>VLOOKUP($A27,score!$B$7:$AB$146,8,FALSE)</f>
        <v>0</v>
      </c>
      <c r="G27" s="60">
        <f>VLOOKUP($A27,score!$B$7:$AB$146,9,FALSE)</f>
        <v>0</v>
      </c>
      <c r="H27" s="60">
        <f>VLOOKUP($A27,score!$B$7:$AB$146,10,FALSE)</f>
        <v>0</v>
      </c>
      <c r="I27" s="60">
        <f>VLOOKUP($A27,score!$B$7:$AB$146,11,FALSE)</f>
        <v>0</v>
      </c>
      <c r="J27" s="60">
        <f>VLOOKUP($A27,score!$B$7:$AB$146,12,FALSE)</f>
        <v>0</v>
      </c>
      <c r="K27" s="60">
        <f>VLOOKUP($A27,score!$B$7:$AB$146,13,FALSE)</f>
        <v>0</v>
      </c>
      <c r="L27" s="60">
        <f>VLOOKUP($A27,score!$B$7:$AB$146,14,FALSE)</f>
        <v>0</v>
      </c>
      <c r="M27" s="60">
        <f>VLOOKUP($A27,score!$B$7:$AB$146,15,FALSE)</f>
        <v>0</v>
      </c>
      <c r="N27" s="60">
        <f>VLOOKUP($A27,score!$B$7:$AB$146,16,FALSE)</f>
        <v>0</v>
      </c>
      <c r="O27" s="60">
        <f>VLOOKUP($A27,score!$B$7:$AB$146,17,FALSE)</f>
        <v>0</v>
      </c>
      <c r="P27" s="60">
        <f>VLOOKUP($A27,score!$B$7:$AB$146,18,FALSE)</f>
        <v>0</v>
      </c>
      <c r="Q27" s="60">
        <f>VLOOKUP($A27,score!$B$7:$AB$146,19,FALSE)</f>
        <v>0</v>
      </c>
      <c r="R27" s="60">
        <f>VLOOKUP($A27,score!$B$7:$AB$146,20,FALSE)</f>
        <v>0</v>
      </c>
      <c r="S27" s="60">
        <f>VLOOKUP($A27,score!$B$7:$AB$146,21,FALSE)</f>
        <v>0</v>
      </c>
      <c r="T27" s="60">
        <f>VLOOKUP($A27,score!$B$7:$AB$146,22,FALSE)</f>
        <v>0</v>
      </c>
      <c r="U27" s="60">
        <f>VLOOKUP($A27,score!$B$7:$AB$146,23,FALSE)</f>
        <v>0</v>
      </c>
      <c r="V27" s="60">
        <f>VLOOKUP($A27,score!$B$7:$AB$146,24,FALSE)</f>
        <v>0</v>
      </c>
      <c r="W27" s="12">
        <f>VLOOKUP($A27,score!$B$7:$AB$146,25,FALSE)</f>
        <v>200</v>
      </c>
    </row>
    <row r="28" spans="1:23" ht="17.25" x14ac:dyDescent="0.3">
      <c r="A28" s="83">
        <v>22</v>
      </c>
      <c r="B28" s="31">
        <f>VLOOKUP($A28,score!$B$7:$AD$146,3,FALSE)</f>
        <v>14</v>
      </c>
      <c r="C28" s="38">
        <f>VLOOKUP($A28,score!$B$7:$AD$146,5,FALSE)</f>
        <v>0</v>
      </c>
      <c r="D28" s="38">
        <f>VLOOKUP($A28,score!$B$7:$AD$146,6,FALSE)</f>
        <v>0</v>
      </c>
      <c r="E28" s="60">
        <f>VLOOKUP($A28,score!$B$7:$AB$146,7,FALSE)</f>
        <v>0</v>
      </c>
      <c r="F28" s="60">
        <f>VLOOKUP($A28,score!$B$7:$AB$146,8,FALSE)</f>
        <v>0</v>
      </c>
      <c r="G28" s="60">
        <f>VLOOKUP($A28,score!$B$7:$AB$146,9,FALSE)</f>
        <v>0</v>
      </c>
      <c r="H28" s="60">
        <f>VLOOKUP($A28,score!$B$7:$AB$146,10,FALSE)</f>
        <v>0</v>
      </c>
      <c r="I28" s="60">
        <f>VLOOKUP($A28,score!$B$7:$AB$146,11,FALSE)</f>
        <v>0</v>
      </c>
      <c r="J28" s="60">
        <f>VLOOKUP($A28,score!$B$7:$AB$146,12,FALSE)</f>
        <v>0</v>
      </c>
      <c r="K28" s="60">
        <f>VLOOKUP($A28,score!$B$7:$AB$146,13,FALSE)</f>
        <v>0</v>
      </c>
      <c r="L28" s="60">
        <f>VLOOKUP($A28,score!$B$7:$AB$146,14,FALSE)</f>
        <v>0</v>
      </c>
      <c r="M28" s="60">
        <f>VLOOKUP($A28,score!$B$7:$AB$146,15,FALSE)</f>
        <v>0</v>
      </c>
      <c r="N28" s="60">
        <f>VLOOKUP($A28,score!$B$7:$AB$146,16,FALSE)</f>
        <v>0</v>
      </c>
      <c r="O28" s="60">
        <f>VLOOKUP($A28,score!$B$7:$AB$146,17,FALSE)</f>
        <v>0</v>
      </c>
      <c r="P28" s="60">
        <f>VLOOKUP($A28,score!$B$7:$AB$146,18,FALSE)</f>
        <v>0</v>
      </c>
      <c r="Q28" s="60">
        <f>VLOOKUP($A28,score!$B$7:$AB$146,19,FALSE)</f>
        <v>0</v>
      </c>
      <c r="R28" s="60">
        <f>VLOOKUP($A28,score!$B$7:$AB$146,20,FALSE)</f>
        <v>0</v>
      </c>
      <c r="S28" s="60">
        <f>VLOOKUP($A28,score!$B$7:$AB$146,21,FALSE)</f>
        <v>0</v>
      </c>
      <c r="T28" s="60">
        <f>VLOOKUP($A28,score!$B$7:$AB$146,22,FALSE)</f>
        <v>0</v>
      </c>
      <c r="U28" s="60">
        <f>VLOOKUP($A28,score!$B$7:$AB$146,23,FALSE)</f>
        <v>0</v>
      </c>
      <c r="V28" s="60">
        <f>VLOOKUP($A28,score!$B$7:$AB$146,24,FALSE)</f>
        <v>0</v>
      </c>
      <c r="W28" s="12">
        <f>VLOOKUP($A28,score!$B$7:$AB$146,25,FALSE)</f>
        <v>200</v>
      </c>
    </row>
    <row r="29" spans="1:23" ht="17.25" x14ac:dyDescent="0.3">
      <c r="A29" s="83">
        <v>23</v>
      </c>
      <c r="B29" s="31">
        <f>VLOOKUP($A29,score!$B$7:$AD$146,3,FALSE)</f>
        <v>14</v>
      </c>
      <c r="C29" s="38">
        <f>VLOOKUP($A29,score!$B$7:$AD$146,5,FALSE)</f>
        <v>0</v>
      </c>
      <c r="D29" s="38">
        <f>VLOOKUP($A29,score!$B$7:$AD$146,6,FALSE)</f>
        <v>0</v>
      </c>
      <c r="E29" s="60">
        <f>VLOOKUP($A29,score!$B$7:$AB$146,7,FALSE)</f>
        <v>0</v>
      </c>
      <c r="F29" s="60">
        <f>VLOOKUP($A29,score!$B$7:$AB$146,8,FALSE)</f>
        <v>0</v>
      </c>
      <c r="G29" s="60">
        <f>VLOOKUP($A29,score!$B$7:$AB$146,9,FALSE)</f>
        <v>0</v>
      </c>
      <c r="H29" s="60">
        <f>VLOOKUP($A29,score!$B$7:$AB$146,10,FALSE)</f>
        <v>0</v>
      </c>
      <c r="I29" s="60">
        <f>VLOOKUP($A29,score!$B$7:$AB$146,11,FALSE)</f>
        <v>0</v>
      </c>
      <c r="J29" s="60">
        <f>VLOOKUP($A29,score!$B$7:$AB$146,12,FALSE)</f>
        <v>0</v>
      </c>
      <c r="K29" s="60">
        <f>VLOOKUP($A29,score!$B$7:$AB$146,13,FALSE)</f>
        <v>0</v>
      </c>
      <c r="L29" s="60">
        <f>VLOOKUP($A29,score!$B$7:$AB$146,14,FALSE)</f>
        <v>0</v>
      </c>
      <c r="M29" s="60">
        <f>VLOOKUP($A29,score!$B$7:$AB$146,15,FALSE)</f>
        <v>0</v>
      </c>
      <c r="N29" s="60">
        <f>VLOOKUP($A29,score!$B$7:$AB$146,16,FALSE)</f>
        <v>0</v>
      </c>
      <c r="O29" s="60">
        <f>VLOOKUP($A29,score!$B$7:$AB$146,17,FALSE)</f>
        <v>0</v>
      </c>
      <c r="P29" s="60">
        <f>VLOOKUP($A29,score!$B$7:$AB$146,18,FALSE)</f>
        <v>0</v>
      </c>
      <c r="Q29" s="60">
        <f>VLOOKUP($A29,score!$B$7:$AB$146,19,FALSE)</f>
        <v>0</v>
      </c>
      <c r="R29" s="60">
        <f>VLOOKUP($A29,score!$B$7:$AB$146,20,FALSE)</f>
        <v>0</v>
      </c>
      <c r="S29" s="60">
        <f>VLOOKUP($A29,score!$B$7:$AB$146,21,FALSE)</f>
        <v>0</v>
      </c>
      <c r="T29" s="60">
        <f>VLOOKUP($A29,score!$B$7:$AB$146,22,FALSE)</f>
        <v>0</v>
      </c>
      <c r="U29" s="60">
        <f>VLOOKUP($A29,score!$B$7:$AB$146,23,FALSE)</f>
        <v>0</v>
      </c>
      <c r="V29" s="60">
        <f>VLOOKUP($A29,score!$B$7:$AB$146,24,FALSE)</f>
        <v>0</v>
      </c>
      <c r="W29" s="12">
        <f>VLOOKUP($A29,score!$B$7:$AB$146,25,FALSE)</f>
        <v>200</v>
      </c>
    </row>
    <row r="30" spans="1:23" ht="17.25" x14ac:dyDescent="0.3">
      <c r="A30" s="83">
        <v>24</v>
      </c>
      <c r="B30" s="31">
        <f>VLOOKUP($A30,score!$B$7:$AD$146,3,FALSE)</f>
        <v>14</v>
      </c>
      <c r="C30" s="38">
        <f>VLOOKUP($A30,score!$B$7:$AD$146,5,FALSE)</f>
        <v>0</v>
      </c>
      <c r="D30" s="38">
        <f>VLOOKUP($A30,score!$B$7:$AD$146,6,FALSE)</f>
        <v>0</v>
      </c>
      <c r="E30" s="60">
        <f>VLOOKUP($A30,score!$B$7:$AB$146,7,FALSE)</f>
        <v>0</v>
      </c>
      <c r="F30" s="60">
        <f>VLOOKUP($A30,score!$B$7:$AB$146,8,FALSE)</f>
        <v>0</v>
      </c>
      <c r="G30" s="60">
        <f>VLOOKUP($A30,score!$B$7:$AB$146,9,FALSE)</f>
        <v>0</v>
      </c>
      <c r="H30" s="60">
        <f>VLOOKUP($A30,score!$B$7:$AB$146,10,FALSE)</f>
        <v>0</v>
      </c>
      <c r="I30" s="60">
        <f>VLOOKUP($A30,score!$B$7:$AB$146,11,FALSE)</f>
        <v>0</v>
      </c>
      <c r="J30" s="60">
        <f>VLOOKUP($A30,score!$B$7:$AB$146,12,FALSE)</f>
        <v>0</v>
      </c>
      <c r="K30" s="60">
        <f>VLOOKUP($A30,score!$B$7:$AB$146,13,FALSE)</f>
        <v>0</v>
      </c>
      <c r="L30" s="60">
        <f>VLOOKUP($A30,score!$B$7:$AB$146,14,FALSE)</f>
        <v>0</v>
      </c>
      <c r="M30" s="60">
        <f>VLOOKUP($A30,score!$B$7:$AB$146,15,FALSE)</f>
        <v>0</v>
      </c>
      <c r="N30" s="60">
        <f>VLOOKUP($A30,score!$B$7:$AB$146,16,FALSE)</f>
        <v>0</v>
      </c>
      <c r="O30" s="60">
        <f>VLOOKUP($A30,score!$B$7:$AB$146,17,FALSE)</f>
        <v>0</v>
      </c>
      <c r="P30" s="60">
        <f>VLOOKUP($A30,score!$B$7:$AB$146,18,FALSE)</f>
        <v>0</v>
      </c>
      <c r="Q30" s="60">
        <f>VLOOKUP($A30,score!$B$7:$AB$146,19,FALSE)</f>
        <v>0</v>
      </c>
      <c r="R30" s="60">
        <f>VLOOKUP($A30,score!$B$7:$AB$146,20,FALSE)</f>
        <v>0</v>
      </c>
      <c r="S30" s="60">
        <f>VLOOKUP($A30,score!$B$7:$AB$146,21,FALSE)</f>
        <v>0</v>
      </c>
      <c r="T30" s="60">
        <f>VLOOKUP($A30,score!$B$7:$AB$146,22,FALSE)</f>
        <v>0</v>
      </c>
      <c r="U30" s="60">
        <f>VLOOKUP($A30,score!$B$7:$AB$146,23,FALSE)</f>
        <v>0</v>
      </c>
      <c r="V30" s="60">
        <f>VLOOKUP($A30,score!$B$7:$AB$146,24,FALSE)</f>
        <v>0</v>
      </c>
      <c r="W30" s="12">
        <f>VLOOKUP($A30,score!$B$7:$AB$146,25,FALSE)</f>
        <v>200</v>
      </c>
    </row>
    <row r="31" spans="1:23" ht="17.25" x14ac:dyDescent="0.3">
      <c r="A31" s="83">
        <v>25</v>
      </c>
      <c r="B31" s="31">
        <f>VLOOKUP($A31,score!$B$7:$AD$146,3,FALSE)</f>
        <v>14</v>
      </c>
      <c r="C31" s="38">
        <f>VLOOKUP($A31,score!$B$7:$AD$146,5,FALSE)</f>
        <v>0</v>
      </c>
      <c r="D31" s="38">
        <f>VLOOKUP($A31,score!$B$7:$AD$146,6,FALSE)</f>
        <v>0</v>
      </c>
      <c r="E31" s="60">
        <f>VLOOKUP($A31,score!$B$7:$AB$146,7,FALSE)</f>
        <v>0</v>
      </c>
      <c r="F31" s="60">
        <f>VLOOKUP($A31,score!$B$7:$AB$146,8,FALSE)</f>
        <v>0</v>
      </c>
      <c r="G31" s="60">
        <f>VLOOKUP($A31,score!$B$7:$AB$146,9,FALSE)</f>
        <v>0</v>
      </c>
      <c r="H31" s="60">
        <f>VLOOKUP($A31,score!$B$7:$AB$146,10,FALSE)</f>
        <v>0</v>
      </c>
      <c r="I31" s="60">
        <f>VLOOKUP($A31,score!$B$7:$AB$146,11,FALSE)</f>
        <v>0</v>
      </c>
      <c r="J31" s="60">
        <f>VLOOKUP($A31,score!$B$7:$AB$146,12,FALSE)</f>
        <v>0</v>
      </c>
      <c r="K31" s="60">
        <f>VLOOKUP($A31,score!$B$7:$AB$146,13,FALSE)</f>
        <v>0</v>
      </c>
      <c r="L31" s="60">
        <f>VLOOKUP($A31,score!$B$7:$AB$146,14,FALSE)</f>
        <v>0</v>
      </c>
      <c r="M31" s="60">
        <f>VLOOKUP($A31,score!$B$7:$AB$146,15,FALSE)</f>
        <v>0</v>
      </c>
      <c r="N31" s="60">
        <f>VLOOKUP($A31,score!$B$7:$AB$146,16,FALSE)</f>
        <v>0</v>
      </c>
      <c r="O31" s="60">
        <f>VLOOKUP($A31,score!$B$7:$AB$146,17,FALSE)</f>
        <v>0</v>
      </c>
      <c r="P31" s="60">
        <f>VLOOKUP($A31,score!$B$7:$AB$146,18,FALSE)</f>
        <v>0</v>
      </c>
      <c r="Q31" s="60">
        <f>VLOOKUP($A31,score!$B$7:$AB$146,19,FALSE)</f>
        <v>0</v>
      </c>
      <c r="R31" s="60">
        <f>VLOOKUP($A31,score!$B$7:$AB$146,20,FALSE)</f>
        <v>0</v>
      </c>
      <c r="S31" s="60">
        <f>VLOOKUP($A31,score!$B$7:$AB$146,21,FALSE)</f>
        <v>0</v>
      </c>
      <c r="T31" s="60">
        <f>VLOOKUP($A31,score!$B$7:$AB$146,22,FALSE)</f>
        <v>0</v>
      </c>
      <c r="U31" s="60">
        <f>VLOOKUP($A31,score!$B$7:$AB$146,23,FALSE)</f>
        <v>0</v>
      </c>
      <c r="V31" s="60">
        <f>VLOOKUP($A31,score!$B$7:$AB$146,24,FALSE)</f>
        <v>0</v>
      </c>
      <c r="W31" s="12">
        <f>VLOOKUP($A31,score!$B$7:$AB$146,25,FALSE)</f>
        <v>200</v>
      </c>
    </row>
    <row r="32" spans="1:23" ht="17.25" x14ac:dyDescent="0.3">
      <c r="A32" s="83">
        <v>26</v>
      </c>
      <c r="B32" s="31">
        <f>VLOOKUP($A32,score!$B$7:$AD$146,3,FALSE)</f>
        <v>14</v>
      </c>
      <c r="C32" s="38">
        <f>VLOOKUP($A32,score!$B$7:$AD$146,5,FALSE)</f>
        <v>0</v>
      </c>
      <c r="D32" s="38">
        <f>VLOOKUP($A32,score!$B$7:$AD$146,6,FALSE)</f>
        <v>0</v>
      </c>
      <c r="E32" s="60">
        <f>VLOOKUP($A32,score!$B$7:$AB$146,7,FALSE)</f>
        <v>0</v>
      </c>
      <c r="F32" s="60">
        <f>VLOOKUP($A32,score!$B$7:$AB$146,8,FALSE)</f>
        <v>0</v>
      </c>
      <c r="G32" s="60">
        <f>VLOOKUP($A32,score!$B$7:$AB$146,9,FALSE)</f>
        <v>0</v>
      </c>
      <c r="H32" s="60">
        <f>VLOOKUP($A32,score!$B$7:$AB$146,10,FALSE)</f>
        <v>0</v>
      </c>
      <c r="I32" s="60">
        <f>VLOOKUP($A32,score!$B$7:$AB$146,11,FALSE)</f>
        <v>0</v>
      </c>
      <c r="J32" s="60">
        <f>VLOOKUP($A32,score!$B$7:$AB$146,12,FALSE)</f>
        <v>0</v>
      </c>
      <c r="K32" s="60">
        <f>VLOOKUP($A32,score!$B$7:$AB$146,13,FALSE)</f>
        <v>0</v>
      </c>
      <c r="L32" s="60">
        <f>VLOOKUP($A32,score!$B$7:$AB$146,14,FALSE)</f>
        <v>0</v>
      </c>
      <c r="M32" s="60">
        <f>VLOOKUP($A32,score!$B$7:$AB$146,15,FALSE)</f>
        <v>0</v>
      </c>
      <c r="N32" s="60">
        <f>VLOOKUP($A32,score!$B$7:$AB$146,16,FALSE)</f>
        <v>0</v>
      </c>
      <c r="O32" s="60">
        <f>VLOOKUP($A32,score!$B$7:$AB$146,17,FALSE)</f>
        <v>0</v>
      </c>
      <c r="P32" s="60">
        <f>VLOOKUP($A32,score!$B$7:$AB$146,18,FALSE)</f>
        <v>0</v>
      </c>
      <c r="Q32" s="60">
        <f>VLOOKUP($A32,score!$B$7:$AB$146,19,FALSE)</f>
        <v>0</v>
      </c>
      <c r="R32" s="60">
        <f>VLOOKUP($A32,score!$B$7:$AB$146,20,FALSE)</f>
        <v>0</v>
      </c>
      <c r="S32" s="60">
        <f>VLOOKUP($A32,score!$B$7:$AB$146,21,FALSE)</f>
        <v>0</v>
      </c>
      <c r="T32" s="60">
        <f>VLOOKUP($A32,score!$B$7:$AB$146,22,FALSE)</f>
        <v>0</v>
      </c>
      <c r="U32" s="60">
        <f>VLOOKUP($A32,score!$B$7:$AB$146,23,FALSE)</f>
        <v>0</v>
      </c>
      <c r="V32" s="60">
        <f>VLOOKUP($A32,score!$B$7:$AB$146,24,FALSE)</f>
        <v>0</v>
      </c>
      <c r="W32" s="12">
        <f>VLOOKUP($A32,score!$B$7:$AB$146,25,FALSE)</f>
        <v>200</v>
      </c>
    </row>
    <row r="33" spans="1:23" ht="17.25" x14ac:dyDescent="0.3">
      <c r="A33" s="83">
        <v>27</v>
      </c>
      <c r="B33" s="31">
        <f>VLOOKUP($A33,score!$B$7:$AD$146,3,FALSE)</f>
        <v>14</v>
      </c>
      <c r="C33" s="38">
        <f>VLOOKUP($A33,score!$B$7:$AD$146,5,FALSE)</f>
        <v>0</v>
      </c>
      <c r="D33" s="38">
        <f>VLOOKUP($A33,score!$B$7:$AD$146,6,FALSE)</f>
        <v>0</v>
      </c>
      <c r="E33" s="60">
        <f>VLOOKUP($A33,score!$B$7:$AB$146,7,FALSE)</f>
        <v>0</v>
      </c>
      <c r="F33" s="60">
        <f>VLOOKUP($A33,score!$B$7:$AB$146,8,FALSE)</f>
        <v>0</v>
      </c>
      <c r="G33" s="60">
        <f>VLOOKUP($A33,score!$B$7:$AB$146,9,FALSE)</f>
        <v>0</v>
      </c>
      <c r="H33" s="60">
        <f>VLOOKUP($A33,score!$B$7:$AB$146,10,FALSE)</f>
        <v>0</v>
      </c>
      <c r="I33" s="60">
        <f>VLOOKUP($A33,score!$B$7:$AB$146,11,FALSE)</f>
        <v>0</v>
      </c>
      <c r="J33" s="60">
        <f>VLOOKUP($A33,score!$B$7:$AB$146,12,FALSE)</f>
        <v>0</v>
      </c>
      <c r="K33" s="60">
        <f>VLOOKUP($A33,score!$B$7:$AB$146,13,FALSE)</f>
        <v>0</v>
      </c>
      <c r="L33" s="60">
        <f>VLOOKUP($A33,score!$B$7:$AB$146,14,FALSE)</f>
        <v>0</v>
      </c>
      <c r="M33" s="60">
        <f>VLOOKUP($A33,score!$B$7:$AB$146,15,FALSE)</f>
        <v>0</v>
      </c>
      <c r="N33" s="60">
        <f>VLOOKUP($A33,score!$B$7:$AB$146,16,FALSE)</f>
        <v>0</v>
      </c>
      <c r="O33" s="60">
        <f>VLOOKUP($A33,score!$B$7:$AB$146,17,FALSE)</f>
        <v>0</v>
      </c>
      <c r="P33" s="60">
        <f>VLOOKUP($A33,score!$B$7:$AB$146,18,FALSE)</f>
        <v>0</v>
      </c>
      <c r="Q33" s="60">
        <f>VLOOKUP($A33,score!$B$7:$AB$146,19,FALSE)</f>
        <v>0</v>
      </c>
      <c r="R33" s="60">
        <f>VLOOKUP($A33,score!$B$7:$AB$146,20,FALSE)</f>
        <v>0</v>
      </c>
      <c r="S33" s="60">
        <f>VLOOKUP($A33,score!$B$7:$AB$146,21,FALSE)</f>
        <v>0</v>
      </c>
      <c r="T33" s="60">
        <f>VLOOKUP($A33,score!$B$7:$AB$146,22,FALSE)</f>
        <v>0</v>
      </c>
      <c r="U33" s="60">
        <f>VLOOKUP($A33,score!$B$7:$AB$146,23,FALSE)</f>
        <v>0</v>
      </c>
      <c r="V33" s="60">
        <f>VLOOKUP($A33,score!$B$7:$AB$146,24,FALSE)</f>
        <v>0</v>
      </c>
      <c r="W33" s="12">
        <f>VLOOKUP($A33,score!$B$7:$AB$146,25,FALSE)</f>
        <v>200</v>
      </c>
    </row>
    <row r="34" spans="1:23" ht="17.25" x14ac:dyDescent="0.3">
      <c r="A34" s="83">
        <v>28</v>
      </c>
      <c r="B34" s="31">
        <f>VLOOKUP($A34,score!$B$7:$AD$146,3,FALSE)</f>
        <v>14</v>
      </c>
      <c r="C34" s="38">
        <f>VLOOKUP($A34,score!$B$7:$AD$146,5,FALSE)</f>
        <v>0</v>
      </c>
      <c r="D34" s="38">
        <f>VLOOKUP($A34,score!$B$7:$AD$146,6,FALSE)</f>
        <v>0</v>
      </c>
      <c r="E34" s="60">
        <f>VLOOKUP($A34,score!$B$7:$AB$146,7,FALSE)</f>
        <v>0</v>
      </c>
      <c r="F34" s="60">
        <f>VLOOKUP($A34,score!$B$7:$AB$146,8,FALSE)</f>
        <v>0</v>
      </c>
      <c r="G34" s="60">
        <f>VLOOKUP($A34,score!$B$7:$AB$146,9,FALSE)</f>
        <v>0</v>
      </c>
      <c r="H34" s="60">
        <f>VLOOKUP($A34,score!$B$7:$AB$146,10,FALSE)</f>
        <v>0</v>
      </c>
      <c r="I34" s="60">
        <f>VLOOKUP($A34,score!$B$7:$AB$146,11,FALSE)</f>
        <v>0</v>
      </c>
      <c r="J34" s="60">
        <f>VLOOKUP($A34,score!$B$7:$AB$146,12,FALSE)</f>
        <v>0</v>
      </c>
      <c r="K34" s="60">
        <f>VLOOKUP($A34,score!$B$7:$AB$146,13,FALSE)</f>
        <v>0</v>
      </c>
      <c r="L34" s="60">
        <f>VLOOKUP($A34,score!$B$7:$AB$146,14,FALSE)</f>
        <v>0</v>
      </c>
      <c r="M34" s="60">
        <f>VLOOKUP($A34,score!$B$7:$AB$146,15,FALSE)</f>
        <v>0</v>
      </c>
      <c r="N34" s="60">
        <f>VLOOKUP($A34,score!$B$7:$AB$146,16,FALSE)</f>
        <v>0</v>
      </c>
      <c r="O34" s="60">
        <f>VLOOKUP($A34,score!$B$7:$AB$146,17,FALSE)</f>
        <v>0</v>
      </c>
      <c r="P34" s="60">
        <f>VLOOKUP($A34,score!$B$7:$AB$146,18,FALSE)</f>
        <v>0</v>
      </c>
      <c r="Q34" s="60">
        <f>VLOOKUP($A34,score!$B$7:$AB$146,19,FALSE)</f>
        <v>0</v>
      </c>
      <c r="R34" s="60">
        <f>VLOOKUP($A34,score!$B$7:$AB$146,20,FALSE)</f>
        <v>0</v>
      </c>
      <c r="S34" s="60">
        <f>VLOOKUP($A34,score!$B$7:$AB$146,21,FALSE)</f>
        <v>0</v>
      </c>
      <c r="T34" s="60">
        <f>VLOOKUP($A34,score!$B$7:$AB$146,22,FALSE)</f>
        <v>0</v>
      </c>
      <c r="U34" s="60">
        <f>VLOOKUP($A34,score!$B$7:$AB$146,23,FALSE)</f>
        <v>0</v>
      </c>
      <c r="V34" s="60">
        <f>VLOOKUP($A34,score!$B$7:$AB$146,24,FALSE)</f>
        <v>0</v>
      </c>
      <c r="W34" s="12">
        <f>VLOOKUP($A34,score!$B$7:$AB$146,25,FALSE)</f>
        <v>200</v>
      </c>
    </row>
    <row r="35" spans="1:23" ht="17.25" x14ac:dyDescent="0.3">
      <c r="A35" s="83">
        <v>29</v>
      </c>
      <c r="B35" s="31">
        <f>VLOOKUP($A35,score!$B$7:$AD$146,3,FALSE)</f>
        <v>14</v>
      </c>
      <c r="C35" s="38">
        <f>VLOOKUP($A35,score!$B$7:$AD$146,5,FALSE)</f>
        <v>0</v>
      </c>
      <c r="D35" s="38">
        <f>VLOOKUP($A35,score!$B$7:$AD$146,6,FALSE)</f>
        <v>0</v>
      </c>
      <c r="E35" s="60">
        <f>VLOOKUP($A35,score!$B$7:$AB$146,7,FALSE)</f>
        <v>0</v>
      </c>
      <c r="F35" s="60">
        <f>VLOOKUP($A35,score!$B$7:$AB$146,8,FALSE)</f>
        <v>0</v>
      </c>
      <c r="G35" s="60">
        <f>VLOOKUP($A35,score!$B$7:$AB$146,9,FALSE)</f>
        <v>0</v>
      </c>
      <c r="H35" s="60">
        <f>VLOOKUP($A35,score!$B$7:$AB$146,10,FALSE)</f>
        <v>0</v>
      </c>
      <c r="I35" s="60">
        <f>VLOOKUP($A35,score!$B$7:$AB$146,11,FALSE)</f>
        <v>0</v>
      </c>
      <c r="J35" s="60">
        <f>VLOOKUP($A35,score!$B$7:$AB$146,12,FALSE)</f>
        <v>0</v>
      </c>
      <c r="K35" s="60">
        <f>VLOOKUP($A35,score!$B$7:$AB$146,13,FALSE)</f>
        <v>0</v>
      </c>
      <c r="L35" s="60">
        <f>VLOOKUP($A35,score!$B$7:$AB$146,14,FALSE)</f>
        <v>0</v>
      </c>
      <c r="M35" s="60">
        <f>VLOOKUP($A35,score!$B$7:$AB$146,15,FALSE)</f>
        <v>0</v>
      </c>
      <c r="N35" s="60">
        <f>VLOOKUP($A35,score!$B$7:$AB$146,16,FALSE)</f>
        <v>0</v>
      </c>
      <c r="O35" s="60">
        <f>VLOOKUP($A35,score!$B$7:$AB$146,17,FALSE)</f>
        <v>0</v>
      </c>
      <c r="P35" s="60">
        <f>VLOOKUP($A35,score!$B$7:$AB$146,18,FALSE)</f>
        <v>0</v>
      </c>
      <c r="Q35" s="60">
        <f>VLOOKUP($A35,score!$B$7:$AB$146,19,FALSE)</f>
        <v>0</v>
      </c>
      <c r="R35" s="60">
        <f>VLOOKUP($A35,score!$B$7:$AB$146,20,FALSE)</f>
        <v>0</v>
      </c>
      <c r="S35" s="60">
        <f>VLOOKUP($A35,score!$B$7:$AB$146,21,FALSE)</f>
        <v>0</v>
      </c>
      <c r="T35" s="60">
        <f>VLOOKUP($A35,score!$B$7:$AB$146,22,FALSE)</f>
        <v>0</v>
      </c>
      <c r="U35" s="60">
        <f>VLOOKUP($A35,score!$B$7:$AB$146,23,FALSE)</f>
        <v>0</v>
      </c>
      <c r="V35" s="60">
        <f>VLOOKUP($A35,score!$B$7:$AB$146,24,FALSE)</f>
        <v>0</v>
      </c>
      <c r="W35" s="12">
        <f>VLOOKUP($A35,score!$B$7:$AB$146,25,FALSE)</f>
        <v>200</v>
      </c>
    </row>
    <row r="36" spans="1:23" ht="17.25" x14ac:dyDescent="0.3">
      <c r="A36" s="83">
        <v>30</v>
      </c>
      <c r="B36" s="31">
        <f>VLOOKUP($A36,score!$B$7:$AD$146,3,FALSE)</f>
        <v>14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.25" x14ac:dyDescent="0.3">
      <c r="A37" s="83">
        <v>31</v>
      </c>
      <c r="B37" s="31">
        <f>VLOOKUP($A37,score!$B$7:$AD$146,3,FALSE)</f>
        <v>14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.25" x14ac:dyDescent="0.3">
      <c r="A38" s="83">
        <v>32</v>
      </c>
      <c r="B38" s="31">
        <f>VLOOKUP($A38,score!$B$7:$AD$146,3,FALSE)</f>
        <v>14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.25" x14ac:dyDescent="0.3">
      <c r="A39" s="83">
        <v>33</v>
      </c>
      <c r="B39" s="31">
        <f>VLOOKUP($A39,score!$B$7:$AD$146,3,FALSE)</f>
        <v>14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x14ac:dyDescent="0.3">
      <c r="A40" s="83">
        <v>34</v>
      </c>
      <c r="B40" s="31">
        <f>VLOOKUP($A40,score!$B$7:$AD$146,3,FALSE)</f>
        <v>14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hidden="1" x14ac:dyDescent="0.3">
      <c r="A41" s="83">
        <v>35</v>
      </c>
      <c r="B41" s="31">
        <f>VLOOKUP($A41,score!$B$7:$AD$146,3,FALSE)</f>
        <v>14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14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14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14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14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14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14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14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14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14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14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14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14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14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14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14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14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14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14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14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14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14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14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14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14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14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14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14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14</v>
      </c>
      <c r="C69" s="38" t="str">
        <f>VLOOKUP($A69,score!$B$7:$AD$146,5,FALSE)</f>
        <v/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14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14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14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14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14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14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14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14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14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14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14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14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14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14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14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14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14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14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14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14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14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14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14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14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14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14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14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14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14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14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14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14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14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14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14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14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14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14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14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14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14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14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14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14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14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14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14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14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14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14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14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14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14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14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14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14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14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14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14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14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14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14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14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14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14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14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14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14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14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14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14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14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14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14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14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.25" hidden="1" x14ac:dyDescent="0.3">
      <c r="A145" s="83">
        <v>139</v>
      </c>
      <c r="B145" s="31">
        <f>VLOOKUP($A145,score!$B$7:$AD$146,3,FALSE)</f>
        <v>14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thickBot="1" x14ac:dyDescent="0.35">
      <c r="A146" s="83">
        <v>140</v>
      </c>
      <c r="B146" s="31">
        <f>VLOOKUP($A146,score!$B$7:$AD$146,3,FALSE)</f>
        <v>14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39" t="s">
        <v>7</v>
      </c>
      <c r="D147" s="140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Z25yaeMKwj1a16y7gwDKAtufjns4PrimLZ/pFsoGwCV9uijKbGRZg4nxGcT6kq6IdGdzkhMWDTXa956v9xaL7A==" saltValue="LU5DWVZWtdU3NQaFEXZWOQ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3" priority="324" operator="equal">
      <formula>0</formula>
    </cfRule>
  </conditionalFormatting>
  <conditionalFormatting sqref="C7:C76 C126">
    <cfRule type="cellIs" dxfId="582" priority="323" operator="equal">
      <formula>0</formula>
    </cfRule>
  </conditionalFormatting>
  <conditionalFormatting sqref="W7:W76 W126">
    <cfRule type="cellIs" dxfId="581" priority="321" operator="equal">
      <formula>200</formula>
    </cfRule>
    <cfRule type="cellIs" dxfId="580" priority="322" operator="equal">
      <formula>0</formula>
    </cfRule>
  </conditionalFormatting>
  <conditionalFormatting sqref="C77:C125">
    <cfRule type="cellIs" dxfId="579" priority="236" operator="equal">
      <formula>0</formula>
    </cfRule>
  </conditionalFormatting>
  <conditionalFormatting sqref="W77:W125">
    <cfRule type="cellIs" dxfId="578" priority="234" operator="equal">
      <formula>200</formula>
    </cfRule>
    <cfRule type="cellIs" dxfId="57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6" priority="123" operator="equal">
      <formula>0</formula>
    </cfRule>
  </conditionalFormatting>
  <conditionalFormatting sqref="C146">
    <cfRule type="cellIs" dxfId="575" priority="122" operator="equal">
      <formula>0</formula>
    </cfRule>
  </conditionalFormatting>
  <conditionalFormatting sqref="W146">
    <cfRule type="cellIs" dxfId="574" priority="120" operator="equal">
      <formula>200</formula>
    </cfRule>
    <cfRule type="cellIs" dxfId="573" priority="121" operator="equal">
      <formula>0</formula>
    </cfRule>
  </conditionalFormatting>
  <conditionalFormatting sqref="C127:C145">
    <cfRule type="cellIs" dxfId="572" priority="109" operator="equal">
      <formula>0</formula>
    </cfRule>
  </conditionalFormatting>
  <conditionalFormatting sqref="W127:W145">
    <cfRule type="cellIs" dxfId="571" priority="107" operator="equal">
      <formula>200</formula>
    </cfRule>
    <cfRule type="cellIs" dxfId="570" priority="108" operator="equal">
      <formula>0</formula>
    </cfRule>
  </conditionalFormatting>
  <conditionalFormatting sqref="E7:E146">
    <cfRule type="cellIs" dxfId="569" priority="22" operator="equal">
      <formula>0</formula>
    </cfRule>
    <cfRule type="cellIs" dxfId="568" priority="23" operator="greaterThan">
      <formula>5</formula>
    </cfRule>
    <cfRule type="cellIs" dxfId="567" priority="24" operator="equal">
      <formula>5</formula>
    </cfRule>
    <cfRule type="cellIs" dxfId="566" priority="25" operator="equal">
      <formula>3</formula>
    </cfRule>
    <cfRule type="cellIs" dxfId="565" priority="26" operator="equal">
      <formula>2</formula>
    </cfRule>
  </conditionalFormatting>
  <conditionalFormatting sqref="H7:H146">
    <cfRule type="cellIs" dxfId="564" priority="17" operator="equal">
      <formula>0</formula>
    </cfRule>
    <cfRule type="cellIs" dxfId="563" priority="18" operator="greaterThan">
      <formula>5</formula>
    </cfRule>
    <cfRule type="cellIs" dxfId="562" priority="19" operator="equal">
      <formula>5</formula>
    </cfRule>
    <cfRule type="cellIs" dxfId="561" priority="20" operator="equal">
      <formula>3</formula>
    </cfRule>
    <cfRule type="cellIs" dxfId="560" priority="21" operator="equal">
      <formula>2</formula>
    </cfRule>
  </conditionalFormatting>
  <conditionalFormatting sqref="I7:J146">
    <cfRule type="cellIs" dxfId="559" priority="12" operator="equal">
      <formula>0</formula>
    </cfRule>
    <cfRule type="cellIs" dxfId="558" priority="13" operator="greaterThan">
      <formula>5</formula>
    </cfRule>
    <cfRule type="cellIs" dxfId="557" priority="14" operator="equal">
      <formula>5</formula>
    </cfRule>
    <cfRule type="cellIs" dxfId="556" priority="15" operator="equal">
      <formula>3</formula>
    </cfRule>
    <cfRule type="cellIs" dxfId="555" priority="16" operator="equal">
      <formula>2</formula>
    </cfRule>
  </conditionalFormatting>
  <conditionalFormatting sqref="U7:U146 Q7:S146 L7:L146 N7:N146">
    <cfRule type="cellIs" dxfId="554" priority="7" operator="equal">
      <formula>0</formula>
    </cfRule>
    <cfRule type="cellIs" dxfId="553" priority="8" operator="greaterThan">
      <formula>5</formula>
    </cfRule>
    <cfRule type="cellIs" dxfId="552" priority="9" operator="equal">
      <formula>5</formula>
    </cfRule>
    <cfRule type="cellIs" dxfId="551" priority="10" operator="equal">
      <formula>3</formula>
    </cfRule>
    <cfRule type="cellIs" dxfId="550" priority="11" operator="equal">
      <formula>2</formula>
    </cfRule>
  </conditionalFormatting>
  <conditionalFormatting sqref="V7:V126 T7:T126 O7:P126 M7:M126 K7:K126 F7:G126">
    <cfRule type="containsBlanks" dxfId="549" priority="5">
      <formula>LEN(TRIM(F7))=0</formula>
    </cfRule>
    <cfRule type="cellIs" dxfId="548" priority="6" operator="equal">
      <formula>1</formula>
    </cfRule>
  </conditionalFormatting>
  <conditionalFormatting sqref="V7:V146 T7:T146 O7:P146 M7:M146 K7:K146 F7:G146">
    <cfRule type="cellIs" dxfId="547" priority="1" operator="equal">
      <formula>0</formula>
    </cfRule>
    <cfRule type="cellIs" dxfId="546" priority="2" operator="greaterThan">
      <formula>4</formula>
    </cfRule>
    <cfRule type="cellIs" dxfId="545" priority="3" operator="equal">
      <formula>4</formula>
    </cfRule>
    <cfRule type="cellIs" dxfId="544" priority="4" operator="equal">
      <formula>2</formula>
    </cfRule>
  </conditionalFormatting>
  <pageMargins left="0" right="0" top="0" bottom="0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18" t="str">
        <f>'vnos rezultatov'!C2</f>
        <v>ZVONČKI - 17.04.2022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21" t="s">
        <v>6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6" t="s">
        <v>4</v>
      </c>
      <c r="C5" s="146" t="s">
        <v>5</v>
      </c>
      <c r="D5" s="146" t="s">
        <v>21</v>
      </c>
      <c r="E5" s="19"/>
      <c r="F5" s="143" t="s">
        <v>0</v>
      </c>
      <c r="G5" s="148" t="s">
        <v>11</v>
      </c>
      <c r="H5" s="126">
        <v>1</v>
      </c>
      <c r="I5" s="126">
        <v>2</v>
      </c>
      <c r="J5" s="126">
        <v>3</v>
      </c>
      <c r="K5" s="126">
        <v>4</v>
      </c>
      <c r="L5" s="126">
        <v>5</v>
      </c>
      <c r="M5" s="126">
        <v>6</v>
      </c>
      <c r="N5" s="126">
        <v>7</v>
      </c>
      <c r="O5" s="126">
        <v>8</v>
      </c>
      <c r="P5" s="126">
        <v>9</v>
      </c>
      <c r="Q5" s="126">
        <v>10</v>
      </c>
      <c r="R5" s="126">
        <v>11</v>
      </c>
      <c r="S5" s="126">
        <v>12</v>
      </c>
      <c r="T5" s="126">
        <v>13</v>
      </c>
      <c r="U5" s="126">
        <v>14</v>
      </c>
      <c r="V5" s="126">
        <v>15</v>
      </c>
      <c r="W5" s="126">
        <v>16</v>
      </c>
      <c r="X5" s="126">
        <v>17</v>
      </c>
      <c r="Y5" s="135">
        <v>18</v>
      </c>
      <c r="Z5" s="130" t="s">
        <v>1</v>
      </c>
      <c r="AA5" s="145" t="s">
        <v>23</v>
      </c>
      <c r="AB5" s="131" t="s">
        <v>2</v>
      </c>
      <c r="AC5" s="144" t="s">
        <v>3</v>
      </c>
      <c r="AD5" s="144" t="s">
        <v>20</v>
      </c>
    </row>
    <row r="6" spans="1:38" ht="15.75" customHeight="1" x14ac:dyDescent="0.25">
      <c r="B6" s="147"/>
      <c r="C6" s="147"/>
      <c r="D6" s="147"/>
      <c r="E6" s="19" t="s">
        <v>22</v>
      </c>
      <c r="F6" s="143"/>
      <c r="G6" s="149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36"/>
      <c r="Z6" s="130"/>
      <c r="AA6" s="145"/>
      <c r="AB6" s="131"/>
      <c r="AC6" s="144"/>
      <c r="AD6" s="144"/>
    </row>
    <row r="7" spans="1:38" x14ac:dyDescent="0.25">
      <c r="A7" s="27">
        <v>1</v>
      </c>
      <c r="B7" s="20">
        <f t="shared" ref="B7:B38" si="0">RANK($AA7,$AA$7:$AA$146,1)</f>
        <v>6</v>
      </c>
      <c r="C7" s="20">
        <f t="shared" ref="C7:C38" si="1">RANK($AD7,$AD$7:$AD$146,1)</f>
        <v>3</v>
      </c>
      <c r="D7" s="11">
        <f t="shared" ref="D7:D38" si="2">_xlfn.RANK.EQ($Z7,$Z$7:$Z$146,1)</f>
        <v>6</v>
      </c>
      <c r="E7" s="11">
        <f t="shared" ref="E7:E38" si="3">_xlfn.RANK.EQ($AC7,$AC$7:$AC$146,1)</f>
        <v>3</v>
      </c>
      <c r="F7" s="6" t="str">
        <f>'8thR'!B7</f>
        <v>Tim Rebolj&amp; Gal Grudnik</v>
      </c>
      <c r="G7" s="6">
        <f>'8thR'!W7</f>
        <v>1</v>
      </c>
      <c r="H7" s="5">
        <f>MIN('vnos rezultatov'!C7,'2ndR'!C7,'3rdR'!C7,'4thR'!C7,'5thR'!C7,'6thR'!C7,'7thR'!C7,'8thR'!C7)</f>
        <v>4</v>
      </c>
      <c r="I7" s="5">
        <f>MIN('vnos rezultatov'!D7,'2ndR'!D7,'3rdR'!D7,'4thR'!D7,'5thR'!D7,'6thR'!D7,'7thR'!D7,'8thR'!D7)</f>
        <v>3</v>
      </c>
      <c r="J7" s="5">
        <f>MIN('vnos rezultatov'!E7,'2ndR'!E7,'3rdR'!E7,'4thR'!E7,'5thR'!E7,'6thR'!E7,'7thR'!E7,'8thR'!E7)</f>
        <v>4</v>
      </c>
      <c r="K7" s="5">
        <f>MIN('vnos rezultatov'!F7,'2ndR'!F7,'3rdR'!F7,'4thR'!F7,'5thR'!F7,'6thR'!F7,'7thR'!F7,'8thR'!F7)</f>
        <v>3</v>
      </c>
      <c r="L7" s="5">
        <f>MIN('vnos rezultatov'!G7,'2ndR'!G7,'3rdR'!G7,'4thR'!G7,'5thR'!G7,'6thR'!G7,'7thR'!G7,'8thR'!G7)</f>
        <v>4</v>
      </c>
      <c r="M7" s="5">
        <f>MIN('vnos rezultatov'!H7,'2ndR'!H7,'3rdR'!H7,'4thR'!H7,'5thR'!H7,'6thR'!H7,'7thR'!H7,'8thR'!H7)</f>
        <v>4</v>
      </c>
      <c r="N7" s="5">
        <f>MIN('vnos rezultatov'!I7,'2ndR'!I7,'3rdR'!I7,'4thR'!I7,'5thR'!I7,'6thR'!I7,'7thR'!I7,'8thR'!I7)</f>
        <v>3</v>
      </c>
      <c r="O7" s="5">
        <f>MIN('vnos rezultatov'!J7,'2ndR'!J7,'3rdR'!J7,'4thR'!J7,'5thR'!J7,'6thR'!J7,'7thR'!J7,'8thR'!J7)</f>
        <v>5</v>
      </c>
      <c r="P7" s="5">
        <f>MIN('vnos rezultatov'!K7,'2ndR'!K7,'3rdR'!K7,'4thR'!K7,'5thR'!K7,'6thR'!K7,'7thR'!K7,'8thR'!K7)</f>
        <v>2</v>
      </c>
      <c r="Q7" s="60">
        <f>MIN('vnos rezultatov'!L7,'2ndR'!L7,'3rdR'!L7,'4thR'!L7,'5thR'!L7,'6thR'!L7,'7thR'!L7,'8thR'!L7)</f>
        <v>5</v>
      </c>
      <c r="R7" s="60">
        <f>MIN('vnos rezultatov'!M7,'2ndR'!M7,'3rdR'!M7,'4thR'!M7,'5thR'!M7,'6thR'!M7,'7thR'!M7,'8thR'!M7)</f>
        <v>3</v>
      </c>
      <c r="S7" s="60">
        <f>MIN('vnos rezultatov'!N7,'2ndR'!N7,'3rdR'!N7,'4thR'!N7,'5thR'!N7,'6thR'!N7,'7thR'!N7,'8thR'!N7)</f>
        <v>5</v>
      </c>
      <c r="T7" s="5">
        <f>MIN('vnos rezultatov'!O7,'2ndR'!O7,'3rdR'!O7,'4thR'!O7,'5thR'!O7,'6thR'!O7,'7thR'!O7,'8thR'!O7)</f>
        <v>5</v>
      </c>
      <c r="U7" s="5">
        <f>MIN('vnos rezultatov'!P7,'2ndR'!P7,'3rdR'!P7,'4thR'!P7,'5thR'!P7,'6thR'!P7,'7thR'!P7,'8thR'!P7)</f>
        <v>4</v>
      </c>
      <c r="V7" s="5">
        <f>MIN('vnos rezultatov'!Q7,'2ndR'!Q7,'3rdR'!Q7,'4thR'!Q7,'5thR'!Q7,'6thR'!Q7,'7thR'!Q7,'8thR'!Q7)</f>
        <v>5</v>
      </c>
      <c r="W7" s="5">
        <f>MIN('vnos rezultatov'!R7,'2ndR'!R7,'3rdR'!R7,'4thR'!R7,'5thR'!R7,'6thR'!R7,'7thR'!R7,'8thR'!R7)</f>
        <v>4</v>
      </c>
      <c r="X7" s="5">
        <f>MIN('vnos rezultatov'!S7,'2ndR'!S7,'3rdR'!S7,'4thR'!S7,'5thR'!S7,'6thR'!S7,'7thR'!S7,'8thR'!S7)</f>
        <v>6</v>
      </c>
      <c r="Y7" s="5">
        <f>MIN('vnos rezultatov'!T7,'2ndR'!T7,'3rdR'!T7,'4thR'!T7,'5thR'!T7,'6thR'!T7,'7thR'!T7,'8thR'!T7)</f>
        <v>3</v>
      </c>
      <c r="Z7" s="13">
        <f>IF(G7&gt;0,SUM(H7:Y7),200)</f>
        <v>72</v>
      </c>
      <c r="AA7" s="13">
        <f>Z7+0.0000001*ROW()</f>
        <v>72.000000700000001</v>
      </c>
      <c r="AB7" s="13">
        <f>'8thR'!V7</f>
        <v>15.3</v>
      </c>
      <c r="AC7" s="14">
        <f>Z7-0.5*AB7</f>
        <v>64.349999999999994</v>
      </c>
      <c r="AD7" s="14">
        <f>AC7+0.0000001*ROW()</f>
        <v>64.350000699999995</v>
      </c>
    </row>
    <row r="8" spans="1:38" x14ac:dyDescent="0.25">
      <c r="A8" s="27">
        <v>2</v>
      </c>
      <c r="B8" s="20">
        <f t="shared" si="0"/>
        <v>8</v>
      </c>
      <c r="C8" s="20">
        <f t="shared" si="1"/>
        <v>10</v>
      </c>
      <c r="D8" s="11">
        <f t="shared" si="2"/>
        <v>8</v>
      </c>
      <c r="E8" s="11">
        <f t="shared" si="3"/>
        <v>10</v>
      </c>
      <c r="F8" s="6" t="str">
        <f>'8thR'!B8</f>
        <v>Marina Ravnikar&amp;Janko Kržič</v>
      </c>
      <c r="G8" s="6">
        <f>'8thR'!W8</f>
        <v>1</v>
      </c>
      <c r="H8" s="5">
        <f>MIN('vnos rezultatov'!C8,'2ndR'!C8,'3rdR'!C8,'4thR'!C8,'5thR'!C8,'6thR'!C8,'7thR'!C8,'8thR'!C8)</f>
        <v>4</v>
      </c>
      <c r="I8" s="5">
        <f>MIN('vnos rezultatov'!D8,'2ndR'!D8,'3rdR'!D8,'4thR'!D8,'5thR'!D8,'6thR'!D8,'7thR'!D8,'8thR'!D8)</f>
        <v>3</v>
      </c>
      <c r="J8" s="5">
        <f>MIN('vnos rezultatov'!E8,'2ndR'!E8,'3rdR'!E8,'4thR'!E8,'5thR'!E8,'6thR'!E8,'7thR'!E8,'8thR'!E8)</f>
        <v>5</v>
      </c>
      <c r="K8" s="5">
        <f>MIN('vnos rezultatov'!F8,'2ndR'!F8,'3rdR'!F8,'4thR'!F8,'5thR'!F8,'6thR'!F8,'7thR'!F8,'8thR'!F8)</f>
        <v>4</v>
      </c>
      <c r="L8" s="5">
        <f>MIN('vnos rezultatov'!G8,'2ndR'!G8,'3rdR'!G8,'4thR'!G8,'5thR'!G8,'6thR'!G8,'7thR'!G8,'8thR'!G8)</f>
        <v>5</v>
      </c>
      <c r="M8" s="5">
        <f>MIN('vnos rezultatov'!H8,'2ndR'!H8,'3rdR'!H8,'4thR'!H8,'5thR'!H8,'6thR'!H8,'7thR'!H8,'8thR'!H8)</f>
        <v>4</v>
      </c>
      <c r="N8" s="5">
        <f>MIN('vnos rezultatov'!I8,'2ndR'!I8,'3rdR'!I8,'4thR'!I8,'5thR'!I8,'6thR'!I8,'7thR'!I8,'8thR'!I8)</f>
        <v>3</v>
      </c>
      <c r="O8" s="5">
        <f>MIN('vnos rezultatov'!J8,'2ndR'!J8,'3rdR'!J8,'4thR'!J8,'5thR'!J8,'6thR'!J8,'7thR'!J8,'8thR'!J8)</f>
        <v>5</v>
      </c>
      <c r="P8" s="5">
        <f>MIN('vnos rezultatov'!K8,'2ndR'!K8,'3rdR'!K8,'4thR'!K8,'5thR'!K8,'6thR'!K8,'7thR'!K8,'8thR'!K8)</f>
        <v>3</v>
      </c>
      <c r="Q8" s="60">
        <f>MIN('vnos rezultatov'!L8,'2ndR'!L8,'3rdR'!L8,'4thR'!L8,'5thR'!L8,'6thR'!L8,'7thR'!L8,'8thR'!L8)</f>
        <v>5</v>
      </c>
      <c r="R8" s="60">
        <f>MIN('vnos rezultatov'!M8,'2ndR'!M8,'3rdR'!M8,'4thR'!M8,'5thR'!M8,'6thR'!M8,'7thR'!M8,'8thR'!M8)</f>
        <v>3</v>
      </c>
      <c r="S8" s="60">
        <f>MIN('vnos rezultatov'!N8,'2ndR'!N8,'3rdR'!N8,'4thR'!N8,'5thR'!N8,'6thR'!N8,'7thR'!N8,'8thR'!N8)</f>
        <v>4</v>
      </c>
      <c r="T8" s="5">
        <f>MIN('vnos rezultatov'!O8,'2ndR'!O8,'3rdR'!O8,'4thR'!O8,'5thR'!O8,'6thR'!O8,'7thR'!O8,'8thR'!O8)</f>
        <v>5</v>
      </c>
      <c r="U8" s="5">
        <f>MIN('vnos rezultatov'!P8,'2ndR'!P8,'3rdR'!P8,'4thR'!P8,'5thR'!P8,'6thR'!P8,'7thR'!P8,'8thR'!P8)</f>
        <v>6</v>
      </c>
      <c r="V8" s="5">
        <f>MIN('vnos rezultatov'!Q8,'2ndR'!Q8,'3rdR'!Q8,'4thR'!Q8,'5thR'!Q8,'6thR'!Q8,'7thR'!Q8,'8thR'!Q8)</f>
        <v>5</v>
      </c>
      <c r="W8" s="5">
        <f>MIN('vnos rezultatov'!R8,'2ndR'!R8,'3rdR'!R8,'4thR'!R8,'5thR'!R8,'6thR'!R8,'7thR'!R8,'8thR'!R8)</f>
        <v>4</v>
      </c>
      <c r="X8" s="5">
        <f>MIN('vnos rezultatov'!S8,'2ndR'!S8,'3rdR'!S8,'4thR'!S8,'5thR'!S8,'6thR'!S8,'7thR'!S8,'8thR'!S8)</f>
        <v>5</v>
      </c>
      <c r="Y8" s="5">
        <f>MIN('vnos rezultatov'!T8,'2ndR'!T8,'3rdR'!T8,'4thR'!T8,'5thR'!T8,'6thR'!T8,'7thR'!T8,'8thR'!T8)</f>
        <v>3</v>
      </c>
      <c r="Z8" s="13">
        <f t="shared" ref="Z8:Z13" si="4">IF(G8&gt;0,SUM(H8:Y8),200)</f>
        <v>76</v>
      </c>
      <c r="AA8" s="13">
        <f t="shared" ref="AA8:AA71" si="5">Z8+0.0000001*ROW()</f>
        <v>76.000000799999995</v>
      </c>
      <c r="AB8" s="13">
        <f>'8thR'!V8</f>
        <v>10.9</v>
      </c>
      <c r="AC8" s="14">
        <f t="shared" ref="AC8:AC13" si="6">Z8-0.5*AB8</f>
        <v>70.55</v>
      </c>
      <c r="AD8" s="14">
        <f t="shared" ref="AD8:AD71" si="7">AC8+0.0000001*ROW()</f>
        <v>70.550000799999992</v>
      </c>
    </row>
    <row r="9" spans="1:38" x14ac:dyDescent="0.25">
      <c r="A9" s="27">
        <v>3</v>
      </c>
      <c r="B9" s="20">
        <f t="shared" si="0"/>
        <v>1</v>
      </c>
      <c r="C9" s="20">
        <f t="shared" si="1"/>
        <v>1</v>
      </c>
      <c r="D9" s="11">
        <f t="shared" si="2"/>
        <v>1</v>
      </c>
      <c r="E9" s="11">
        <f t="shared" si="3"/>
        <v>1</v>
      </c>
      <c r="F9" s="6" t="str">
        <f>'8thR'!B9</f>
        <v>Vladimir Gurov&amp;Franci Kunšič</v>
      </c>
      <c r="G9" s="6">
        <f>'8thR'!W9</f>
        <v>1</v>
      </c>
      <c r="H9" s="5">
        <f>MIN('vnos rezultatov'!C9,'2ndR'!C9,'3rdR'!C9,'4thR'!C9,'5thR'!C9,'6thR'!C9,'7thR'!C9,'8thR'!C9)</f>
        <v>5</v>
      </c>
      <c r="I9" s="5">
        <f>MIN('vnos rezultatov'!D9,'2ndR'!D9,'3rdR'!D9,'4thR'!D9,'5thR'!D9,'6thR'!D9,'7thR'!D9,'8thR'!D9)</f>
        <v>3</v>
      </c>
      <c r="J9" s="5">
        <f>MIN('vnos rezultatov'!E9,'2ndR'!E9,'3rdR'!E9,'4thR'!E9,'5thR'!E9,'6thR'!E9,'7thR'!E9,'8thR'!E9)</f>
        <v>3</v>
      </c>
      <c r="K9" s="5">
        <f>MIN('vnos rezultatov'!F9,'2ndR'!F9,'3rdR'!F9,'4thR'!F9,'5thR'!F9,'6thR'!F9,'7thR'!F9,'8thR'!F9)</f>
        <v>4</v>
      </c>
      <c r="L9" s="5">
        <f>MIN('vnos rezultatov'!G9,'2ndR'!G9,'3rdR'!G9,'4thR'!G9,'5thR'!G9,'6thR'!G9,'7thR'!G9,'8thR'!G9)</f>
        <v>4</v>
      </c>
      <c r="M9" s="5">
        <f>MIN('vnos rezultatov'!H9,'2ndR'!H9,'3rdR'!H9,'4thR'!H9,'5thR'!H9,'6thR'!H9,'7thR'!H9,'8thR'!H9)</f>
        <v>4</v>
      </c>
      <c r="N9" s="5">
        <f>MIN('vnos rezultatov'!I9,'2ndR'!I9,'3rdR'!I9,'4thR'!I9,'5thR'!I9,'6thR'!I9,'7thR'!I9,'8thR'!I9)</f>
        <v>3</v>
      </c>
      <c r="O9" s="5">
        <f>MIN('vnos rezultatov'!J9,'2ndR'!J9,'3rdR'!J9,'4thR'!J9,'5thR'!J9,'6thR'!J9,'7thR'!J9,'8thR'!J9)</f>
        <v>4</v>
      </c>
      <c r="P9" s="5">
        <f>MIN('vnos rezultatov'!K9,'2ndR'!K9,'3rdR'!K9,'4thR'!K9,'5thR'!K9,'6thR'!K9,'7thR'!K9,'8thR'!K9)</f>
        <v>3</v>
      </c>
      <c r="Q9" s="60">
        <f>MIN('vnos rezultatov'!L9,'2ndR'!L9,'3rdR'!L9,'4thR'!L9,'5thR'!L9,'6thR'!L9,'7thR'!L9,'8thR'!L9)</f>
        <v>5</v>
      </c>
      <c r="R9" s="60">
        <f>MIN('vnos rezultatov'!M9,'2ndR'!M9,'3rdR'!M9,'4thR'!M9,'5thR'!M9,'6thR'!M9,'7thR'!M9,'8thR'!M9)</f>
        <v>3</v>
      </c>
      <c r="S9" s="60">
        <f>MIN('vnos rezultatov'!N9,'2ndR'!N9,'3rdR'!N9,'4thR'!N9,'5thR'!N9,'6thR'!N9,'7thR'!N9,'8thR'!N9)</f>
        <v>3</v>
      </c>
      <c r="T9" s="5">
        <f>MIN('vnos rezultatov'!O9,'2ndR'!O9,'3rdR'!O9,'4thR'!O9,'5thR'!O9,'6thR'!O9,'7thR'!O9,'8thR'!O9)</f>
        <v>4</v>
      </c>
      <c r="U9" s="5">
        <f>MIN('vnos rezultatov'!P9,'2ndR'!P9,'3rdR'!P9,'4thR'!P9,'5thR'!P9,'6thR'!P9,'7thR'!P9,'8thR'!P9)</f>
        <v>4</v>
      </c>
      <c r="V9" s="5">
        <f>MIN('vnos rezultatov'!Q9,'2ndR'!Q9,'3rdR'!Q9,'4thR'!Q9,'5thR'!Q9,'6thR'!Q9,'7thR'!Q9,'8thR'!Q9)</f>
        <v>3</v>
      </c>
      <c r="W9" s="5">
        <f>MIN('vnos rezultatov'!R9,'2ndR'!R9,'3rdR'!R9,'4thR'!R9,'5thR'!R9,'6thR'!R9,'7thR'!R9,'8thR'!R9)</f>
        <v>5</v>
      </c>
      <c r="X9" s="5">
        <f>MIN('vnos rezultatov'!S9,'2ndR'!S9,'3rdR'!S9,'4thR'!S9,'5thR'!S9,'6thR'!S9,'7thR'!S9,'8thR'!S9)</f>
        <v>4</v>
      </c>
      <c r="Y9" s="5">
        <f>MIN('vnos rezultatov'!T9,'2ndR'!T9,'3rdR'!T9,'4thR'!T9,'5thR'!T9,'6thR'!T9,'7thR'!T9,'8thR'!T9)</f>
        <v>3</v>
      </c>
      <c r="Z9" s="13">
        <f t="shared" si="4"/>
        <v>67</v>
      </c>
      <c r="AA9" s="13">
        <f t="shared" si="5"/>
        <v>67.000000900000003</v>
      </c>
      <c r="AB9" s="13">
        <f>'8thR'!V9</f>
        <v>10.6</v>
      </c>
      <c r="AC9" s="14">
        <f t="shared" si="6"/>
        <v>61.7</v>
      </c>
      <c r="AD9" s="14">
        <f t="shared" si="7"/>
        <v>61.700000900000006</v>
      </c>
    </row>
    <row r="10" spans="1:38" x14ac:dyDescent="0.25">
      <c r="A10" s="27">
        <v>4</v>
      </c>
      <c r="B10" s="20">
        <f t="shared" si="0"/>
        <v>11</v>
      </c>
      <c r="C10" s="20">
        <f t="shared" si="1"/>
        <v>12</v>
      </c>
      <c r="D10" s="11">
        <f t="shared" si="2"/>
        <v>11</v>
      </c>
      <c r="E10" s="11">
        <f t="shared" si="3"/>
        <v>12</v>
      </c>
      <c r="F10" s="6" t="str">
        <f>'8thR'!B10</f>
        <v>Nika&amp;Rado Zalaznik</v>
      </c>
      <c r="G10" s="6">
        <f>'8thR'!W10</f>
        <v>1</v>
      </c>
      <c r="H10" s="5">
        <f>MIN('vnos rezultatov'!C10,'2ndR'!C10,'3rdR'!C10,'4thR'!C10,'5thR'!C10,'6thR'!C10,'7thR'!C10,'8thR'!C10)</f>
        <v>5</v>
      </c>
      <c r="I10" s="5">
        <f>MIN('vnos rezultatov'!D10,'2ndR'!D10,'3rdR'!D10,'4thR'!D10,'5thR'!D10,'6thR'!D10,'7thR'!D10,'8thR'!D10)</f>
        <v>3</v>
      </c>
      <c r="J10" s="5">
        <f>MIN('vnos rezultatov'!E10,'2ndR'!E10,'3rdR'!E10,'4thR'!E10,'5thR'!E10,'6thR'!E10,'7thR'!E10,'8thR'!E10)</f>
        <v>4</v>
      </c>
      <c r="K10" s="5">
        <f>MIN('vnos rezultatov'!F10,'2ndR'!F10,'3rdR'!F10,'4thR'!F10,'5thR'!F10,'6thR'!F10,'7thR'!F10,'8thR'!F10)</f>
        <v>6</v>
      </c>
      <c r="L10" s="5">
        <f>MIN('vnos rezultatov'!G10,'2ndR'!G10,'3rdR'!G10,'4thR'!G10,'5thR'!G10,'6thR'!G10,'7thR'!G10,'8thR'!G10)</f>
        <v>4</v>
      </c>
      <c r="M10" s="5">
        <f>MIN('vnos rezultatov'!H10,'2ndR'!H10,'3rdR'!H10,'4thR'!H10,'5thR'!H10,'6thR'!H10,'7thR'!H10,'8thR'!H10)</f>
        <v>7</v>
      </c>
      <c r="N10" s="5">
        <f>MIN('vnos rezultatov'!I10,'2ndR'!I10,'3rdR'!I10,'4thR'!I10,'5thR'!I10,'6thR'!I10,'7thR'!I10,'8thR'!I10)</f>
        <v>4</v>
      </c>
      <c r="O10" s="5">
        <f>MIN('vnos rezultatov'!J10,'2ndR'!J10,'3rdR'!J10,'4thR'!J10,'5thR'!J10,'6thR'!J10,'7thR'!J10,'8thR'!J10)</f>
        <v>4</v>
      </c>
      <c r="P10" s="5">
        <f>MIN('vnos rezultatov'!K10,'2ndR'!K10,'3rdR'!K10,'4thR'!K10,'5thR'!K10,'6thR'!K10,'7thR'!K10,'8thR'!K10)</f>
        <v>4</v>
      </c>
      <c r="Q10" s="60">
        <f>MIN('vnos rezultatov'!L10,'2ndR'!L10,'3rdR'!L10,'4thR'!L10,'5thR'!L10,'6thR'!L10,'7thR'!L10,'8thR'!L10)</f>
        <v>5</v>
      </c>
      <c r="R10" s="60">
        <f>MIN('vnos rezultatov'!M10,'2ndR'!M10,'3rdR'!M10,'4thR'!M10,'5thR'!M10,'6thR'!M10,'7thR'!M10,'8thR'!M10)</f>
        <v>5</v>
      </c>
      <c r="S10" s="60">
        <f>MIN('vnos rezultatov'!N10,'2ndR'!N10,'3rdR'!N10,'4thR'!N10,'5thR'!N10,'6thR'!N10,'7thR'!N10,'8thR'!N10)</f>
        <v>4</v>
      </c>
      <c r="T10" s="5">
        <f>MIN('vnos rezultatov'!O10,'2ndR'!O10,'3rdR'!O10,'4thR'!O10,'5thR'!O10,'6thR'!O10,'7thR'!O10,'8thR'!O10)</f>
        <v>5</v>
      </c>
      <c r="U10" s="5">
        <f>MIN('vnos rezultatov'!P10,'2ndR'!P10,'3rdR'!P10,'4thR'!P10,'5thR'!P10,'6thR'!P10,'7thR'!P10,'8thR'!P10)</f>
        <v>5</v>
      </c>
      <c r="V10" s="5">
        <f>MIN('vnos rezultatov'!Q10,'2ndR'!Q10,'3rdR'!Q10,'4thR'!Q10,'5thR'!Q10,'6thR'!Q10,'7thR'!Q10,'8thR'!Q10)</f>
        <v>4</v>
      </c>
      <c r="W10" s="5">
        <f>MIN('vnos rezultatov'!R10,'2ndR'!R10,'3rdR'!R10,'4thR'!R10,'5thR'!R10,'6thR'!R10,'7thR'!R10,'8thR'!R10)</f>
        <v>3</v>
      </c>
      <c r="X10" s="5">
        <f>MIN('vnos rezultatov'!S10,'2ndR'!S10,'3rdR'!S10,'4thR'!S10,'5thR'!S10,'6thR'!S10,'7thR'!S10,'8thR'!S10)</f>
        <v>5</v>
      </c>
      <c r="Y10" s="5">
        <f>MIN('vnos rezultatov'!T10,'2ndR'!T10,'3rdR'!T10,'4thR'!T10,'5thR'!T10,'6thR'!T10,'7thR'!T10,'8thR'!T10)</f>
        <v>2</v>
      </c>
      <c r="Z10" s="13">
        <f t="shared" si="4"/>
        <v>79</v>
      </c>
      <c r="AA10" s="13">
        <f t="shared" si="5"/>
        <v>79.000000999999997</v>
      </c>
      <c r="AB10" s="13">
        <f>'8thR'!V10</f>
        <v>14.7</v>
      </c>
      <c r="AC10" s="14">
        <f t="shared" si="6"/>
        <v>71.650000000000006</v>
      </c>
      <c r="AD10" s="14">
        <f t="shared" si="7"/>
        <v>71.650001000000003</v>
      </c>
    </row>
    <row r="11" spans="1:38" x14ac:dyDescent="0.25">
      <c r="A11" s="27">
        <v>5</v>
      </c>
      <c r="B11" s="20">
        <f t="shared" si="0"/>
        <v>9</v>
      </c>
      <c r="C11" s="20">
        <f t="shared" si="1"/>
        <v>11</v>
      </c>
      <c r="D11" s="11">
        <f t="shared" si="2"/>
        <v>8</v>
      </c>
      <c r="E11" s="11">
        <f t="shared" si="3"/>
        <v>11</v>
      </c>
      <c r="F11" s="6" t="str">
        <f>'8thR'!B11</f>
        <v>Nada&amp;Vito Šmit</v>
      </c>
      <c r="G11" s="6">
        <f>'8thR'!W11</f>
        <v>1</v>
      </c>
      <c r="H11" s="5">
        <f>MIN('vnos rezultatov'!C11,'2ndR'!C11,'3rdR'!C11,'4thR'!C11,'5thR'!C11,'6thR'!C11,'7thR'!C11,'8thR'!C11)</f>
        <v>5</v>
      </c>
      <c r="I11" s="5">
        <f>MIN('vnos rezultatov'!D11,'2ndR'!D11,'3rdR'!D11,'4thR'!D11,'5thR'!D11,'6thR'!D11,'7thR'!D11,'8thR'!D11)</f>
        <v>5</v>
      </c>
      <c r="J11" s="5">
        <f>MIN('vnos rezultatov'!E11,'2ndR'!E11,'3rdR'!E11,'4thR'!E11,'5thR'!E11,'6thR'!E11,'7thR'!E11,'8thR'!E11)</f>
        <v>3</v>
      </c>
      <c r="K11" s="5">
        <f>MIN('vnos rezultatov'!F11,'2ndR'!F11,'3rdR'!F11,'4thR'!F11,'5thR'!F11,'6thR'!F11,'7thR'!F11,'8thR'!F11)</f>
        <v>4</v>
      </c>
      <c r="L11" s="5">
        <f>MIN('vnos rezultatov'!G11,'2ndR'!G11,'3rdR'!G11,'4thR'!G11,'5thR'!G11,'6thR'!G11,'7thR'!G11,'8thR'!G11)</f>
        <v>4</v>
      </c>
      <c r="M11" s="5">
        <f>MIN('vnos rezultatov'!H11,'2ndR'!H11,'3rdR'!H11,'4thR'!H11,'5thR'!H11,'6thR'!H11,'7thR'!H11,'8thR'!H11)</f>
        <v>4</v>
      </c>
      <c r="N11" s="5">
        <f>MIN('vnos rezultatov'!I11,'2ndR'!I11,'3rdR'!I11,'4thR'!I11,'5thR'!I11,'6thR'!I11,'7thR'!I11,'8thR'!I11)</f>
        <v>4</v>
      </c>
      <c r="O11" s="5">
        <f>MIN('vnos rezultatov'!J11,'2ndR'!J11,'3rdR'!J11,'4thR'!J11,'5thR'!J11,'6thR'!J11,'7thR'!J11,'8thR'!J11)</f>
        <v>5</v>
      </c>
      <c r="P11" s="5">
        <f>MIN('vnos rezultatov'!K11,'2ndR'!K11,'3rdR'!K11,'4thR'!K11,'5thR'!K11,'6thR'!K11,'7thR'!K11,'8thR'!K11)</f>
        <v>3</v>
      </c>
      <c r="Q11" s="60">
        <f>MIN('vnos rezultatov'!L11,'2ndR'!L11,'3rdR'!L11,'4thR'!L11,'5thR'!L11,'6thR'!L11,'7thR'!L11,'8thR'!L11)</f>
        <v>3</v>
      </c>
      <c r="R11" s="60">
        <f>MIN('vnos rezultatov'!M11,'2ndR'!M11,'3rdR'!M11,'4thR'!M11,'5thR'!M11,'6thR'!M11,'7thR'!M11,'8thR'!M11)</f>
        <v>3</v>
      </c>
      <c r="S11" s="60">
        <f>MIN('vnos rezultatov'!N11,'2ndR'!N11,'3rdR'!N11,'4thR'!N11,'5thR'!N11,'6thR'!N11,'7thR'!N11,'8thR'!N11)</f>
        <v>3</v>
      </c>
      <c r="T11" s="5">
        <f>MIN('vnos rezultatov'!O11,'2ndR'!O11,'3rdR'!O11,'4thR'!O11,'5thR'!O11,'6thR'!O11,'7thR'!O11,'8thR'!O11)</f>
        <v>5</v>
      </c>
      <c r="U11" s="5">
        <f>MIN('vnos rezultatov'!P11,'2ndR'!P11,'3rdR'!P11,'4thR'!P11,'5thR'!P11,'6thR'!P11,'7thR'!P11,'8thR'!P11)</f>
        <v>5</v>
      </c>
      <c r="V11" s="5">
        <f>MIN('vnos rezultatov'!Q11,'2ndR'!Q11,'3rdR'!Q11,'4thR'!Q11,'5thR'!Q11,'6thR'!Q11,'7thR'!Q11,'8thR'!Q11)</f>
        <v>4</v>
      </c>
      <c r="W11" s="5">
        <f>MIN('vnos rezultatov'!R11,'2ndR'!R11,'3rdR'!R11,'4thR'!R11,'5thR'!R11,'6thR'!R11,'7thR'!R11,'8thR'!R11)</f>
        <v>6</v>
      </c>
      <c r="X11" s="5">
        <f>MIN('vnos rezultatov'!S11,'2ndR'!S11,'3rdR'!S11,'4thR'!S11,'5thR'!S11,'6thR'!S11,'7thR'!S11,'8thR'!S11)</f>
        <v>5</v>
      </c>
      <c r="Y11" s="5">
        <f>MIN('vnos rezultatov'!T11,'2ndR'!T11,'3rdR'!T11,'4thR'!T11,'5thR'!T11,'6thR'!T11,'7thR'!T11,'8thR'!T11)</f>
        <v>5</v>
      </c>
      <c r="Z11" s="13">
        <f t="shared" si="4"/>
        <v>76</v>
      </c>
      <c r="AA11" s="13">
        <f t="shared" si="5"/>
        <v>76.000001100000006</v>
      </c>
      <c r="AB11" s="13">
        <f>'8thR'!V11</f>
        <v>9</v>
      </c>
      <c r="AC11" s="14">
        <f t="shared" si="6"/>
        <v>71.5</v>
      </c>
      <c r="AD11" s="14">
        <f t="shared" si="7"/>
        <v>71.500001100000006</v>
      </c>
    </row>
    <row r="12" spans="1:38" x14ac:dyDescent="0.25">
      <c r="A12" s="27">
        <v>6</v>
      </c>
      <c r="B12" s="20">
        <f t="shared" si="0"/>
        <v>3</v>
      </c>
      <c r="C12" s="20">
        <f t="shared" si="1"/>
        <v>4</v>
      </c>
      <c r="D12" s="11">
        <f t="shared" si="2"/>
        <v>3</v>
      </c>
      <c r="E12" s="11">
        <f t="shared" si="3"/>
        <v>3</v>
      </c>
      <c r="F12" s="6" t="str">
        <f>'8thR'!B12</f>
        <v>Maja&amp;Andrej Rebolj</v>
      </c>
      <c r="G12" s="6">
        <f>'8thR'!W12</f>
        <v>1</v>
      </c>
      <c r="H12" s="5">
        <f>MIN('vnos rezultatov'!C12,'2ndR'!C12,'3rdR'!C12,'4thR'!C12,'5thR'!C12,'6thR'!C12,'7thR'!C12,'8thR'!C12)</f>
        <v>3</v>
      </c>
      <c r="I12" s="5">
        <f>MIN('vnos rezultatov'!D12,'2ndR'!D12,'3rdR'!D12,'4thR'!D12,'5thR'!D12,'6thR'!D12,'7thR'!D12,'8thR'!D12)</f>
        <v>4</v>
      </c>
      <c r="J12" s="5">
        <f>MIN('vnos rezultatov'!E12,'2ndR'!E12,'3rdR'!E12,'4thR'!E12,'5thR'!E12,'6thR'!E12,'7thR'!E12,'8thR'!E12)</f>
        <v>3</v>
      </c>
      <c r="K12" s="5">
        <f>MIN('vnos rezultatov'!F12,'2ndR'!F12,'3rdR'!F12,'4thR'!F12,'5thR'!F12,'6thR'!F12,'7thR'!F12,'8thR'!F12)</f>
        <v>5</v>
      </c>
      <c r="L12" s="5">
        <f>MIN('vnos rezultatov'!G12,'2ndR'!G12,'3rdR'!G12,'4thR'!G12,'5thR'!G12,'6thR'!G12,'7thR'!G12,'8thR'!G12)</f>
        <v>4</v>
      </c>
      <c r="M12" s="5">
        <f>MIN('vnos rezultatov'!H12,'2ndR'!H12,'3rdR'!H12,'4thR'!H12,'5thR'!H12,'6thR'!H12,'7thR'!H12,'8thR'!H12)</f>
        <v>4</v>
      </c>
      <c r="N12" s="5">
        <f>MIN('vnos rezultatov'!I12,'2ndR'!I12,'3rdR'!I12,'4thR'!I12,'5thR'!I12,'6thR'!I12,'7thR'!I12,'8thR'!I12)</f>
        <v>3</v>
      </c>
      <c r="O12" s="5">
        <f>MIN('vnos rezultatov'!J12,'2ndR'!J12,'3rdR'!J12,'4thR'!J12,'5thR'!J12,'6thR'!J12,'7thR'!J12,'8thR'!J12)</f>
        <v>4</v>
      </c>
      <c r="P12" s="5">
        <f>MIN('vnos rezultatov'!K12,'2ndR'!K12,'3rdR'!K12,'4thR'!K12,'5thR'!K12,'6thR'!K12,'7thR'!K12,'8thR'!K12)</f>
        <v>3</v>
      </c>
      <c r="Q12" s="60">
        <f>MIN('vnos rezultatov'!L12,'2ndR'!L12,'3rdR'!L12,'4thR'!L12,'5thR'!L12,'6thR'!L12,'7thR'!L12,'8thR'!L12)</f>
        <v>5</v>
      </c>
      <c r="R12" s="60">
        <f>MIN('vnos rezultatov'!M12,'2ndR'!M12,'3rdR'!M12,'4thR'!M12,'5thR'!M12,'6thR'!M12,'7thR'!M12,'8thR'!M12)</f>
        <v>3</v>
      </c>
      <c r="S12" s="60">
        <f>MIN('vnos rezultatov'!N12,'2ndR'!N12,'3rdR'!N12,'4thR'!N12,'5thR'!N12,'6thR'!N12,'7thR'!N12,'8thR'!N12)</f>
        <v>4</v>
      </c>
      <c r="T12" s="5">
        <f>MIN('vnos rezultatov'!O12,'2ndR'!O12,'3rdR'!O12,'4thR'!O12,'5thR'!O12,'6thR'!O12,'7thR'!O12,'8thR'!O12)</f>
        <v>5</v>
      </c>
      <c r="U12" s="5">
        <f>MIN('vnos rezultatov'!P12,'2ndR'!P12,'3rdR'!P12,'4thR'!P12,'5thR'!P12,'6thR'!P12,'7thR'!P12,'8thR'!P12)</f>
        <v>4</v>
      </c>
      <c r="V12" s="5">
        <f>MIN('vnos rezultatov'!Q12,'2ndR'!Q12,'3rdR'!Q12,'4thR'!Q12,'5thR'!Q12,'6thR'!Q12,'7thR'!Q12,'8thR'!Q12)</f>
        <v>5</v>
      </c>
      <c r="W12" s="5">
        <f>MIN('vnos rezultatov'!R12,'2ndR'!R12,'3rdR'!R12,'4thR'!R12,'5thR'!R12,'6thR'!R12,'7thR'!R12,'8thR'!R12)</f>
        <v>3</v>
      </c>
      <c r="X12" s="5">
        <f>MIN('vnos rezultatov'!S12,'2ndR'!S12,'3rdR'!S12,'4thR'!S12,'5thR'!S12,'6thR'!S12,'7thR'!S12,'8thR'!S12)</f>
        <v>5</v>
      </c>
      <c r="Y12" s="5">
        <f>MIN('vnos rezultatov'!T12,'2ndR'!T12,'3rdR'!T12,'4thR'!T12,'5thR'!T12,'6thR'!T12,'7thR'!T12,'8thR'!T12)</f>
        <v>2</v>
      </c>
      <c r="Z12" s="13">
        <f t="shared" si="4"/>
        <v>69</v>
      </c>
      <c r="AA12" s="13">
        <f t="shared" si="5"/>
        <v>69.0000012</v>
      </c>
      <c r="AB12" s="13">
        <f>'8thR'!V12</f>
        <v>9.3000000000000007</v>
      </c>
      <c r="AC12" s="14">
        <f t="shared" si="6"/>
        <v>64.349999999999994</v>
      </c>
      <c r="AD12" s="14">
        <f t="shared" si="7"/>
        <v>64.350001199999994</v>
      </c>
    </row>
    <row r="13" spans="1:38" x14ac:dyDescent="0.25">
      <c r="A13" s="27">
        <v>7</v>
      </c>
      <c r="B13" s="20">
        <f t="shared" si="0"/>
        <v>10</v>
      </c>
      <c r="C13" s="20">
        <f t="shared" si="1"/>
        <v>8</v>
      </c>
      <c r="D13" s="11">
        <f t="shared" si="2"/>
        <v>10</v>
      </c>
      <c r="E13" s="11">
        <f t="shared" si="3"/>
        <v>8</v>
      </c>
      <c r="F13" s="6" t="str">
        <f>'8thR'!B13</f>
        <v>Emil Tavčar&amp;Boris Debevec</v>
      </c>
      <c r="G13" s="6">
        <f>'8thR'!W13</f>
        <v>1</v>
      </c>
      <c r="H13" s="5">
        <f>MIN('vnos rezultatov'!C13,'2ndR'!C13,'3rdR'!C13,'4thR'!C13,'5thR'!C13,'6thR'!C13,'7thR'!C13,'8thR'!C13)</f>
        <v>5</v>
      </c>
      <c r="I13" s="5">
        <f>MIN('vnos rezultatov'!D13,'2ndR'!D13,'3rdR'!D13,'4thR'!D13,'5thR'!D13,'6thR'!D13,'7thR'!D13,'8thR'!D13)</f>
        <v>3</v>
      </c>
      <c r="J13" s="5">
        <f>MIN('vnos rezultatov'!E13,'2ndR'!E13,'3rdR'!E13,'4thR'!E13,'5thR'!E13,'6thR'!E13,'7thR'!E13,'8thR'!E13)</f>
        <v>4</v>
      </c>
      <c r="K13" s="5">
        <f>MIN('vnos rezultatov'!F13,'2ndR'!F13,'3rdR'!F13,'4thR'!F13,'5thR'!F13,'6thR'!F13,'7thR'!F13,'8thR'!F13)</f>
        <v>4</v>
      </c>
      <c r="L13" s="5">
        <f>MIN('vnos rezultatov'!G13,'2ndR'!G13,'3rdR'!G13,'4thR'!G13,'5thR'!G13,'6thR'!G13,'7thR'!G13,'8thR'!G13)</f>
        <v>4</v>
      </c>
      <c r="M13" s="5">
        <f>MIN('vnos rezultatov'!H13,'2ndR'!H13,'3rdR'!H13,'4thR'!H13,'5thR'!H13,'6thR'!H13,'7thR'!H13,'8thR'!H13)</f>
        <v>6</v>
      </c>
      <c r="N13" s="5">
        <f>MIN('vnos rezultatov'!I13,'2ndR'!I13,'3rdR'!I13,'4thR'!I13,'5thR'!I13,'6thR'!I13,'7thR'!I13,'8thR'!I13)</f>
        <v>3</v>
      </c>
      <c r="O13" s="5">
        <f>MIN('vnos rezultatov'!J13,'2ndR'!J13,'3rdR'!J13,'4thR'!J13,'5thR'!J13,'6thR'!J13,'7thR'!J13,'8thR'!J13)</f>
        <v>4</v>
      </c>
      <c r="P13" s="5">
        <f>MIN('vnos rezultatov'!K13,'2ndR'!K13,'3rdR'!K13,'4thR'!K13,'5thR'!K13,'6thR'!K13,'7thR'!K13,'8thR'!K13)</f>
        <v>4</v>
      </c>
      <c r="Q13" s="60">
        <f>MIN('vnos rezultatov'!L13,'2ndR'!L13,'3rdR'!L13,'4thR'!L13,'5thR'!L13,'6thR'!L13,'7thR'!L13,'8thR'!L13)</f>
        <v>4</v>
      </c>
      <c r="R13" s="60">
        <f>MIN('vnos rezultatov'!M13,'2ndR'!M13,'3rdR'!M13,'4thR'!M13,'5thR'!M13,'6thR'!M13,'7thR'!M13,'8thR'!M13)</f>
        <v>3</v>
      </c>
      <c r="S13" s="60">
        <f>MIN('vnos rezultatov'!N13,'2ndR'!N13,'3rdR'!N13,'4thR'!N13,'5thR'!N13,'6thR'!N13,'7thR'!N13,'8thR'!N13)</f>
        <v>4</v>
      </c>
      <c r="T13" s="5">
        <f>MIN('vnos rezultatov'!O13,'2ndR'!O13,'3rdR'!O13,'4thR'!O13,'5thR'!O13,'6thR'!O13,'7thR'!O13,'8thR'!O13)</f>
        <v>5</v>
      </c>
      <c r="U13" s="5">
        <f>MIN('vnos rezultatov'!P13,'2ndR'!P13,'3rdR'!P13,'4thR'!P13,'5thR'!P13,'6thR'!P13,'7thR'!P13,'8thR'!P13)</f>
        <v>5</v>
      </c>
      <c r="V13" s="5">
        <f>MIN('vnos rezultatov'!Q13,'2ndR'!Q13,'3rdR'!Q13,'4thR'!Q13,'5thR'!Q13,'6thR'!Q13,'7thR'!Q13,'8thR'!Q13)</f>
        <v>5</v>
      </c>
      <c r="W13" s="5">
        <f>MIN('vnos rezultatov'!R13,'2ndR'!R13,'3rdR'!R13,'4thR'!R13,'5thR'!R13,'6thR'!R13,'7thR'!R13,'8thR'!R13)</f>
        <v>6</v>
      </c>
      <c r="X13" s="5">
        <f>MIN('vnos rezultatov'!S13,'2ndR'!S13,'3rdR'!S13,'4thR'!S13,'5thR'!S13,'6thR'!S13,'7thR'!S13,'8thR'!S13)</f>
        <v>5</v>
      </c>
      <c r="Y13" s="5">
        <f>MIN('vnos rezultatov'!T13,'2ndR'!T13,'3rdR'!T13,'4thR'!T13,'5thR'!T13,'6thR'!T13,'7thR'!T13,'8thR'!T13)</f>
        <v>3</v>
      </c>
      <c r="Z13" s="13">
        <f t="shared" si="4"/>
        <v>77</v>
      </c>
      <c r="AA13" s="13">
        <f t="shared" si="5"/>
        <v>77.000001299999994</v>
      </c>
      <c r="AB13" s="13">
        <f>'8thR'!V13</f>
        <v>15.1</v>
      </c>
      <c r="AC13" s="14">
        <f t="shared" si="6"/>
        <v>69.45</v>
      </c>
      <c r="AD13" s="14">
        <f t="shared" si="7"/>
        <v>69.450001299999997</v>
      </c>
    </row>
    <row r="14" spans="1:38" x14ac:dyDescent="0.25">
      <c r="A14" s="27">
        <v>8</v>
      </c>
      <c r="B14" s="20">
        <f t="shared" si="0"/>
        <v>4</v>
      </c>
      <c r="C14" s="20">
        <f t="shared" si="1"/>
        <v>2</v>
      </c>
      <c r="D14" s="11">
        <f t="shared" si="2"/>
        <v>4</v>
      </c>
      <c r="E14" s="11">
        <f t="shared" si="3"/>
        <v>2</v>
      </c>
      <c r="F14" s="6" t="str">
        <f>'8thR'!B14</f>
        <v>Ani&amp;Zoran Klemenčič</v>
      </c>
      <c r="G14" s="6">
        <f>'8thR'!W14</f>
        <v>1</v>
      </c>
      <c r="H14" s="5">
        <f>MIN('vnos rezultatov'!C14,'2ndR'!C14,'3rdR'!C14,'4thR'!C14,'5thR'!C14,'6thR'!C14,'7thR'!C14,'8thR'!C14)</f>
        <v>4</v>
      </c>
      <c r="I14" s="5">
        <f>MIN('vnos rezultatov'!D14,'2ndR'!D14,'3rdR'!D14,'4thR'!D14,'5thR'!D14,'6thR'!D14,'7thR'!D14,'8thR'!D14)</f>
        <v>4</v>
      </c>
      <c r="J14" s="5">
        <f>MIN('vnos rezultatov'!E14,'2ndR'!E14,'3rdR'!E14,'4thR'!E14,'5thR'!E14,'6thR'!E14,'7thR'!E14,'8thR'!E14)</f>
        <v>3</v>
      </c>
      <c r="K14" s="5">
        <f>MIN('vnos rezultatov'!F14,'2ndR'!F14,'3rdR'!F14,'4thR'!F14,'5thR'!F14,'6thR'!F14,'7thR'!F14,'8thR'!F14)</f>
        <v>4</v>
      </c>
      <c r="L14" s="5">
        <f>MIN('vnos rezultatov'!G14,'2ndR'!G14,'3rdR'!G14,'4thR'!G14,'5thR'!G14,'6thR'!G14,'7thR'!G14,'8thR'!G14)</f>
        <v>5</v>
      </c>
      <c r="M14" s="5">
        <f>MIN('vnos rezultatov'!H14,'2ndR'!H14,'3rdR'!H14,'4thR'!H14,'5thR'!H14,'6thR'!H14,'7thR'!H14,'8thR'!H14)</f>
        <v>3</v>
      </c>
      <c r="N14" s="5">
        <f>MIN('vnos rezultatov'!I14,'2ndR'!I14,'3rdR'!I14,'4thR'!I14,'5thR'!I14,'6thR'!I14,'7thR'!I14,'8thR'!I14)</f>
        <v>4</v>
      </c>
      <c r="O14" s="5">
        <f>MIN('vnos rezultatov'!J14,'2ndR'!J14,'3rdR'!J14,'4thR'!J14,'5thR'!J14,'6thR'!J14,'7thR'!J14,'8thR'!J14)</f>
        <v>3</v>
      </c>
      <c r="P14" s="5">
        <f>MIN('vnos rezultatov'!K14,'2ndR'!K14,'3rdR'!K14,'4thR'!K14,'5thR'!K14,'6thR'!K14,'7thR'!K14,'8thR'!K14)</f>
        <v>5</v>
      </c>
      <c r="Q14" s="60">
        <f>MIN('vnos rezultatov'!L14,'2ndR'!L14,'3rdR'!L14,'4thR'!L14,'5thR'!L14,'6thR'!L14,'7thR'!L14,'8thR'!L14)</f>
        <v>4</v>
      </c>
      <c r="R14" s="60">
        <f>MIN('vnos rezultatov'!M14,'2ndR'!M14,'3rdR'!M14,'4thR'!M14,'5thR'!M14,'6thR'!M14,'7thR'!M14,'8thR'!M14)</f>
        <v>3</v>
      </c>
      <c r="S14" s="60">
        <f>MIN('vnos rezultatov'!N14,'2ndR'!N14,'3rdR'!N14,'4thR'!N14,'5thR'!N14,'6thR'!N14,'7thR'!N14,'8thR'!N14)</f>
        <v>4</v>
      </c>
      <c r="T14" s="5">
        <f>MIN('vnos rezultatov'!O14,'2ndR'!O14,'3rdR'!O14,'4thR'!O14,'5thR'!O14,'6thR'!O14,'7thR'!O14,'8thR'!O14)</f>
        <v>6</v>
      </c>
      <c r="U14" s="5">
        <f>MIN('vnos rezultatov'!P14,'2ndR'!P14,'3rdR'!P14,'4thR'!P14,'5thR'!P14,'6thR'!P14,'7thR'!P14,'8thR'!P14)</f>
        <v>4</v>
      </c>
      <c r="V14" s="5">
        <f>MIN('vnos rezultatov'!Q14,'2ndR'!Q14,'3rdR'!Q14,'4thR'!Q14,'5thR'!Q14,'6thR'!Q14,'7thR'!Q14,'8thR'!Q14)</f>
        <v>4</v>
      </c>
      <c r="W14" s="5">
        <f>MIN('vnos rezultatov'!R14,'2ndR'!R14,'3rdR'!R14,'4thR'!R14,'5thR'!R14,'6thR'!R14,'7thR'!R14,'8thR'!R14)</f>
        <v>3</v>
      </c>
      <c r="X14" s="5">
        <f>MIN('vnos rezultatov'!S14,'2ndR'!S14,'3rdR'!S14,'4thR'!S14,'5thR'!S14,'6thR'!S14,'7thR'!S14,'8thR'!S14)</f>
        <v>5</v>
      </c>
      <c r="Y14" s="5">
        <f>MIN('vnos rezultatov'!T14,'2ndR'!T14,'3rdR'!T14,'4thR'!T14,'5thR'!T14,'6thR'!T14,'7thR'!T14,'8thR'!T14)</f>
        <v>3</v>
      </c>
      <c r="Z14" s="13">
        <f t="shared" ref="Z14:Z126" si="8">IF(G14&gt;0,SUM(H14:Y14),200)</f>
        <v>71</v>
      </c>
      <c r="AA14" s="13">
        <f t="shared" si="5"/>
        <v>71.000001400000002</v>
      </c>
      <c r="AB14" s="13">
        <f>'8thR'!V14</f>
        <v>15.5</v>
      </c>
      <c r="AC14" s="14">
        <f t="shared" ref="AC14:AC126" si="9">Z14-0.5*AB14</f>
        <v>63.25</v>
      </c>
      <c r="AD14" s="14">
        <f t="shared" si="7"/>
        <v>63.250001400000002</v>
      </c>
    </row>
    <row r="15" spans="1:38" x14ac:dyDescent="0.25">
      <c r="A15" s="27">
        <v>9</v>
      </c>
      <c r="B15" s="20">
        <f t="shared" si="0"/>
        <v>5</v>
      </c>
      <c r="C15" s="20">
        <f t="shared" si="1"/>
        <v>7</v>
      </c>
      <c r="D15" s="11">
        <f t="shared" si="2"/>
        <v>4</v>
      </c>
      <c r="E15" s="11">
        <f t="shared" si="3"/>
        <v>7</v>
      </c>
      <c r="F15" s="6" t="str">
        <f>'8thR'!B15</f>
        <v>Romana Kranjc&amp;Janez Ločniškar</v>
      </c>
      <c r="G15" s="6">
        <f>'8thR'!W15</f>
        <v>1</v>
      </c>
      <c r="H15" s="5">
        <f>MIN('vnos rezultatov'!C15,'2ndR'!C15,'3rdR'!C15,'4thR'!C15,'5thR'!C15,'6thR'!C15,'7thR'!C15,'8thR'!C15)</f>
        <v>4</v>
      </c>
      <c r="I15" s="5">
        <f>MIN('vnos rezultatov'!D15,'2ndR'!D15,'3rdR'!D15,'4thR'!D15,'5thR'!D15,'6thR'!D15,'7thR'!D15,'8thR'!D15)</f>
        <v>3</v>
      </c>
      <c r="J15" s="5">
        <f>MIN('vnos rezultatov'!E15,'2ndR'!E15,'3rdR'!E15,'4thR'!E15,'5thR'!E15,'6thR'!E15,'7thR'!E15,'8thR'!E15)</f>
        <v>4</v>
      </c>
      <c r="K15" s="5">
        <f>MIN('vnos rezultatov'!F15,'2ndR'!F15,'3rdR'!F15,'4thR'!F15,'5thR'!F15,'6thR'!F15,'7thR'!F15,'8thR'!F15)</f>
        <v>5</v>
      </c>
      <c r="L15" s="5">
        <f>MIN('vnos rezultatov'!G15,'2ndR'!G15,'3rdR'!G15,'4thR'!G15,'5thR'!G15,'6thR'!G15,'7thR'!G15,'8thR'!G15)</f>
        <v>4</v>
      </c>
      <c r="M15" s="5">
        <f>MIN('vnos rezultatov'!H15,'2ndR'!H15,'3rdR'!H15,'4thR'!H15,'5thR'!H15,'6thR'!H15,'7thR'!H15,'8thR'!H15)</f>
        <v>4</v>
      </c>
      <c r="N15" s="5">
        <f>MIN('vnos rezultatov'!I15,'2ndR'!I15,'3rdR'!I15,'4thR'!I15,'5thR'!I15,'6thR'!I15,'7thR'!I15,'8thR'!I15)</f>
        <v>4</v>
      </c>
      <c r="O15" s="5">
        <f>MIN('vnos rezultatov'!J15,'2ndR'!J15,'3rdR'!J15,'4thR'!J15,'5thR'!J15,'6thR'!J15,'7thR'!J15,'8thR'!J15)</f>
        <v>5</v>
      </c>
      <c r="P15" s="5">
        <f>MIN('vnos rezultatov'!K15,'2ndR'!K15,'3rdR'!K15,'4thR'!K15,'5thR'!K15,'6thR'!K15,'7thR'!K15,'8thR'!K15)</f>
        <v>3</v>
      </c>
      <c r="Q15" s="60">
        <f>MIN('vnos rezultatov'!L15,'2ndR'!L15,'3rdR'!L15,'4thR'!L15,'5thR'!L15,'6thR'!L15,'7thR'!L15,'8thR'!L15)</f>
        <v>4</v>
      </c>
      <c r="R15" s="60">
        <f>MIN('vnos rezultatov'!M15,'2ndR'!M15,'3rdR'!M15,'4thR'!M15,'5thR'!M15,'6thR'!M15,'7thR'!M15,'8thR'!M15)</f>
        <v>3</v>
      </c>
      <c r="S15" s="60">
        <f>MIN('vnos rezultatov'!N15,'2ndR'!N15,'3rdR'!N15,'4thR'!N15,'5thR'!N15,'6thR'!N15,'7thR'!N15,'8thR'!N15)</f>
        <v>4</v>
      </c>
      <c r="T15" s="5">
        <f>MIN('vnos rezultatov'!O15,'2ndR'!O15,'3rdR'!O15,'4thR'!O15,'5thR'!O15,'6thR'!O15,'7thR'!O15,'8thR'!O15)</f>
        <v>6</v>
      </c>
      <c r="U15" s="5">
        <f>MIN('vnos rezultatov'!P15,'2ndR'!P15,'3rdR'!P15,'4thR'!P15,'5thR'!P15,'6thR'!P15,'7thR'!P15,'8thR'!P15)</f>
        <v>4</v>
      </c>
      <c r="V15" s="5">
        <f>MIN('vnos rezultatov'!Q15,'2ndR'!Q15,'3rdR'!Q15,'4thR'!Q15,'5thR'!Q15,'6thR'!Q15,'7thR'!Q15,'8thR'!Q15)</f>
        <v>4</v>
      </c>
      <c r="W15" s="5">
        <f>MIN('vnos rezultatov'!R15,'2ndR'!R15,'3rdR'!R15,'4thR'!R15,'5thR'!R15,'6thR'!R15,'7thR'!R15,'8thR'!R15)</f>
        <v>3</v>
      </c>
      <c r="X15" s="5">
        <f>MIN('vnos rezultatov'!S15,'2ndR'!S15,'3rdR'!S15,'4thR'!S15,'5thR'!S15,'6thR'!S15,'7thR'!S15,'8thR'!S15)</f>
        <v>4</v>
      </c>
      <c r="Y15" s="5">
        <f>MIN('vnos rezultatov'!T15,'2ndR'!T15,'3rdR'!T15,'4thR'!T15,'5thR'!T15,'6thR'!T15,'7thR'!T15,'8thR'!T15)</f>
        <v>3</v>
      </c>
      <c r="Z15" s="13">
        <f t="shared" si="8"/>
        <v>71</v>
      </c>
      <c r="AA15" s="13">
        <f t="shared" si="5"/>
        <v>71.000001499999996</v>
      </c>
      <c r="AB15" s="13">
        <f>'8thR'!V15</f>
        <v>9.9</v>
      </c>
      <c r="AC15" s="14">
        <f t="shared" si="9"/>
        <v>66.05</v>
      </c>
      <c r="AD15" s="14">
        <f t="shared" si="7"/>
        <v>66.050001499999993</v>
      </c>
    </row>
    <row r="16" spans="1:38" x14ac:dyDescent="0.25">
      <c r="A16" s="27">
        <v>10</v>
      </c>
      <c r="B16" s="20">
        <f t="shared" si="0"/>
        <v>7</v>
      </c>
      <c r="C16" s="20">
        <f t="shared" si="1"/>
        <v>6</v>
      </c>
      <c r="D16" s="11">
        <f t="shared" si="2"/>
        <v>6</v>
      </c>
      <c r="E16" s="11">
        <f t="shared" si="3"/>
        <v>6</v>
      </c>
      <c r="F16" s="6" t="str">
        <f>'8thR'!B16</f>
        <v>Breda&amp;Jani Konte</v>
      </c>
      <c r="G16" s="6">
        <f>'8thR'!W16</f>
        <v>1</v>
      </c>
      <c r="H16" s="5">
        <f>MIN('vnos rezultatov'!C16,'2ndR'!C16,'3rdR'!C16,'4thR'!C16,'5thR'!C16,'6thR'!C16,'7thR'!C16,'8thR'!C16)</f>
        <v>5</v>
      </c>
      <c r="I16" s="5">
        <f>MIN('vnos rezultatov'!D16,'2ndR'!D16,'3rdR'!D16,'4thR'!D16,'5thR'!D16,'6thR'!D16,'7thR'!D16,'8thR'!D16)</f>
        <v>4</v>
      </c>
      <c r="J16" s="5">
        <f>MIN('vnos rezultatov'!E16,'2ndR'!E16,'3rdR'!E16,'4thR'!E16,'5thR'!E16,'6thR'!E16,'7thR'!E16,'8thR'!E16)</f>
        <v>5</v>
      </c>
      <c r="K16" s="5">
        <f>MIN('vnos rezultatov'!F16,'2ndR'!F16,'3rdR'!F16,'4thR'!F16,'5thR'!F16,'6thR'!F16,'7thR'!F16,'8thR'!F16)</f>
        <v>4</v>
      </c>
      <c r="L16" s="5">
        <f>MIN('vnos rezultatov'!G16,'2ndR'!G16,'3rdR'!G16,'4thR'!G16,'5thR'!G16,'6thR'!G16,'7thR'!G16,'8thR'!G16)</f>
        <v>4</v>
      </c>
      <c r="M16" s="5">
        <f>MIN('vnos rezultatov'!H16,'2ndR'!H16,'3rdR'!H16,'4thR'!H16,'5thR'!H16,'6thR'!H16,'7thR'!H16,'8thR'!H16)</f>
        <v>4</v>
      </c>
      <c r="N16" s="5">
        <f>MIN('vnos rezultatov'!I16,'2ndR'!I16,'3rdR'!I16,'4thR'!I16,'5thR'!I16,'6thR'!I16,'7thR'!I16,'8thR'!I16)</f>
        <v>3</v>
      </c>
      <c r="O16" s="5">
        <f>MIN('vnos rezultatov'!J16,'2ndR'!J16,'3rdR'!J16,'4thR'!J16,'5thR'!J16,'6thR'!J16,'7thR'!J16,'8thR'!J16)</f>
        <v>5</v>
      </c>
      <c r="P16" s="5">
        <f>MIN('vnos rezultatov'!K16,'2ndR'!K16,'3rdR'!K16,'4thR'!K16,'5thR'!K16,'6thR'!K16,'7thR'!K16,'8thR'!K16)</f>
        <v>3</v>
      </c>
      <c r="Q16" s="60">
        <f>MIN('vnos rezultatov'!L16,'2ndR'!L16,'3rdR'!L16,'4thR'!L16,'5thR'!L16,'6thR'!L16,'7thR'!L16,'8thR'!L16)</f>
        <v>5</v>
      </c>
      <c r="R16" s="60">
        <f>MIN('vnos rezultatov'!M16,'2ndR'!M16,'3rdR'!M16,'4thR'!M16,'5thR'!M16,'6thR'!M16,'7thR'!M16,'8thR'!M16)</f>
        <v>3</v>
      </c>
      <c r="S16" s="60">
        <f>MIN('vnos rezultatov'!N16,'2ndR'!N16,'3rdR'!N16,'4thR'!N16,'5thR'!N16,'6thR'!N16,'7thR'!N16,'8thR'!N16)</f>
        <v>3</v>
      </c>
      <c r="T16" s="5">
        <f>MIN('vnos rezultatov'!O16,'2ndR'!O16,'3rdR'!O16,'4thR'!O16,'5thR'!O16,'6thR'!O16,'7thR'!O16,'8thR'!O16)</f>
        <v>4</v>
      </c>
      <c r="U16" s="5">
        <f>MIN('vnos rezultatov'!P16,'2ndR'!P16,'3rdR'!P16,'4thR'!P16,'5thR'!P16,'6thR'!P16,'7thR'!P16,'8thR'!P16)</f>
        <v>4</v>
      </c>
      <c r="V16" s="5">
        <f>MIN('vnos rezultatov'!Q16,'2ndR'!Q16,'3rdR'!Q16,'4thR'!Q16,'5thR'!Q16,'6thR'!Q16,'7thR'!Q16,'8thR'!Q16)</f>
        <v>5</v>
      </c>
      <c r="W16" s="5">
        <f>MIN('vnos rezultatov'!R16,'2ndR'!R16,'3rdR'!R16,'4thR'!R16,'5thR'!R16,'6thR'!R16,'7thR'!R16,'8thR'!R16)</f>
        <v>3</v>
      </c>
      <c r="X16" s="5">
        <f>MIN('vnos rezultatov'!S16,'2ndR'!S16,'3rdR'!S16,'4thR'!S16,'5thR'!S16,'6thR'!S16,'7thR'!S16,'8thR'!S16)</f>
        <v>5</v>
      </c>
      <c r="Y16" s="5">
        <f>MIN('vnos rezultatov'!T16,'2ndR'!T16,'3rdR'!T16,'4thR'!T16,'5thR'!T16,'6thR'!T16,'7thR'!T16,'8thR'!T16)</f>
        <v>3</v>
      </c>
      <c r="Z16" s="13">
        <f t="shared" si="8"/>
        <v>72</v>
      </c>
      <c r="AA16" s="13">
        <f t="shared" si="5"/>
        <v>72.000001600000004</v>
      </c>
      <c r="AB16" s="13">
        <f>'8thR'!V16</f>
        <v>12</v>
      </c>
      <c r="AC16" s="14">
        <f t="shared" si="9"/>
        <v>66</v>
      </c>
      <c r="AD16" s="14">
        <f t="shared" si="7"/>
        <v>66.000001600000004</v>
      </c>
    </row>
    <row r="17" spans="1:30" x14ac:dyDescent="0.25">
      <c r="A17" s="27">
        <v>11</v>
      </c>
      <c r="B17" s="20">
        <f t="shared" si="0"/>
        <v>2</v>
      </c>
      <c r="C17" s="20">
        <f t="shared" si="1"/>
        <v>5</v>
      </c>
      <c r="D17" s="11">
        <f t="shared" si="2"/>
        <v>2</v>
      </c>
      <c r="E17" s="11">
        <f t="shared" si="3"/>
        <v>5</v>
      </c>
      <c r="F17" s="6" t="str">
        <f>'8thR'!B17</f>
        <v>Andreja&amp;Niko Rostohar</v>
      </c>
      <c r="G17" s="6">
        <f>'8thR'!W17</f>
        <v>1</v>
      </c>
      <c r="H17" s="5">
        <f>MIN('vnos rezultatov'!C17,'2ndR'!C17,'3rdR'!C17,'4thR'!C17,'5thR'!C17,'6thR'!C17,'7thR'!C17,'8thR'!C17)</f>
        <v>5</v>
      </c>
      <c r="I17" s="5">
        <f>MIN('vnos rezultatov'!D17,'2ndR'!D17,'3rdR'!D17,'4thR'!D17,'5thR'!D17,'6thR'!D17,'7thR'!D17,'8thR'!D17)</f>
        <v>2</v>
      </c>
      <c r="J17" s="5">
        <f>MIN('vnos rezultatov'!E17,'2ndR'!E17,'3rdR'!E17,'4thR'!E17,'5thR'!E17,'6thR'!E17,'7thR'!E17,'8thR'!E17)</f>
        <v>3</v>
      </c>
      <c r="K17" s="5">
        <f>MIN('vnos rezultatov'!F17,'2ndR'!F17,'3rdR'!F17,'4thR'!F17,'5thR'!F17,'6thR'!F17,'7thR'!F17,'8thR'!F17)</f>
        <v>5</v>
      </c>
      <c r="L17" s="5">
        <f>MIN('vnos rezultatov'!G17,'2ndR'!G17,'3rdR'!G17,'4thR'!G17,'5thR'!G17,'6thR'!G17,'7thR'!G17,'8thR'!G17)</f>
        <v>4</v>
      </c>
      <c r="M17" s="5">
        <f>MIN('vnos rezultatov'!H17,'2ndR'!H17,'3rdR'!H17,'4thR'!H17,'5thR'!H17,'6thR'!H17,'7thR'!H17,'8thR'!H17)</f>
        <v>4</v>
      </c>
      <c r="N17" s="5">
        <f>MIN('vnos rezultatov'!I17,'2ndR'!I17,'3rdR'!I17,'4thR'!I17,'5thR'!I17,'6thR'!I17,'7thR'!I17,'8thR'!I17)</f>
        <v>4</v>
      </c>
      <c r="O17" s="5">
        <f>MIN('vnos rezultatov'!J17,'2ndR'!J17,'3rdR'!J17,'4thR'!J17,'5thR'!J17,'6thR'!J17,'7thR'!J17,'8thR'!J17)</f>
        <v>4</v>
      </c>
      <c r="P17" s="5">
        <f>MIN('vnos rezultatov'!K17,'2ndR'!K17,'3rdR'!K17,'4thR'!K17,'5thR'!K17,'6thR'!K17,'7thR'!K17,'8thR'!K17)</f>
        <v>3</v>
      </c>
      <c r="Q17" s="60">
        <f>MIN('vnos rezultatov'!L17,'2ndR'!L17,'3rdR'!L17,'4thR'!L17,'5thR'!L17,'6thR'!L17,'7thR'!L17,'8thR'!L17)</f>
        <v>4</v>
      </c>
      <c r="R17" s="60">
        <f>MIN('vnos rezultatov'!M17,'2ndR'!M17,'3rdR'!M17,'4thR'!M17,'5thR'!M17,'6thR'!M17,'7thR'!M17,'8thR'!M17)</f>
        <v>3</v>
      </c>
      <c r="S17" s="60">
        <f>MIN('vnos rezultatov'!N17,'2ndR'!N17,'3rdR'!N17,'4thR'!N17,'5thR'!N17,'6thR'!N17,'7thR'!N17,'8thR'!N17)</f>
        <v>3</v>
      </c>
      <c r="T17" s="5">
        <f>MIN('vnos rezultatov'!O17,'2ndR'!O17,'3rdR'!O17,'4thR'!O17,'5thR'!O17,'6thR'!O17,'7thR'!O17,'8thR'!O17)</f>
        <v>5</v>
      </c>
      <c r="U17" s="5">
        <f>MIN('vnos rezultatov'!P17,'2ndR'!P17,'3rdR'!P17,'4thR'!P17,'5thR'!P17,'6thR'!P17,'7thR'!P17,'8thR'!P17)</f>
        <v>4</v>
      </c>
      <c r="V17" s="5">
        <f>MIN('vnos rezultatov'!Q17,'2ndR'!Q17,'3rdR'!Q17,'4thR'!Q17,'5thR'!Q17,'6thR'!Q17,'7thR'!Q17,'8thR'!Q17)</f>
        <v>4</v>
      </c>
      <c r="W17" s="5">
        <f>MIN('vnos rezultatov'!R17,'2ndR'!R17,'3rdR'!R17,'4thR'!R17,'5thR'!R17,'6thR'!R17,'7thR'!R17,'8thR'!R17)</f>
        <v>4</v>
      </c>
      <c r="X17" s="5">
        <f>MIN('vnos rezultatov'!S17,'2ndR'!S17,'3rdR'!S17,'4thR'!S17,'5thR'!S17,'6thR'!S17,'7thR'!S17,'8thR'!S17)</f>
        <v>4</v>
      </c>
      <c r="Y17" s="5">
        <f>MIN('vnos rezultatov'!T17,'2ndR'!T17,'3rdR'!T17,'4thR'!T17,'5thR'!T17,'6thR'!T17,'7thR'!T17,'8thR'!T17)</f>
        <v>3</v>
      </c>
      <c r="Z17" s="13">
        <f t="shared" si="8"/>
        <v>68</v>
      </c>
      <c r="AA17" s="13">
        <f t="shared" si="5"/>
        <v>68.000001699999999</v>
      </c>
      <c r="AB17" s="13">
        <f>'8thR'!V17</f>
        <v>5.8</v>
      </c>
      <c r="AC17" s="14">
        <f t="shared" si="9"/>
        <v>65.099999999999994</v>
      </c>
      <c r="AD17" s="14">
        <f t="shared" si="7"/>
        <v>65.100001699999993</v>
      </c>
    </row>
    <row r="18" spans="1:30" x14ac:dyDescent="0.25">
      <c r="A18" s="27">
        <v>12</v>
      </c>
      <c r="B18" s="20">
        <f t="shared" si="0"/>
        <v>12</v>
      </c>
      <c r="C18" s="20">
        <f t="shared" si="1"/>
        <v>9</v>
      </c>
      <c r="D18" s="11">
        <f t="shared" si="2"/>
        <v>11</v>
      </c>
      <c r="E18" s="11">
        <f t="shared" si="3"/>
        <v>9</v>
      </c>
      <c r="F18" s="6" t="str">
        <f>'8thR'!B18</f>
        <v>Alenka Zornada&amp;Boris Lorkovič</v>
      </c>
      <c r="G18" s="6">
        <f>'8thR'!W18</f>
        <v>1</v>
      </c>
      <c r="H18" s="5">
        <f>MIN('vnos rezultatov'!C18,'2ndR'!C18,'3rdR'!C18,'4thR'!C18,'5thR'!C18,'6thR'!C18,'7thR'!C18,'8thR'!C18)</f>
        <v>6</v>
      </c>
      <c r="I18" s="5">
        <f>MIN('vnos rezultatov'!D18,'2ndR'!D18,'3rdR'!D18,'4thR'!D18,'5thR'!D18,'6thR'!D18,'7thR'!D18,'8thR'!D18)</f>
        <v>4</v>
      </c>
      <c r="J18" s="5">
        <f>MIN('vnos rezultatov'!E18,'2ndR'!E18,'3rdR'!E18,'4thR'!E18,'5thR'!E18,'6thR'!E18,'7thR'!E18,'8thR'!E18)</f>
        <v>4</v>
      </c>
      <c r="K18" s="5">
        <f>MIN('vnos rezultatov'!F18,'2ndR'!F18,'3rdR'!F18,'4thR'!F18,'5thR'!F18,'6thR'!F18,'7thR'!F18,'8thR'!F18)</f>
        <v>4</v>
      </c>
      <c r="L18" s="5">
        <f>MIN('vnos rezultatov'!G18,'2ndR'!G18,'3rdR'!G18,'4thR'!G18,'5thR'!G18,'6thR'!G18,'7thR'!G18,'8thR'!G18)</f>
        <v>5</v>
      </c>
      <c r="M18" s="5">
        <f>MIN('vnos rezultatov'!H18,'2ndR'!H18,'3rdR'!H18,'4thR'!H18,'5thR'!H18,'6thR'!H18,'7thR'!H18,'8thR'!H18)</f>
        <v>5</v>
      </c>
      <c r="N18" s="5">
        <f>MIN('vnos rezultatov'!I18,'2ndR'!I18,'3rdR'!I18,'4thR'!I18,'5thR'!I18,'6thR'!I18,'7thR'!I18,'8thR'!I18)</f>
        <v>3</v>
      </c>
      <c r="O18" s="5">
        <f>MIN('vnos rezultatov'!J18,'2ndR'!J18,'3rdR'!J18,'4thR'!J18,'5thR'!J18,'6thR'!J18,'7thR'!J18,'8thR'!J18)</f>
        <v>7</v>
      </c>
      <c r="P18" s="5">
        <f>MIN('vnos rezultatov'!K18,'2ndR'!K18,'3rdR'!K18,'4thR'!K18,'5thR'!K18,'6thR'!K18,'7thR'!K18,'8thR'!K18)</f>
        <v>4</v>
      </c>
      <c r="Q18" s="60">
        <f>MIN('vnos rezultatov'!L18,'2ndR'!L18,'3rdR'!L18,'4thR'!L18,'5thR'!L18,'6thR'!L18,'7thR'!L18,'8thR'!L18)</f>
        <v>4</v>
      </c>
      <c r="R18" s="60">
        <f>MIN('vnos rezultatov'!M18,'2ndR'!M18,'3rdR'!M18,'4thR'!M18,'5thR'!M18,'6thR'!M18,'7thR'!M18,'8thR'!M18)</f>
        <v>4</v>
      </c>
      <c r="S18" s="60">
        <f>MIN('vnos rezultatov'!N18,'2ndR'!N18,'3rdR'!N18,'4thR'!N18,'5thR'!N18,'6thR'!N18,'7thR'!N18,'8thR'!N18)</f>
        <v>3</v>
      </c>
      <c r="T18" s="5">
        <f>MIN('vnos rezultatov'!O18,'2ndR'!O18,'3rdR'!O18,'4thR'!O18,'5thR'!O18,'6thR'!O18,'7thR'!O18,'8thR'!O18)</f>
        <v>4</v>
      </c>
      <c r="U18" s="5">
        <f>MIN('vnos rezultatov'!P18,'2ndR'!P18,'3rdR'!P18,'4thR'!P18,'5thR'!P18,'6thR'!P18,'7thR'!P18,'8thR'!P18)</f>
        <v>5</v>
      </c>
      <c r="V18" s="5">
        <f>MIN('vnos rezultatov'!Q18,'2ndR'!Q18,'3rdR'!Q18,'4thR'!Q18,'5thR'!Q18,'6thR'!Q18,'7thR'!Q18,'8thR'!Q18)</f>
        <v>5</v>
      </c>
      <c r="W18" s="5">
        <f>MIN('vnos rezultatov'!R18,'2ndR'!R18,'3rdR'!R18,'4thR'!R18,'5thR'!R18,'6thR'!R18,'7thR'!R18,'8thR'!R18)</f>
        <v>3</v>
      </c>
      <c r="X18" s="5">
        <f>MIN('vnos rezultatov'!S18,'2ndR'!S18,'3rdR'!S18,'4thR'!S18,'5thR'!S18,'6thR'!S18,'7thR'!S18,'8thR'!S18)</f>
        <v>5</v>
      </c>
      <c r="Y18" s="5">
        <f>MIN('vnos rezultatov'!T18,'2ndR'!T18,'3rdR'!T18,'4thR'!T18,'5thR'!T18,'6thR'!T18,'7thR'!T18,'8thR'!T18)</f>
        <v>4</v>
      </c>
      <c r="Z18" s="13">
        <f t="shared" si="8"/>
        <v>79</v>
      </c>
      <c r="AA18" s="13">
        <f t="shared" si="5"/>
        <v>79.000001800000007</v>
      </c>
      <c r="AB18" s="13">
        <f>'8thR'!V18</f>
        <v>17.100000000000001</v>
      </c>
      <c r="AC18" s="14">
        <f t="shared" si="9"/>
        <v>70.45</v>
      </c>
      <c r="AD18" s="14">
        <f t="shared" si="7"/>
        <v>70.45000180000001</v>
      </c>
    </row>
    <row r="19" spans="1:30" x14ac:dyDescent="0.25">
      <c r="A19" s="27">
        <v>13</v>
      </c>
      <c r="B19" s="20">
        <f t="shared" si="0"/>
        <v>13</v>
      </c>
      <c r="C19" s="20">
        <f t="shared" si="1"/>
        <v>13</v>
      </c>
      <c r="D19" s="11">
        <f t="shared" si="2"/>
        <v>13</v>
      </c>
      <c r="E19" s="11">
        <f t="shared" si="3"/>
        <v>13</v>
      </c>
      <c r="F19" s="6" t="str">
        <f>'8thR'!B19</f>
        <v>Sašo&amp;Sašo Kranjc</v>
      </c>
      <c r="G19" s="6">
        <f>'8thR'!W19</f>
        <v>1</v>
      </c>
      <c r="H19" s="5">
        <f>MIN('vnos rezultatov'!C19,'2ndR'!C19,'3rdR'!C19,'4thR'!C19,'5thR'!C19,'6thR'!C19,'7thR'!C19,'8thR'!C19)</f>
        <v>6</v>
      </c>
      <c r="I19" s="5">
        <f>MIN('vnos rezultatov'!D19,'2ndR'!D19,'3rdR'!D19,'4thR'!D19,'5thR'!D19,'6thR'!D19,'7thR'!D19,'8thR'!D19)</f>
        <v>5</v>
      </c>
      <c r="J19" s="5">
        <f>MIN('vnos rezultatov'!E19,'2ndR'!E19,'3rdR'!E19,'4thR'!E19,'5thR'!E19,'6thR'!E19,'7thR'!E19,'8thR'!E19)</f>
        <v>4</v>
      </c>
      <c r="K19" s="5">
        <f>MIN('vnos rezultatov'!F19,'2ndR'!F19,'3rdR'!F19,'4thR'!F19,'5thR'!F19,'6thR'!F19,'7thR'!F19,'8thR'!F19)</f>
        <v>7</v>
      </c>
      <c r="L19" s="5">
        <f>MIN('vnos rezultatov'!G19,'2ndR'!G19,'3rdR'!G19,'4thR'!G19,'5thR'!G19,'6thR'!G19,'7thR'!G19,'8thR'!G19)</f>
        <v>3</v>
      </c>
      <c r="M19" s="5">
        <f>MIN('vnos rezultatov'!H19,'2ndR'!H19,'3rdR'!H19,'4thR'!H19,'5thR'!H19,'6thR'!H19,'7thR'!H19,'8thR'!H19)</f>
        <v>6</v>
      </c>
      <c r="N19" s="5">
        <f>MIN('vnos rezultatov'!I19,'2ndR'!I19,'3rdR'!I19,'4thR'!I19,'5thR'!I19,'6thR'!I19,'7thR'!I19,'8thR'!I19)</f>
        <v>4</v>
      </c>
      <c r="O19" s="5">
        <f>MIN('vnos rezultatov'!J19,'2ndR'!J19,'3rdR'!J19,'4thR'!J19,'5thR'!J19,'6thR'!J19,'7thR'!J19,'8thR'!J19)</f>
        <v>8</v>
      </c>
      <c r="P19" s="5">
        <f>MIN('vnos rezultatov'!K19,'2ndR'!K19,'3rdR'!K19,'4thR'!K19,'5thR'!K19,'6thR'!K19,'7thR'!K19,'8thR'!K19)</f>
        <v>4</v>
      </c>
      <c r="Q19" s="60">
        <f>MIN('vnos rezultatov'!L19,'2ndR'!L19,'3rdR'!L19,'4thR'!L19,'5thR'!L19,'6thR'!L19,'7thR'!L19,'8thR'!L19)</f>
        <v>4</v>
      </c>
      <c r="R19" s="60">
        <f>MIN('vnos rezultatov'!M19,'2ndR'!M19,'3rdR'!M19,'4thR'!M19,'5thR'!M19,'6thR'!M19,'7thR'!M19,'8thR'!M19)</f>
        <v>4</v>
      </c>
      <c r="S19" s="60">
        <f>MIN('vnos rezultatov'!N19,'2ndR'!N19,'3rdR'!N19,'4thR'!N19,'5thR'!N19,'6thR'!N19,'7thR'!N19,'8thR'!N19)</f>
        <v>2</v>
      </c>
      <c r="T19" s="5">
        <f>MIN('vnos rezultatov'!O19,'2ndR'!O19,'3rdR'!O19,'4thR'!O19,'5thR'!O19,'6thR'!O19,'7thR'!O19,'8thR'!O19)</f>
        <v>6</v>
      </c>
      <c r="U19" s="5">
        <f>MIN('vnos rezultatov'!P19,'2ndR'!P19,'3rdR'!P19,'4thR'!P19,'5thR'!P19,'6thR'!P19,'7thR'!P19,'8thR'!P19)</f>
        <v>4</v>
      </c>
      <c r="V19" s="5">
        <f>MIN('vnos rezultatov'!Q19,'2ndR'!Q19,'3rdR'!Q19,'4thR'!Q19,'5thR'!Q19,'6thR'!Q19,'7thR'!Q19,'8thR'!Q19)</f>
        <v>5</v>
      </c>
      <c r="W19" s="5">
        <f>MIN('vnos rezultatov'!R19,'2ndR'!R19,'3rdR'!R19,'4thR'!R19,'5thR'!R19,'6thR'!R19,'7thR'!R19,'8thR'!R19)</f>
        <v>4</v>
      </c>
      <c r="X19" s="5">
        <f>MIN('vnos rezultatov'!S19,'2ndR'!S19,'3rdR'!S19,'4thR'!S19,'5thR'!S19,'6thR'!S19,'7thR'!S19,'8thR'!S19)</f>
        <v>6</v>
      </c>
      <c r="Y19" s="5">
        <f>MIN('vnos rezultatov'!T19,'2ndR'!T19,'3rdR'!T19,'4thR'!T19,'5thR'!T19,'6thR'!T19,'7thR'!T19,'8thR'!T19)</f>
        <v>3</v>
      </c>
      <c r="Z19" s="13">
        <f t="shared" si="8"/>
        <v>85</v>
      </c>
      <c r="AA19" s="13">
        <f t="shared" si="5"/>
        <v>85.000001900000001</v>
      </c>
      <c r="AB19" s="13">
        <f>'8thR'!V19</f>
        <v>4.5</v>
      </c>
      <c r="AC19" s="14">
        <f t="shared" si="9"/>
        <v>82.75</v>
      </c>
      <c r="AD19" s="14">
        <f t="shared" si="7"/>
        <v>82.750001900000001</v>
      </c>
    </row>
    <row r="20" spans="1:30" x14ac:dyDescent="0.25">
      <c r="A20" s="27">
        <v>14</v>
      </c>
      <c r="B20" s="20">
        <f t="shared" si="0"/>
        <v>14</v>
      </c>
      <c r="C20" s="20">
        <f t="shared" si="1"/>
        <v>14</v>
      </c>
      <c r="D20" s="11">
        <f t="shared" si="2"/>
        <v>14</v>
      </c>
      <c r="E20" s="11">
        <f t="shared" si="3"/>
        <v>14</v>
      </c>
      <c r="F20" s="6">
        <f>'8thR'!B20</f>
        <v>0</v>
      </c>
      <c r="G20" s="6">
        <f>'8thR'!W20</f>
        <v>0</v>
      </c>
      <c r="H20" s="5">
        <f>MIN('vnos rezultatov'!C20,'2ndR'!C20,'3rdR'!C20,'4thR'!C20,'5thR'!C20,'6thR'!C20,'7thR'!C20,'8thR'!C20)</f>
        <v>0</v>
      </c>
      <c r="I20" s="5">
        <f>MIN('vnos rezultatov'!D20,'2ndR'!D20,'3rdR'!D20,'4thR'!D20,'5thR'!D20,'6thR'!D20,'7thR'!D20,'8thR'!D20)</f>
        <v>0</v>
      </c>
      <c r="J20" s="5">
        <f>MIN('vnos rezultatov'!E20,'2ndR'!E20,'3rdR'!E20,'4thR'!E20,'5thR'!E20,'6thR'!E20,'7thR'!E20,'8thR'!E20)</f>
        <v>0</v>
      </c>
      <c r="K20" s="5">
        <f>MIN('vnos rezultatov'!F20,'2ndR'!F20,'3rdR'!F20,'4thR'!F20,'5thR'!F20,'6thR'!F20,'7thR'!F20,'8thR'!F20)</f>
        <v>0</v>
      </c>
      <c r="L20" s="5">
        <f>MIN('vnos rezultatov'!G20,'2ndR'!G20,'3rdR'!G20,'4thR'!G20,'5thR'!G20,'6thR'!G20,'7thR'!G20,'8thR'!G20)</f>
        <v>0</v>
      </c>
      <c r="M20" s="5">
        <f>MIN('vnos rezultatov'!H20,'2ndR'!H20,'3rdR'!H20,'4thR'!H20,'5thR'!H20,'6thR'!H20,'7thR'!H20,'8thR'!H20)</f>
        <v>0</v>
      </c>
      <c r="N20" s="5">
        <f>MIN('vnos rezultatov'!I20,'2ndR'!I20,'3rdR'!I20,'4thR'!I20,'5thR'!I20,'6thR'!I20,'7thR'!I20,'8thR'!I20)</f>
        <v>0</v>
      </c>
      <c r="O20" s="5">
        <f>MIN('vnos rezultatov'!J20,'2ndR'!J20,'3rdR'!J20,'4thR'!J20,'5thR'!J20,'6thR'!J20,'7thR'!J20,'8thR'!J20)</f>
        <v>0</v>
      </c>
      <c r="P20" s="5">
        <f>MIN('vnos rezultatov'!K20,'2ndR'!K20,'3rdR'!K20,'4thR'!K20,'5thR'!K20,'6thR'!K20,'7thR'!K20,'8thR'!K20)</f>
        <v>0</v>
      </c>
      <c r="Q20" s="60">
        <f>MIN('vnos rezultatov'!L20,'2ndR'!L20,'3rdR'!L20,'4thR'!L20,'5thR'!L20,'6thR'!L20,'7thR'!L20,'8thR'!L20)</f>
        <v>0</v>
      </c>
      <c r="R20" s="60">
        <f>MIN('vnos rezultatov'!M20,'2ndR'!M20,'3rdR'!M20,'4thR'!M20,'5thR'!M20,'6thR'!M20,'7thR'!M20,'8thR'!M20)</f>
        <v>0</v>
      </c>
      <c r="S20" s="60">
        <f>MIN('vnos rezultatov'!N20,'2ndR'!N20,'3rdR'!N20,'4thR'!N20,'5thR'!N20,'6thR'!N20,'7thR'!N20,'8thR'!N20)</f>
        <v>0</v>
      </c>
      <c r="T20" s="5">
        <f>MIN('vnos rezultatov'!O20,'2ndR'!O20,'3rdR'!O20,'4thR'!O20,'5thR'!O20,'6thR'!O20,'7thR'!O20,'8thR'!O20)</f>
        <v>0</v>
      </c>
      <c r="U20" s="5">
        <f>MIN('vnos rezultatov'!P20,'2ndR'!P20,'3rdR'!P20,'4thR'!P20,'5thR'!P20,'6thR'!P20,'7thR'!P20,'8thR'!P20)</f>
        <v>0</v>
      </c>
      <c r="V20" s="5">
        <f>MIN('vnos rezultatov'!Q20,'2ndR'!Q20,'3rdR'!Q20,'4thR'!Q20,'5thR'!Q20,'6thR'!Q20,'7thR'!Q20,'8thR'!Q20)</f>
        <v>0</v>
      </c>
      <c r="W20" s="5">
        <f>MIN('vnos rezultatov'!R20,'2ndR'!R20,'3rdR'!R20,'4thR'!R20,'5thR'!R20,'6thR'!R20,'7thR'!R20,'8thR'!R20)</f>
        <v>0</v>
      </c>
      <c r="X20" s="5">
        <f>MIN('vnos rezultatov'!S20,'2ndR'!S20,'3rdR'!S20,'4thR'!S20,'5thR'!S20,'6thR'!S20,'7thR'!S20,'8thR'!S20)</f>
        <v>0</v>
      </c>
      <c r="Y20" s="5">
        <f>MIN('vnos rezultatov'!T20,'2ndR'!T20,'3rdR'!T20,'4thR'!T20,'5thR'!T20,'6thR'!T20,'7thR'!T20,'8thR'!T20)</f>
        <v>0</v>
      </c>
      <c r="Z20" s="13">
        <f t="shared" si="8"/>
        <v>200</v>
      </c>
      <c r="AA20" s="13">
        <f t="shared" si="5"/>
        <v>200.00000199999999</v>
      </c>
      <c r="AB20" s="13">
        <f>'8thR'!V20</f>
        <v>-1.5</v>
      </c>
      <c r="AC20" s="14">
        <f t="shared" si="9"/>
        <v>200.75</v>
      </c>
      <c r="AD20" s="14">
        <f t="shared" si="7"/>
        <v>200.75000199999999</v>
      </c>
    </row>
    <row r="21" spans="1:30" x14ac:dyDescent="0.25">
      <c r="A21" s="27">
        <v>15</v>
      </c>
      <c r="B21" s="20">
        <f t="shared" si="0"/>
        <v>15</v>
      </c>
      <c r="C21" s="20">
        <f t="shared" si="1"/>
        <v>15</v>
      </c>
      <c r="D21" s="11">
        <f t="shared" si="2"/>
        <v>14</v>
      </c>
      <c r="E21" s="11">
        <f t="shared" si="3"/>
        <v>14</v>
      </c>
      <c r="F21" s="6">
        <f>'8thR'!B21</f>
        <v>0</v>
      </c>
      <c r="G21" s="6">
        <f>'8thR'!W21</f>
        <v>0</v>
      </c>
      <c r="H21" s="5">
        <f>MIN('vnos rezultatov'!C21,'2ndR'!C21,'3rdR'!C21,'4thR'!C21,'5thR'!C21,'6thR'!C21,'7thR'!C21,'8thR'!C21)</f>
        <v>0</v>
      </c>
      <c r="I21" s="5">
        <f>MIN('vnos rezultatov'!D21,'2ndR'!D21,'3rdR'!D21,'4thR'!D21,'5thR'!D21,'6thR'!D21,'7thR'!D21,'8thR'!D21)</f>
        <v>0</v>
      </c>
      <c r="J21" s="5">
        <f>MIN('vnos rezultatov'!E21,'2ndR'!E21,'3rdR'!E21,'4thR'!E21,'5thR'!E21,'6thR'!E21,'7thR'!E21,'8thR'!E21)</f>
        <v>0</v>
      </c>
      <c r="K21" s="5">
        <f>MIN('vnos rezultatov'!F21,'2ndR'!F21,'3rdR'!F21,'4thR'!F21,'5thR'!F21,'6thR'!F21,'7thR'!F21,'8thR'!F21)</f>
        <v>0</v>
      </c>
      <c r="L21" s="5">
        <f>MIN('vnos rezultatov'!G21,'2ndR'!G21,'3rdR'!G21,'4thR'!G21,'5thR'!G21,'6thR'!G21,'7thR'!G21,'8thR'!G21)</f>
        <v>0</v>
      </c>
      <c r="M21" s="5">
        <f>MIN('vnos rezultatov'!H21,'2ndR'!H21,'3rdR'!H21,'4thR'!H21,'5thR'!H21,'6thR'!H21,'7thR'!H21,'8thR'!H21)</f>
        <v>0</v>
      </c>
      <c r="N21" s="5">
        <f>MIN('vnos rezultatov'!I21,'2ndR'!I21,'3rdR'!I21,'4thR'!I21,'5thR'!I21,'6thR'!I21,'7thR'!I21,'8thR'!I21)</f>
        <v>0</v>
      </c>
      <c r="O21" s="5">
        <f>MIN('vnos rezultatov'!J21,'2ndR'!J21,'3rdR'!J21,'4thR'!J21,'5thR'!J21,'6thR'!J21,'7thR'!J21,'8thR'!J21)</f>
        <v>0</v>
      </c>
      <c r="P21" s="5">
        <f>MIN('vnos rezultatov'!K21,'2ndR'!K21,'3rdR'!K21,'4thR'!K21,'5thR'!K21,'6thR'!K21,'7thR'!K21,'8thR'!K21)</f>
        <v>0</v>
      </c>
      <c r="Q21" s="60">
        <f>MIN('vnos rezultatov'!L21,'2ndR'!L21,'3rdR'!L21,'4thR'!L21,'5thR'!L21,'6thR'!L21,'7thR'!L21,'8thR'!L21)</f>
        <v>0</v>
      </c>
      <c r="R21" s="60">
        <f>MIN('vnos rezultatov'!M21,'2ndR'!M21,'3rdR'!M21,'4thR'!M21,'5thR'!M21,'6thR'!M21,'7thR'!M21,'8thR'!M21)</f>
        <v>0</v>
      </c>
      <c r="S21" s="60">
        <f>MIN('vnos rezultatov'!N21,'2ndR'!N21,'3rdR'!N21,'4thR'!N21,'5thR'!N21,'6thR'!N21,'7thR'!N21,'8thR'!N21)</f>
        <v>0</v>
      </c>
      <c r="T21" s="5">
        <f>MIN('vnos rezultatov'!O21,'2ndR'!O21,'3rdR'!O21,'4thR'!O21,'5thR'!O21,'6thR'!O21,'7thR'!O21,'8thR'!O21)</f>
        <v>0</v>
      </c>
      <c r="U21" s="5">
        <f>MIN('vnos rezultatov'!P21,'2ndR'!P21,'3rdR'!P21,'4thR'!P21,'5thR'!P21,'6thR'!P21,'7thR'!P21,'8thR'!P21)</f>
        <v>0</v>
      </c>
      <c r="V21" s="5">
        <f>MIN('vnos rezultatov'!Q21,'2ndR'!Q21,'3rdR'!Q21,'4thR'!Q21,'5thR'!Q21,'6thR'!Q21,'7thR'!Q21,'8thR'!Q21)</f>
        <v>0</v>
      </c>
      <c r="W21" s="5">
        <f>MIN('vnos rezultatov'!R21,'2ndR'!R21,'3rdR'!R21,'4thR'!R21,'5thR'!R21,'6thR'!R21,'7thR'!R21,'8thR'!R21)</f>
        <v>0</v>
      </c>
      <c r="X21" s="5">
        <f>MIN('vnos rezultatov'!S21,'2ndR'!S21,'3rdR'!S21,'4thR'!S21,'5thR'!S21,'6thR'!S21,'7thR'!S21,'8thR'!S21)</f>
        <v>0</v>
      </c>
      <c r="Y21" s="5">
        <f>MIN('vnos rezultatov'!T21,'2ndR'!T21,'3rdR'!T21,'4thR'!T21,'5thR'!T21,'6thR'!T21,'7thR'!T21,'8thR'!T21)</f>
        <v>0</v>
      </c>
      <c r="Z21" s="13">
        <f t="shared" si="8"/>
        <v>200</v>
      </c>
      <c r="AA21" s="13">
        <f t="shared" si="5"/>
        <v>200.00000209999999</v>
      </c>
      <c r="AB21" s="13">
        <f>'8thR'!V21</f>
        <v>-1.5</v>
      </c>
      <c r="AC21" s="14">
        <f t="shared" si="9"/>
        <v>200.75</v>
      </c>
      <c r="AD21" s="14">
        <f t="shared" si="7"/>
        <v>200.75000209999999</v>
      </c>
    </row>
    <row r="22" spans="1:30" x14ac:dyDescent="0.25">
      <c r="A22" s="27">
        <v>16</v>
      </c>
      <c r="B22" s="20">
        <f t="shared" si="0"/>
        <v>16</v>
      </c>
      <c r="C22" s="20">
        <f t="shared" si="1"/>
        <v>16</v>
      </c>
      <c r="D22" s="11">
        <f t="shared" si="2"/>
        <v>14</v>
      </c>
      <c r="E22" s="11">
        <f t="shared" si="3"/>
        <v>14</v>
      </c>
      <c r="F22" s="6">
        <f>'8thR'!B22</f>
        <v>0</v>
      </c>
      <c r="G22" s="6">
        <f>'8thR'!W22</f>
        <v>0</v>
      </c>
      <c r="H22" s="5">
        <f>MIN('vnos rezultatov'!C22,'2ndR'!C22,'3rdR'!C22,'4thR'!C22,'5thR'!C22,'6thR'!C22,'7thR'!C22,'8thR'!C22)</f>
        <v>0</v>
      </c>
      <c r="I22" s="5">
        <f>MIN('vnos rezultatov'!D22,'2ndR'!D22,'3rdR'!D22,'4thR'!D22,'5thR'!D22,'6thR'!D22,'7thR'!D22,'8thR'!D22)</f>
        <v>0</v>
      </c>
      <c r="J22" s="5">
        <f>MIN('vnos rezultatov'!E22,'2ndR'!E22,'3rdR'!E22,'4thR'!E22,'5thR'!E22,'6thR'!E22,'7thR'!E22,'8thR'!E22)</f>
        <v>0</v>
      </c>
      <c r="K22" s="5">
        <f>MIN('vnos rezultatov'!F22,'2ndR'!F22,'3rdR'!F22,'4thR'!F22,'5thR'!F22,'6thR'!F22,'7thR'!F22,'8thR'!F22)</f>
        <v>0</v>
      </c>
      <c r="L22" s="5">
        <f>MIN('vnos rezultatov'!G22,'2ndR'!G22,'3rdR'!G22,'4thR'!G22,'5thR'!G22,'6thR'!G22,'7thR'!G22,'8thR'!G22)</f>
        <v>0</v>
      </c>
      <c r="M22" s="5">
        <f>MIN('vnos rezultatov'!H22,'2ndR'!H22,'3rdR'!H22,'4thR'!H22,'5thR'!H22,'6thR'!H22,'7thR'!H22,'8thR'!H22)</f>
        <v>0</v>
      </c>
      <c r="N22" s="5">
        <f>MIN('vnos rezultatov'!I22,'2ndR'!I22,'3rdR'!I22,'4thR'!I22,'5thR'!I22,'6thR'!I22,'7thR'!I22,'8thR'!I22)</f>
        <v>0</v>
      </c>
      <c r="O22" s="5">
        <f>MIN('vnos rezultatov'!J22,'2ndR'!J22,'3rdR'!J22,'4thR'!J22,'5thR'!J22,'6thR'!J22,'7thR'!J22,'8thR'!J22)</f>
        <v>0</v>
      </c>
      <c r="P22" s="5">
        <f>MIN('vnos rezultatov'!K22,'2ndR'!K22,'3rdR'!K22,'4thR'!K22,'5thR'!K22,'6thR'!K22,'7thR'!K22,'8thR'!K22)</f>
        <v>0</v>
      </c>
      <c r="Q22" s="60">
        <f>MIN('vnos rezultatov'!L22,'2ndR'!L22,'3rdR'!L22,'4thR'!L22,'5thR'!L22,'6thR'!L22,'7thR'!L22,'8thR'!L22)</f>
        <v>0</v>
      </c>
      <c r="R22" s="60">
        <f>MIN('vnos rezultatov'!M22,'2ndR'!M22,'3rdR'!M22,'4thR'!M22,'5thR'!M22,'6thR'!M22,'7thR'!M22,'8thR'!M22)</f>
        <v>0</v>
      </c>
      <c r="S22" s="60">
        <f>MIN('vnos rezultatov'!N22,'2ndR'!N22,'3rdR'!N22,'4thR'!N22,'5thR'!N22,'6thR'!N22,'7thR'!N22,'8thR'!N22)</f>
        <v>0</v>
      </c>
      <c r="T22" s="5">
        <f>MIN('vnos rezultatov'!O22,'2ndR'!O22,'3rdR'!O22,'4thR'!O22,'5thR'!O22,'6thR'!O22,'7thR'!O22,'8thR'!O22)</f>
        <v>0</v>
      </c>
      <c r="U22" s="5">
        <f>MIN('vnos rezultatov'!P22,'2ndR'!P22,'3rdR'!P22,'4thR'!P22,'5thR'!P22,'6thR'!P22,'7thR'!P22,'8thR'!P22)</f>
        <v>0</v>
      </c>
      <c r="V22" s="5">
        <f>MIN('vnos rezultatov'!Q22,'2ndR'!Q22,'3rdR'!Q22,'4thR'!Q22,'5thR'!Q22,'6thR'!Q22,'7thR'!Q22,'8thR'!Q22)</f>
        <v>0</v>
      </c>
      <c r="W22" s="5">
        <f>MIN('vnos rezultatov'!R22,'2ndR'!R22,'3rdR'!R22,'4thR'!R22,'5thR'!R22,'6thR'!R22,'7thR'!R22,'8thR'!R22)</f>
        <v>0</v>
      </c>
      <c r="X22" s="5">
        <f>MIN('vnos rezultatov'!S22,'2ndR'!S22,'3rdR'!S22,'4thR'!S22,'5thR'!S22,'6thR'!S22,'7thR'!S22,'8thR'!S22)</f>
        <v>0</v>
      </c>
      <c r="Y22" s="5">
        <f>MIN('vnos rezultatov'!T22,'2ndR'!T22,'3rdR'!T22,'4thR'!T22,'5thR'!T22,'6thR'!T22,'7thR'!T22,'8thR'!T22)</f>
        <v>0</v>
      </c>
      <c r="Z22" s="13">
        <f t="shared" si="8"/>
        <v>200</v>
      </c>
      <c r="AA22" s="13">
        <f t="shared" si="5"/>
        <v>200.00000220000001</v>
      </c>
      <c r="AB22" s="13">
        <f>'8thR'!V22</f>
        <v>-1.5</v>
      </c>
      <c r="AC22" s="14">
        <f t="shared" si="9"/>
        <v>200.75</v>
      </c>
      <c r="AD22" s="14">
        <f t="shared" si="7"/>
        <v>200.75000220000001</v>
      </c>
    </row>
    <row r="23" spans="1:30" x14ac:dyDescent="0.25">
      <c r="A23" s="27">
        <v>17</v>
      </c>
      <c r="B23" s="20">
        <f t="shared" si="0"/>
        <v>17</v>
      </c>
      <c r="C23" s="20">
        <f t="shared" si="1"/>
        <v>17</v>
      </c>
      <c r="D23" s="11">
        <f t="shared" si="2"/>
        <v>14</v>
      </c>
      <c r="E23" s="11">
        <f t="shared" si="3"/>
        <v>14</v>
      </c>
      <c r="F23" s="6">
        <f>'8thR'!B23</f>
        <v>0</v>
      </c>
      <c r="G23" s="6">
        <f>'8thR'!W23</f>
        <v>0</v>
      </c>
      <c r="H23" s="5">
        <f>MIN('vnos rezultatov'!C23,'2ndR'!C23,'3rdR'!C23,'4thR'!C23,'5thR'!C23,'6thR'!C23,'7thR'!C23,'8thR'!C23)</f>
        <v>0</v>
      </c>
      <c r="I23" s="5">
        <f>MIN('vnos rezultatov'!D23,'2ndR'!D23,'3rdR'!D23,'4thR'!D23,'5thR'!D23,'6thR'!D23,'7thR'!D23,'8thR'!D23)</f>
        <v>0</v>
      </c>
      <c r="J23" s="5">
        <f>MIN('vnos rezultatov'!E23,'2ndR'!E23,'3rdR'!E23,'4thR'!E23,'5thR'!E23,'6thR'!E23,'7thR'!E23,'8thR'!E23)</f>
        <v>0</v>
      </c>
      <c r="K23" s="5">
        <f>MIN('vnos rezultatov'!F23,'2ndR'!F23,'3rdR'!F23,'4thR'!F23,'5thR'!F23,'6thR'!F23,'7thR'!F23,'8thR'!F23)</f>
        <v>0</v>
      </c>
      <c r="L23" s="5">
        <f>MIN('vnos rezultatov'!G23,'2ndR'!G23,'3rdR'!G23,'4thR'!G23,'5thR'!G23,'6thR'!G23,'7thR'!G23,'8thR'!G23)</f>
        <v>0</v>
      </c>
      <c r="M23" s="5">
        <f>MIN('vnos rezultatov'!H23,'2ndR'!H23,'3rdR'!H23,'4thR'!H23,'5thR'!H23,'6thR'!H23,'7thR'!H23,'8thR'!H23)</f>
        <v>0</v>
      </c>
      <c r="N23" s="5">
        <f>MIN('vnos rezultatov'!I23,'2ndR'!I23,'3rdR'!I23,'4thR'!I23,'5thR'!I23,'6thR'!I23,'7thR'!I23,'8thR'!I23)</f>
        <v>0</v>
      </c>
      <c r="O23" s="5">
        <f>MIN('vnos rezultatov'!J23,'2ndR'!J23,'3rdR'!J23,'4thR'!J23,'5thR'!J23,'6thR'!J23,'7thR'!J23,'8thR'!J23)</f>
        <v>0</v>
      </c>
      <c r="P23" s="5">
        <f>MIN('vnos rezultatov'!K23,'2ndR'!K23,'3rdR'!K23,'4thR'!K23,'5thR'!K23,'6thR'!K23,'7thR'!K23,'8thR'!K23)</f>
        <v>0</v>
      </c>
      <c r="Q23" s="60">
        <f>MIN('vnos rezultatov'!L23,'2ndR'!L23,'3rdR'!L23,'4thR'!L23,'5thR'!L23,'6thR'!L23,'7thR'!L23,'8thR'!L23)</f>
        <v>0</v>
      </c>
      <c r="R23" s="60">
        <f>MIN('vnos rezultatov'!M23,'2ndR'!M23,'3rdR'!M23,'4thR'!M23,'5thR'!M23,'6thR'!M23,'7thR'!M23,'8thR'!M23)</f>
        <v>0</v>
      </c>
      <c r="S23" s="60">
        <f>MIN('vnos rezultatov'!N23,'2ndR'!N23,'3rdR'!N23,'4thR'!N23,'5thR'!N23,'6thR'!N23,'7thR'!N23,'8thR'!N23)</f>
        <v>0</v>
      </c>
      <c r="T23" s="5">
        <f>MIN('vnos rezultatov'!O23,'2ndR'!O23,'3rdR'!O23,'4thR'!O23,'5thR'!O23,'6thR'!O23,'7thR'!O23,'8thR'!O23)</f>
        <v>0</v>
      </c>
      <c r="U23" s="5">
        <f>MIN('vnos rezultatov'!P23,'2ndR'!P23,'3rdR'!P23,'4thR'!P23,'5thR'!P23,'6thR'!P23,'7thR'!P23,'8thR'!P23)</f>
        <v>0</v>
      </c>
      <c r="V23" s="5">
        <f>MIN('vnos rezultatov'!Q23,'2ndR'!Q23,'3rdR'!Q23,'4thR'!Q23,'5thR'!Q23,'6thR'!Q23,'7thR'!Q23,'8thR'!Q23)</f>
        <v>0</v>
      </c>
      <c r="W23" s="5">
        <f>MIN('vnos rezultatov'!R23,'2ndR'!R23,'3rdR'!R23,'4thR'!R23,'5thR'!R23,'6thR'!R23,'7thR'!R23,'8thR'!R23)</f>
        <v>0</v>
      </c>
      <c r="X23" s="5">
        <f>MIN('vnos rezultatov'!S23,'2ndR'!S23,'3rdR'!S23,'4thR'!S23,'5thR'!S23,'6thR'!S23,'7thR'!S23,'8thR'!S23)</f>
        <v>0</v>
      </c>
      <c r="Y23" s="5">
        <f>MIN('vnos rezultatov'!T23,'2ndR'!T23,'3rdR'!T23,'4thR'!T23,'5thR'!T23,'6thR'!T23,'7thR'!T23,'8thR'!T23)</f>
        <v>0</v>
      </c>
      <c r="Z23" s="13">
        <f t="shared" si="8"/>
        <v>200</v>
      </c>
      <c r="AA23" s="13">
        <f t="shared" si="5"/>
        <v>200.00000230000001</v>
      </c>
      <c r="AB23" s="13">
        <f>'8thR'!V23</f>
        <v>-1.5</v>
      </c>
      <c r="AC23" s="14">
        <f t="shared" si="9"/>
        <v>200.75</v>
      </c>
      <c r="AD23" s="14">
        <f t="shared" si="7"/>
        <v>200.75000230000001</v>
      </c>
    </row>
    <row r="24" spans="1:30" x14ac:dyDescent="0.25">
      <c r="A24" s="27">
        <v>18</v>
      </c>
      <c r="B24" s="20">
        <f t="shared" si="0"/>
        <v>18</v>
      </c>
      <c r="C24" s="20">
        <f t="shared" si="1"/>
        <v>18</v>
      </c>
      <c r="D24" s="11">
        <f t="shared" si="2"/>
        <v>14</v>
      </c>
      <c r="E24" s="11">
        <f t="shared" si="3"/>
        <v>14</v>
      </c>
      <c r="F24" s="6">
        <f>'8thR'!B24</f>
        <v>0</v>
      </c>
      <c r="G24" s="6">
        <f>'8thR'!W24</f>
        <v>0</v>
      </c>
      <c r="H24" s="5">
        <f>MIN('vnos rezultatov'!C24,'2ndR'!C24,'3rdR'!C24,'4thR'!C24,'5thR'!C24,'6thR'!C24,'7thR'!C24,'8thR'!C24)</f>
        <v>0</v>
      </c>
      <c r="I24" s="5">
        <f>MIN('vnos rezultatov'!D24,'2ndR'!D24,'3rdR'!D24,'4thR'!D24,'5thR'!D24,'6thR'!D24,'7thR'!D24,'8thR'!D24)</f>
        <v>0</v>
      </c>
      <c r="J24" s="5">
        <f>MIN('vnos rezultatov'!E24,'2ndR'!E24,'3rdR'!E24,'4thR'!E24,'5thR'!E24,'6thR'!E24,'7thR'!E24,'8thR'!E24)</f>
        <v>0</v>
      </c>
      <c r="K24" s="5">
        <f>MIN('vnos rezultatov'!F24,'2ndR'!F24,'3rdR'!F24,'4thR'!F24,'5thR'!F24,'6thR'!F24,'7thR'!F24,'8thR'!F24)</f>
        <v>0</v>
      </c>
      <c r="L24" s="5">
        <f>MIN('vnos rezultatov'!G24,'2ndR'!G24,'3rdR'!G24,'4thR'!G24,'5thR'!G24,'6thR'!G24,'7thR'!G24,'8thR'!G24)</f>
        <v>0</v>
      </c>
      <c r="M24" s="5">
        <f>MIN('vnos rezultatov'!H24,'2ndR'!H24,'3rdR'!H24,'4thR'!H24,'5thR'!H24,'6thR'!H24,'7thR'!H24,'8thR'!H24)</f>
        <v>0</v>
      </c>
      <c r="N24" s="5">
        <f>MIN('vnos rezultatov'!I24,'2ndR'!I24,'3rdR'!I24,'4thR'!I24,'5thR'!I24,'6thR'!I24,'7thR'!I24,'8thR'!I24)</f>
        <v>0</v>
      </c>
      <c r="O24" s="5">
        <f>MIN('vnos rezultatov'!J24,'2ndR'!J24,'3rdR'!J24,'4thR'!J24,'5thR'!J24,'6thR'!J24,'7thR'!J24,'8thR'!J24)</f>
        <v>0</v>
      </c>
      <c r="P24" s="5">
        <f>MIN('vnos rezultatov'!K24,'2ndR'!K24,'3rdR'!K24,'4thR'!K24,'5thR'!K24,'6thR'!K24,'7thR'!K24,'8thR'!K24)</f>
        <v>0</v>
      </c>
      <c r="Q24" s="60">
        <f>MIN('vnos rezultatov'!L24,'2ndR'!L24,'3rdR'!L24,'4thR'!L24,'5thR'!L24,'6thR'!L24,'7thR'!L24,'8thR'!L24)</f>
        <v>0</v>
      </c>
      <c r="R24" s="60">
        <f>MIN('vnos rezultatov'!M24,'2ndR'!M24,'3rdR'!M24,'4thR'!M24,'5thR'!M24,'6thR'!M24,'7thR'!M24,'8thR'!M24)</f>
        <v>0</v>
      </c>
      <c r="S24" s="60">
        <f>MIN('vnos rezultatov'!N24,'2ndR'!N24,'3rdR'!N24,'4thR'!N24,'5thR'!N24,'6thR'!N24,'7thR'!N24,'8thR'!N24)</f>
        <v>0</v>
      </c>
      <c r="T24" s="5">
        <f>MIN('vnos rezultatov'!O24,'2ndR'!O24,'3rdR'!O24,'4thR'!O24,'5thR'!O24,'6thR'!O24,'7thR'!O24,'8thR'!O24)</f>
        <v>0</v>
      </c>
      <c r="U24" s="5">
        <f>MIN('vnos rezultatov'!P24,'2ndR'!P24,'3rdR'!P24,'4thR'!P24,'5thR'!P24,'6thR'!P24,'7thR'!P24,'8thR'!P24)</f>
        <v>0</v>
      </c>
      <c r="V24" s="5">
        <f>MIN('vnos rezultatov'!Q24,'2ndR'!Q24,'3rdR'!Q24,'4thR'!Q24,'5thR'!Q24,'6thR'!Q24,'7thR'!Q24,'8thR'!Q24)</f>
        <v>0</v>
      </c>
      <c r="W24" s="5">
        <f>MIN('vnos rezultatov'!R24,'2ndR'!R24,'3rdR'!R24,'4thR'!R24,'5thR'!R24,'6thR'!R24,'7thR'!R24,'8thR'!R24)</f>
        <v>0</v>
      </c>
      <c r="X24" s="5">
        <f>MIN('vnos rezultatov'!S24,'2ndR'!S24,'3rdR'!S24,'4thR'!S24,'5thR'!S24,'6thR'!S24,'7thR'!S24,'8thR'!S24)</f>
        <v>0</v>
      </c>
      <c r="Y24" s="5">
        <f>MIN('vnos rezultatov'!T24,'2ndR'!T24,'3rdR'!T24,'4thR'!T24,'5thR'!T24,'6thR'!T24,'7thR'!T24,'8thR'!T24)</f>
        <v>0</v>
      </c>
      <c r="Z24" s="13">
        <f t="shared" si="8"/>
        <v>200</v>
      </c>
      <c r="AA24" s="13">
        <f t="shared" si="5"/>
        <v>200.0000024</v>
      </c>
      <c r="AB24" s="13">
        <f>'8thR'!V24</f>
        <v>-1.5</v>
      </c>
      <c r="AC24" s="14">
        <f t="shared" si="9"/>
        <v>200.75</v>
      </c>
      <c r="AD24" s="14">
        <f t="shared" si="7"/>
        <v>200.7500024</v>
      </c>
    </row>
    <row r="25" spans="1:30" x14ac:dyDescent="0.25">
      <c r="A25" s="27">
        <v>19</v>
      </c>
      <c r="B25" s="20">
        <f t="shared" si="0"/>
        <v>19</v>
      </c>
      <c r="C25" s="20">
        <f t="shared" si="1"/>
        <v>19</v>
      </c>
      <c r="D25" s="11">
        <f t="shared" si="2"/>
        <v>14</v>
      </c>
      <c r="E25" s="11">
        <f t="shared" si="3"/>
        <v>14</v>
      </c>
      <c r="F25" s="6">
        <f>'8thR'!B25</f>
        <v>0</v>
      </c>
      <c r="G25" s="6">
        <f>'8thR'!W25</f>
        <v>0</v>
      </c>
      <c r="H25" s="5">
        <f>MIN('vnos rezultatov'!C25,'2ndR'!C25,'3rdR'!C25,'4thR'!C25,'5thR'!C25,'6thR'!C25,'7thR'!C25,'8thR'!C25)</f>
        <v>0</v>
      </c>
      <c r="I25" s="5">
        <f>MIN('vnos rezultatov'!D25,'2ndR'!D25,'3rdR'!D25,'4thR'!D25,'5thR'!D25,'6thR'!D25,'7thR'!D25,'8thR'!D25)</f>
        <v>0</v>
      </c>
      <c r="J25" s="5">
        <f>MIN('vnos rezultatov'!E25,'2ndR'!E25,'3rdR'!E25,'4thR'!E25,'5thR'!E25,'6thR'!E25,'7thR'!E25,'8thR'!E25)</f>
        <v>0</v>
      </c>
      <c r="K25" s="5">
        <f>MIN('vnos rezultatov'!F25,'2ndR'!F25,'3rdR'!F25,'4thR'!F25,'5thR'!F25,'6thR'!F25,'7thR'!F25,'8thR'!F25)</f>
        <v>0</v>
      </c>
      <c r="L25" s="5">
        <f>MIN('vnos rezultatov'!G25,'2ndR'!G25,'3rdR'!G25,'4thR'!G25,'5thR'!G25,'6thR'!G25,'7thR'!G25,'8thR'!G25)</f>
        <v>0</v>
      </c>
      <c r="M25" s="5">
        <f>MIN('vnos rezultatov'!H25,'2ndR'!H25,'3rdR'!H25,'4thR'!H25,'5thR'!H25,'6thR'!H25,'7thR'!H25,'8thR'!H25)</f>
        <v>0</v>
      </c>
      <c r="N25" s="5">
        <f>MIN('vnos rezultatov'!I25,'2ndR'!I25,'3rdR'!I25,'4thR'!I25,'5thR'!I25,'6thR'!I25,'7thR'!I25,'8thR'!I25)</f>
        <v>0</v>
      </c>
      <c r="O25" s="5">
        <f>MIN('vnos rezultatov'!J25,'2ndR'!J25,'3rdR'!J25,'4thR'!J25,'5thR'!J25,'6thR'!J25,'7thR'!J25,'8thR'!J25)</f>
        <v>0</v>
      </c>
      <c r="P25" s="5">
        <f>MIN('vnos rezultatov'!K25,'2ndR'!K25,'3rdR'!K25,'4thR'!K25,'5thR'!K25,'6thR'!K25,'7thR'!K25,'8thR'!K25)</f>
        <v>0</v>
      </c>
      <c r="Q25" s="60">
        <f>MIN('vnos rezultatov'!L25,'2ndR'!L25,'3rdR'!L25,'4thR'!L25,'5thR'!L25,'6thR'!L25,'7thR'!L25,'8thR'!L25)</f>
        <v>0</v>
      </c>
      <c r="R25" s="60">
        <f>MIN('vnos rezultatov'!M25,'2ndR'!M25,'3rdR'!M25,'4thR'!M25,'5thR'!M25,'6thR'!M25,'7thR'!M25,'8thR'!M25)</f>
        <v>0</v>
      </c>
      <c r="S25" s="60">
        <f>MIN('vnos rezultatov'!N25,'2ndR'!N25,'3rdR'!N25,'4thR'!N25,'5thR'!N25,'6thR'!N25,'7thR'!N25,'8thR'!N25)</f>
        <v>0</v>
      </c>
      <c r="T25" s="5">
        <f>MIN('vnos rezultatov'!O25,'2ndR'!O25,'3rdR'!O25,'4thR'!O25,'5thR'!O25,'6thR'!O25,'7thR'!O25,'8thR'!O25)</f>
        <v>0</v>
      </c>
      <c r="U25" s="5">
        <f>MIN('vnos rezultatov'!P25,'2ndR'!P25,'3rdR'!P25,'4thR'!P25,'5thR'!P25,'6thR'!P25,'7thR'!P25,'8thR'!P25)</f>
        <v>0</v>
      </c>
      <c r="V25" s="5">
        <f>MIN('vnos rezultatov'!Q25,'2ndR'!Q25,'3rdR'!Q25,'4thR'!Q25,'5thR'!Q25,'6thR'!Q25,'7thR'!Q25,'8thR'!Q25)</f>
        <v>0</v>
      </c>
      <c r="W25" s="5">
        <f>MIN('vnos rezultatov'!R25,'2ndR'!R25,'3rdR'!R25,'4thR'!R25,'5thR'!R25,'6thR'!R25,'7thR'!R25,'8thR'!R25)</f>
        <v>0</v>
      </c>
      <c r="X25" s="5">
        <f>MIN('vnos rezultatov'!S25,'2ndR'!S25,'3rdR'!S25,'4thR'!S25,'5thR'!S25,'6thR'!S25,'7thR'!S25,'8thR'!S25)</f>
        <v>0</v>
      </c>
      <c r="Y25" s="5">
        <f>MIN('vnos rezultatov'!T25,'2ndR'!T25,'3rdR'!T25,'4thR'!T25,'5thR'!T25,'6thR'!T25,'7thR'!T25,'8thR'!T25)</f>
        <v>0</v>
      </c>
      <c r="Z25" s="13">
        <f t="shared" si="8"/>
        <v>200</v>
      </c>
      <c r="AA25" s="13">
        <f t="shared" si="5"/>
        <v>200.00000249999999</v>
      </c>
      <c r="AB25" s="13">
        <f>'8thR'!V25</f>
        <v>-1.5</v>
      </c>
      <c r="AC25" s="14">
        <f t="shared" si="9"/>
        <v>200.75</v>
      </c>
      <c r="AD25" s="14">
        <f t="shared" si="7"/>
        <v>200.75000249999999</v>
      </c>
    </row>
    <row r="26" spans="1:30" x14ac:dyDescent="0.25">
      <c r="A26" s="27">
        <v>20</v>
      </c>
      <c r="B26" s="20">
        <f t="shared" si="0"/>
        <v>20</v>
      </c>
      <c r="C26" s="20">
        <f t="shared" si="1"/>
        <v>20</v>
      </c>
      <c r="D26" s="11">
        <f t="shared" si="2"/>
        <v>14</v>
      </c>
      <c r="E26" s="11">
        <f t="shared" si="3"/>
        <v>14</v>
      </c>
      <c r="F26" s="6">
        <f>'8thR'!B26</f>
        <v>0</v>
      </c>
      <c r="G26" s="6">
        <f>'8thR'!W26</f>
        <v>0</v>
      </c>
      <c r="H26" s="5">
        <f>MIN('vnos rezultatov'!C26,'2ndR'!C26,'3rdR'!C26,'4thR'!C26,'5thR'!C26,'6thR'!C26,'7thR'!C26,'8thR'!C26)</f>
        <v>0</v>
      </c>
      <c r="I26" s="5">
        <f>MIN('vnos rezultatov'!D26,'2ndR'!D26,'3rdR'!D26,'4thR'!D26,'5thR'!D26,'6thR'!D26,'7thR'!D26,'8thR'!D26)</f>
        <v>0</v>
      </c>
      <c r="J26" s="5">
        <f>MIN('vnos rezultatov'!E26,'2ndR'!E26,'3rdR'!E26,'4thR'!E26,'5thR'!E26,'6thR'!E26,'7thR'!E26,'8thR'!E26)</f>
        <v>0</v>
      </c>
      <c r="K26" s="5">
        <f>MIN('vnos rezultatov'!F26,'2ndR'!F26,'3rdR'!F26,'4thR'!F26,'5thR'!F26,'6thR'!F26,'7thR'!F26,'8thR'!F26)</f>
        <v>0</v>
      </c>
      <c r="L26" s="5">
        <f>MIN('vnos rezultatov'!G26,'2ndR'!G26,'3rdR'!G26,'4thR'!G26,'5thR'!G26,'6thR'!G26,'7thR'!G26,'8thR'!G26)</f>
        <v>0</v>
      </c>
      <c r="M26" s="5">
        <f>MIN('vnos rezultatov'!H26,'2ndR'!H26,'3rdR'!H26,'4thR'!H26,'5thR'!H26,'6thR'!H26,'7thR'!H26,'8thR'!H26)</f>
        <v>0</v>
      </c>
      <c r="N26" s="5">
        <f>MIN('vnos rezultatov'!I26,'2ndR'!I26,'3rdR'!I26,'4thR'!I26,'5thR'!I26,'6thR'!I26,'7thR'!I26,'8thR'!I26)</f>
        <v>0</v>
      </c>
      <c r="O26" s="5">
        <f>MIN('vnos rezultatov'!J26,'2ndR'!J26,'3rdR'!J26,'4thR'!J26,'5thR'!J26,'6thR'!J26,'7thR'!J26,'8thR'!J26)</f>
        <v>0</v>
      </c>
      <c r="P26" s="5">
        <f>MIN('vnos rezultatov'!K26,'2ndR'!K26,'3rdR'!K26,'4thR'!K26,'5thR'!K26,'6thR'!K26,'7thR'!K26,'8thR'!K26)</f>
        <v>0</v>
      </c>
      <c r="Q26" s="60">
        <f>MIN('vnos rezultatov'!L26,'2ndR'!L26,'3rdR'!L26,'4thR'!L26,'5thR'!L26,'6thR'!L26,'7thR'!L26,'8thR'!L26)</f>
        <v>0</v>
      </c>
      <c r="R26" s="60">
        <f>MIN('vnos rezultatov'!M26,'2ndR'!M26,'3rdR'!M26,'4thR'!M26,'5thR'!M26,'6thR'!M26,'7thR'!M26,'8thR'!M26)</f>
        <v>0</v>
      </c>
      <c r="S26" s="60">
        <f>MIN('vnos rezultatov'!N26,'2ndR'!N26,'3rdR'!N26,'4thR'!N26,'5thR'!N26,'6thR'!N26,'7thR'!N26,'8thR'!N26)</f>
        <v>0</v>
      </c>
      <c r="T26" s="5">
        <f>MIN('vnos rezultatov'!O26,'2ndR'!O26,'3rdR'!O26,'4thR'!O26,'5thR'!O26,'6thR'!O26,'7thR'!O26,'8thR'!O26)</f>
        <v>0</v>
      </c>
      <c r="U26" s="5">
        <f>MIN('vnos rezultatov'!P26,'2ndR'!P26,'3rdR'!P26,'4thR'!P26,'5thR'!P26,'6thR'!P26,'7thR'!P26,'8thR'!P26)</f>
        <v>0</v>
      </c>
      <c r="V26" s="5">
        <f>MIN('vnos rezultatov'!Q26,'2ndR'!Q26,'3rdR'!Q26,'4thR'!Q26,'5thR'!Q26,'6thR'!Q26,'7thR'!Q26,'8thR'!Q26)</f>
        <v>0</v>
      </c>
      <c r="W26" s="5">
        <f>MIN('vnos rezultatov'!R26,'2ndR'!R26,'3rdR'!R26,'4thR'!R26,'5thR'!R26,'6thR'!R26,'7thR'!R26,'8thR'!R26)</f>
        <v>0</v>
      </c>
      <c r="X26" s="5">
        <f>MIN('vnos rezultatov'!S26,'2ndR'!S26,'3rdR'!S26,'4thR'!S26,'5thR'!S26,'6thR'!S26,'7thR'!S26,'8thR'!S26)</f>
        <v>0</v>
      </c>
      <c r="Y26" s="5">
        <f>MIN('vnos rezultatov'!T26,'2ndR'!T26,'3rdR'!T26,'4thR'!T26,'5thR'!T26,'6thR'!T26,'7thR'!T26,'8thR'!T26)</f>
        <v>0</v>
      </c>
      <c r="Z26" s="13">
        <f t="shared" si="8"/>
        <v>200</v>
      </c>
      <c r="AA26" s="13">
        <f t="shared" si="5"/>
        <v>200.00000259999999</v>
      </c>
      <c r="AB26" s="13">
        <f>'8thR'!V26</f>
        <v>-1.5</v>
      </c>
      <c r="AC26" s="14">
        <f t="shared" si="9"/>
        <v>200.75</v>
      </c>
      <c r="AD26" s="14">
        <f t="shared" si="7"/>
        <v>200.75000259999999</v>
      </c>
    </row>
    <row r="27" spans="1:30" x14ac:dyDescent="0.25">
      <c r="A27" s="27">
        <v>21</v>
      </c>
      <c r="B27" s="20">
        <f t="shared" si="0"/>
        <v>21</v>
      </c>
      <c r="C27" s="20">
        <f t="shared" si="1"/>
        <v>21</v>
      </c>
      <c r="D27" s="11">
        <f t="shared" si="2"/>
        <v>14</v>
      </c>
      <c r="E27" s="11">
        <f t="shared" si="3"/>
        <v>14</v>
      </c>
      <c r="F27" s="6">
        <f>'8thR'!B27</f>
        <v>0</v>
      </c>
      <c r="G27" s="6">
        <f>'8thR'!W27</f>
        <v>0</v>
      </c>
      <c r="H27" s="5">
        <f>MIN('vnos rezultatov'!C27,'2ndR'!C27,'3rdR'!C27,'4thR'!C27,'5thR'!C27,'6thR'!C27,'7thR'!C27,'8thR'!C27)</f>
        <v>0</v>
      </c>
      <c r="I27" s="5">
        <f>MIN('vnos rezultatov'!D27,'2ndR'!D27,'3rdR'!D27,'4thR'!D27,'5thR'!D27,'6thR'!D27,'7thR'!D27,'8thR'!D27)</f>
        <v>0</v>
      </c>
      <c r="J27" s="5">
        <f>MIN('vnos rezultatov'!E27,'2ndR'!E27,'3rdR'!E27,'4thR'!E27,'5thR'!E27,'6thR'!E27,'7thR'!E27,'8thR'!E27)</f>
        <v>0</v>
      </c>
      <c r="K27" s="5">
        <f>MIN('vnos rezultatov'!F27,'2ndR'!F27,'3rdR'!F27,'4thR'!F27,'5thR'!F27,'6thR'!F27,'7thR'!F27,'8thR'!F27)</f>
        <v>0</v>
      </c>
      <c r="L27" s="5">
        <f>MIN('vnos rezultatov'!G27,'2ndR'!G27,'3rdR'!G27,'4thR'!G27,'5thR'!G27,'6thR'!G27,'7thR'!G27,'8thR'!G27)</f>
        <v>0</v>
      </c>
      <c r="M27" s="5">
        <f>MIN('vnos rezultatov'!H27,'2ndR'!H27,'3rdR'!H27,'4thR'!H27,'5thR'!H27,'6thR'!H27,'7thR'!H27,'8thR'!H27)</f>
        <v>0</v>
      </c>
      <c r="N27" s="5">
        <f>MIN('vnos rezultatov'!I27,'2ndR'!I27,'3rdR'!I27,'4thR'!I27,'5thR'!I27,'6thR'!I27,'7thR'!I27,'8thR'!I27)</f>
        <v>0</v>
      </c>
      <c r="O27" s="5">
        <f>MIN('vnos rezultatov'!J27,'2ndR'!J27,'3rdR'!J27,'4thR'!J27,'5thR'!J27,'6thR'!J27,'7thR'!J27,'8thR'!J27)</f>
        <v>0</v>
      </c>
      <c r="P27" s="5">
        <f>MIN('vnos rezultatov'!K27,'2ndR'!K27,'3rdR'!K27,'4thR'!K27,'5thR'!K27,'6thR'!K27,'7thR'!K27,'8thR'!K27)</f>
        <v>0</v>
      </c>
      <c r="Q27" s="60">
        <f>MIN('vnos rezultatov'!L27,'2ndR'!L27,'3rdR'!L27,'4thR'!L27,'5thR'!L27,'6thR'!L27,'7thR'!L27,'8thR'!L27)</f>
        <v>0</v>
      </c>
      <c r="R27" s="60">
        <f>MIN('vnos rezultatov'!M27,'2ndR'!M27,'3rdR'!M27,'4thR'!M27,'5thR'!M27,'6thR'!M27,'7thR'!M27,'8thR'!M27)</f>
        <v>0</v>
      </c>
      <c r="S27" s="60">
        <f>MIN('vnos rezultatov'!N27,'2ndR'!N27,'3rdR'!N27,'4thR'!N27,'5thR'!N27,'6thR'!N27,'7thR'!N27,'8thR'!N27)</f>
        <v>0</v>
      </c>
      <c r="T27" s="5">
        <f>MIN('vnos rezultatov'!O27,'2ndR'!O27,'3rdR'!O27,'4thR'!O27,'5thR'!O27,'6thR'!O27,'7thR'!O27,'8thR'!O27)</f>
        <v>0</v>
      </c>
      <c r="U27" s="5">
        <f>MIN('vnos rezultatov'!P27,'2ndR'!P27,'3rdR'!P27,'4thR'!P27,'5thR'!P27,'6thR'!P27,'7thR'!P27,'8thR'!P27)</f>
        <v>0</v>
      </c>
      <c r="V27" s="5">
        <f>MIN('vnos rezultatov'!Q27,'2ndR'!Q27,'3rdR'!Q27,'4thR'!Q27,'5thR'!Q27,'6thR'!Q27,'7thR'!Q27,'8thR'!Q27)</f>
        <v>0</v>
      </c>
      <c r="W27" s="5">
        <f>MIN('vnos rezultatov'!R27,'2ndR'!R27,'3rdR'!R27,'4thR'!R27,'5thR'!R27,'6thR'!R27,'7thR'!R27,'8thR'!R27)</f>
        <v>0</v>
      </c>
      <c r="X27" s="5">
        <f>MIN('vnos rezultatov'!S27,'2ndR'!S27,'3rdR'!S27,'4thR'!S27,'5thR'!S27,'6thR'!S27,'7thR'!S27,'8thR'!S27)</f>
        <v>0</v>
      </c>
      <c r="Y27" s="5">
        <f>MIN('vnos rezultatov'!T27,'2ndR'!T27,'3rdR'!T27,'4thR'!T27,'5thR'!T27,'6thR'!T27,'7thR'!T27,'8thR'!T27)</f>
        <v>0</v>
      </c>
      <c r="Z27" s="13">
        <f t="shared" si="8"/>
        <v>200</v>
      </c>
      <c r="AA27" s="13">
        <f t="shared" si="5"/>
        <v>200.00000270000001</v>
      </c>
      <c r="AB27" s="13">
        <f>'8thR'!V27</f>
        <v>-1.5</v>
      </c>
      <c r="AC27" s="14">
        <f t="shared" si="9"/>
        <v>200.75</v>
      </c>
      <c r="AD27" s="14">
        <f t="shared" si="7"/>
        <v>200.75000270000001</v>
      </c>
    </row>
    <row r="28" spans="1:30" x14ac:dyDescent="0.25">
      <c r="A28" s="27">
        <v>22</v>
      </c>
      <c r="B28" s="20">
        <f t="shared" si="0"/>
        <v>22</v>
      </c>
      <c r="C28" s="20">
        <f t="shared" si="1"/>
        <v>22</v>
      </c>
      <c r="D28" s="11">
        <f t="shared" si="2"/>
        <v>14</v>
      </c>
      <c r="E28" s="11">
        <f t="shared" si="3"/>
        <v>14</v>
      </c>
      <c r="F28" s="6">
        <f>'8thR'!B28</f>
        <v>0</v>
      </c>
      <c r="G28" s="6">
        <f>'8thR'!W28</f>
        <v>0</v>
      </c>
      <c r="H28" s="5">
        <f>MIN('vnos rezultatov'!C28,'2ndR'!C28,'3rdR'!C28,'4thR'!C28,'5thR'!C28,'6thR'!C28,'7thR'!C28,'8thR'!C28)</f>
        <v>0</v>
      </c>
      <c r="I28" s="5">
        <f>MIN('vnos rezultatov'!D28,'2ndR'!D28,'3rdR'!D28,'4thR'!D28,'5thR'!D28,'6thR'!D28,'7thR'!D28,'8thR'!D28)</f>
        <v>0</v>
      </c>
      <c r="J28" s="5">
        <f>MIN('vnos rezultatov'!E28,'2ndR'!E28,'3rdR'!E28,'4thR'!E28,'5thR'!E28,'6thR'!E28,'7thR'!E28,'8thR'!E28)</f>
        <v>0</v>
      </c>
      <c r="K28" s="5">
        <f>MIN('vnos rezultatov'!F28,'2ndR'!F28,'3rdR'!F28,'4thR'!F28,'5thR'!F28,'6thR'!F28,'7thR'!F28,'8thR'!F28)</f>
        <v>0</v>
      </c>
      <c r="L28" s="5">
        <f>MIN('vnos rezultatov'!G28,'2ndR'!G28,'3rdR'!G28,'4thR'!G28,'5thR'!G28,'6thR'!G28,'7thR'!G28,'8thR'!G28)</f>
        <v>0</v>
      </c>
      <c r="M28" s="5">
        <f>MIN('vnos rezultatov'!H28,'2ndR'!H28,'3rdR'!H28,'4thR'!H28,'5thR'!H28,'6thR'!H28,'7thR'!H28,'8thR'!H28)</f>
        <v>0</v>
      </c>
      <c r="N28" s="5">
        <f>MIN('vnos rezultatov'!I28,'2ndR'!I28,'3rdR'!I28,'4thR'!I28,'5thR'!I28,'6thR'!I28,'7thR'!I28,'8thR'!I28)</f>
        <v>0</v>
      </c>
      <c r="O28" s="5">
        <f>MIN('vnos rezultatov'!J28,'2ndR'!J28,'3rdR'!J28,'4thR'!J28,'5thR'!J28,'6thR'!J28,'7thR'!J28,'8thR'!J28)</f>
        <v>0</v>
      </c>
      <c r="P28" s="5">
        <f>MIN('vnos rezultatov'!K28,'2ndR'!K28,'3rdR'!K28,'4thR'!K28,'5thR'!K28,'6thR'!K28,'7thR'!K28,'8thR'!K28)</f>
        <v>0</v>
      </c>
      <c r="Q28" s="60">
        <f>MIN('vnos rezultatov'!L28,'2ndR'!L28,'3rdR'!L28,'4thR'!L28,'5thR'!L28,'6thR'!L28,'7thR'!L28,'8thR'!L28)</f>
        <v>0</v>
      </c>
      <c r="R28" s="60">
        <f>MIN('vnos rezultatov'!M28,'2ndR'!M28,'3rdR'!M28,'4thR'!M28,'5thR'!M28,'6thR'!M28,'7thR'!M28,'8thR'!M28)</f>
        <v>0</v>
      </c>
      <c r="S28" s="60">
        <f>MIN('vnos rezultatov'!N28,'2ndR'!N28,'3rdR'!N28,'4thR'!N28,'5thR'!N28,'6thR'!N28,'7thR'!N28,'8thR'!N28)</f>
        <v>0</v>
      </c>
      <c r="T28" s="5">
        <f>MIN('vnos rezultatov'!O28,'2ndR'!O28,'3rdR'!O28,'4thR'!O28,'5thR'!O28,'6thR'!O28,'7thR'!O28,'8thR'!O28)</f>
        <v>0</v>
      </c>
      <c r="U28" s="5">
        <f>MIN('vnos rezultatov'!P28,'2ndR'!P28,'3rdR'!P28,'4thR'!P28,'5thR'!P28,'6thR'!P28,'7thR'!P28,'8thR'!P28)</f>
        <v>0</v>
      </c>
      <c r="V28" s="5">
        <f>MIN('vnos rezultatov'!Q28,'2ndR'!Q28,'3rdR'!Q28,'4thR'!Q28,'5thR'!Q28,'6thR'!Q28,'7thR'!Q28,'8thR'!Q28)</f>
        <v>0</v>
      </c>
      <c r="W28" s="5">
        <f>MIN('vnos rezultatov'!R28,'2ndR'!R28,'3rdR'!R28,'4thR'!R28,'5thR'!R28,'6thR'!R28,'7thR'!R28,'8thR'!R28)</f>
        <v>0</v>
      </c>
      <c r="X28" s="5">
        <f>MIN('vnos rezultatov'!S28,'2ndR'!S28,'3rdR'!S28,'4thR'!S28,'5thR'!S28,'6thR'!S28,'7thR'!S28,'8thR'!S28)</f>
        <v>0</v>
      </c>
      <c r="Y28" s="5">
        <f>MIN('vnos rezultatov'!T28,'2ndR'!T28,'3rdR'!T28,'4thR'!T28,'5thR'!T28,'6thR'!T28,'7thR'!T28,'8thR'!T28)</f>
        <v>0</v>
      </c>
      <c r="Z28" s="13">
        <f t="shared" si="8"/>
        <v>200</v>
      </c>
      <c r="AA28" s="13">
        <f t="shared" si="5"/>
        <v>200.0000028</v>
      </c>
      <c r="AB28" s="13">
        <f>'8thR'!V28</f>
        <v>-1.5</v>
      </c>
      <c r="AC28" s="14">
        <f t="shared" si="9"/>
        <v>200.75</v>
      </c>
      <c r="AD28" s="14">
        <f t="shared" si="7"/>
        <v>200.7500028</v>
      </c>
    </row>
    <row r="29" spans="1:30" x14ac:dyDescent="0.25">
      <c r="A29" s="27">
        <v>23</v>
      </c>
      <c r="B29" s="20">
        <f t="shared" si="0"/>
        <v>23</v>
      </c>
      <c r="C29" s="20">
        <f t="shared" si="1"/>
        <v>23</v>
      </c>
      <c r="D29" s="11">
        <f t="shared" si="2"/>
        <v>14</v>
      </c>
      <c r="E29" s="11">
        <f t="shared" si="3"/>
        <v>14</v>
      </c>
      <c r="F29" s="6">
        <f>'8thR'!B29</f>
        <v>0</v>
      </c>
      <c r="G29" s="6">
        <f>'8thR'!W29</f>
        <v>0</v>
      </c>
      <c r="H29" s="5">
        <f>MIN('vnos rezultatov'!C29,'2ndR'!C29,'3rdR'!C29,'4thR'!C29,'5thR'!C29,'6thR'!C29,'7thR'!C29,'8thR'!C29)</f>
        <v>0</v>
      </c>
      <c r="I29" s="5">
        <f>MIN('vnos rezultatov'!D29,'2ndR'!D29,'3rdR'!D29,'4thR'!D29,'5thR'!D29,'6thR'!D29,'7thR'!D29,'8thR'!D29)</f>
        <v>0</v>
      </c>
      <c r="J29" s="5">
        <f>MIN('vnos rezultatov'!E29,'2ndR'!E29,'3rdR'!E29,'4thR'!E29,'5thR'!E29,'6thR'!E29,'7thR'!E29,'8thR'!E29)</f>
        <v>0</v>
      </c>
      <c r="K29" s="5">
        <f>MIN('vnos rezultatov'!F29,'2ndR'!F29,'3rdR'!F29,'4thR'!F29,'5thR'!F29,'6thR'!F29,'7thR'!F29,'8thR'!F29)</f>
        <v>0</v>
      </c>
      <c r="L29" s="5">
        <f>MIN('vnos rezultatov'!G29,'2ndR'!G29,'3rdR'!G29,'4thR'!G29,'5thR'!G29,'6thR'!G29,'7thR'!G29,'8thR'!G29)</f>
        <v>0</v>
      </c>
      <c r="M29" s="5">
        <f>MIN('vnos rezultatov'!H29,'2ndR'!H29,'3rdR'!H29,'4thR'!H29,'5thR'!H29,'6thR'!H29,'7thR'!H29,'8thR'!H29)</f>
        <v>0</v>
      </c>
      <c r="N29" s="5">
        <f>MIN('vnos rezultatov'!I29,'2ndR'!I29,'3rdR'!I29,'4thR'!I29,'5thR'!I29,'6thR'!I29,'7thR'!I29,'8thR'!I29)</f>
        <v>0</v>
      </c>
      <c r="O29" s="5">
        <f>MIN('vnos rezultatov'!J29,'2ndR'!J29,'3rdR'!J29,'4thR'!J29,'5thR'!J29,'6thR'!J29,'7thR'!J29,'8thR'!J29)</f>
        <v>0</v>
      </c>
      <c r="P29" s="5">
        <f>MIN('vnos rezultatov'!K29,'2ndR'!K29,'3rdR'!K29,'4thR'!K29,'5thR'!K29,'6thR'!K29,'7thR'!K29,'8thR'!K29)</f>
        <v>0</v>
      </c>
      <c r="Q29" s="60">
        <f>MIN('vnos rezultatov'!L29,'2ndR'!L29,'3rdR'!L29,'4thR'!L29,'5thR'!L29,'6thR'!L29,'7thR'!L29,'8thR'!L29)</f>
        <v>0</v>
      </c>
      <c r="R29" s="60">
        <f>MIN('vnos rezultatov'!M29,'2ndR'!M29,'3rdR'!M29,'4thR'!M29,'5thR'!M29,'6thR'!M29,'7thR'!M29,'8thR'!M29)</f>
        <v>0</v>
      </c>
      <c r="S29" s="60">
        <f>MIN('vnos rezultatov'!N29,'2ndR'!N29,'3rdR'!N29,'4thR'!N29,'5thR'!N29,'6thR'!N29,'7thR'!N29,'8thR'!N29)</f>
        <v>0</v>
      </c>
      <c r="T29" s="5">
        <f>MIN('vnos rezultatov'!O29,'2ndR'!O29,'3rdR'!O29,'4thR'!O29,'5thR'!O29,'6thR'!O29,'7thR'!O29,'8thR'!O29)</f>
        <v>0</v>
      </c>
      <c r="U29" s="5">
        <f>MIN('vnos rezultatov'!P29,'2ndR'!P29,'3rdR'!P29,'4thR'!P29,'5thR'!P29,'6thR'!P29,'7thR'!P29,'8thR'!P29)</f>
        <v>0</v>
      </c>
      <c r="V29" s="5">
        <f>MIN('vnos rezultatov'!Q29,'2ndR'!Q29,'3rdR'!Q29,'4thR'!Q29,'5thR'!Q29,'6thR'!Q29,'7thR'!Q29,'8thR'!Q29)</f>
        <v>0</v>
      </c>
      <c r="W29" s="5">
        <f>MIN('vnos rezultatov'!R29,'2ndR'!R29,'3rdR'!R29,'4thR'!R29,'5thR'!R29,'6thR'!R29,'7thR'!R29,'8thR'!R29)</f>
        <v>0</v>
      </c>
      <c r="X29" s="5">
        <f>MIN('vnos rezultatov'!S29,'2ndR'!S29,'3rdR'!S29,'4thR'!S29,'5thR'!S29,'6thR'!S29,'7thR'!S29,'8thR'!S29)</f>
        <v>0</v>
      </c>
      <c r="Y29" s="5">
        <f>MIN('vnos rezultatov'!T29,'2ndR'!T29,'3rdR'!T29,'4thR'!T29,'5thR'!T29,'6thR'!T29,'7thR'!T29,'8thR'!T29)</f>
        <v>0</v>
      </c>
      <c r="Z29" s="13">
        <f t="shared" si="8"/>
        <v>200</v>
      </c>
      <c r="AA29" s="13">
        <f t="shared" si="5"/>
        <v>200.0000029</v>
      </c>
      <c r="AB29" s="13">
        <f>'8thR'!V29</f>
        <v>-1.5</v>
      </c>
      <c r="AC29" s="14">
        <f t="shared" si="9"/>
        <v>200.75</v>
      </c>
      <c r="AD29" s="14">
        <f t="shared" si="7"/>
        <v>200.7500029</v>
      </c>
    </row>
    <row r="30" spans="1:30" x14ac:dyDescent="0.25">
      <c r="A30" s="27">
        <v>24</v>
      </c>
      <c r="B30" s="20">
        <f t="shared" si="0"/>
        <v>24</v>
      </c>
      <c r="C30" s="20">
        <f t="shared" si="1"/>
        <v>24</v>
      </c>
      <c r="D30" s="11">
        <f t="shared" si="2"/>
        <v>14</v>
      </c>
      <c r="E30" s="11">
        <f t="shared" si="3"/>
        <v>14</v>
      </c>
      <c r="F30" s="6">
        <f>'8thR'!B30</f>
        <v>0</v>
      </c>
      <c r="G30" s="6">
        <f>'8thR'!W30</f>
        <v>0</v>
      </c>
      <c r="H30" s="5">
        <f>MIN('vnos rezultatov'!C30,'2ndR'!C30,'3rdR'!C30,'4thR'!C30,'5thR'!C30,'6thR'!C30,'7thR'!C30,'8thR'!C30)</f>
        <v>0</v>
      </c>
      <c r="I30" s="5">
        <f>MIN('vnos rezultatov'!D30,'2ndR'!D30,'3rdR'!D30,'4thR'!D30,'5thR'!D30,'6thR'!D30,'7thR'!D30,'8thR'!D30)</f>
        <v>0</v>
      </c>
      <c r="J30" s="5">
        <f>MIN('vnos rezultatov'!E30,'2ndR'!E30,'3rdR'!E30,'4thR'!E30,'5thR'!E30,'6thR'!E30,'7thR'!E30,'8thR'!E30)</f>
        <v>0</v>
      </c>
      <c r="K30" s="5">
        <f>MIN('vnos rezultatov'!F30,'2ndR'!F30,'3rdR'!F30,'4thR'!F30,'5thR'!F30,'6thR'!F30,'7thR'!F30,'8thR'!F30)</f>
        <v>0</v>
      </c>
      <c r="L30" s="5">
        <f>MIN('vnos rezultatov'!G30,'2ndR'!G30,'3rdR'!G30,'4thR'!G30,'5thR'!G30,'6thR'!G30,'7thR'!G30,'8thR'!G30)</f>
        <v>0</v>
      </c>
      <c r="M30" s="5">
        <f>MIN('vnos rezultatov'!H30,'2ndR'!H30,'3rdR'!H30,'4thR'!H30,'5thR'!H30,'6thR'!H30,'7thR'!H30,'8thR'!H30)</f>
        <v>0</v>
      </c>
      <c r="N30" s="5">
        <f>MIN('vnos rezultatov'!I30,'2ndR'!I30,'3rdR'!I30,'4thR'!I30,'5thR'!I30,'6thR'!I30,'7thR'!I30,'8thR'!I30)</f>
        <v>0</v>
      </c>
      <c r="O30" s="5">
        <f>MIN('vnos rezultatov'!J30,'2ndR'!J30,'3rdR'!J30,'4thR'!J30,'5thR'!J30,'6thR'!J30,'7thR'!J30,'8thR'!J30)</f>
        <v>0</v>
      </c>
      <c r="P30" s="5">
        <f>MIN('vnos rezultatov'!K30,'2ndR'!K30,'3rdR'!K30,'4thR'!K30,'5thR'!K30,'6thR'!K30,'7thR'!K30,'8thR'!K30)</f>
        <v>0</v>
      </c>
      <c r="Q30" s="60">
        <f>MIN('vnos rezultatov'!L30,'2ndR'!L30,'3rdR'!L30,'4thR'!L30,'5thR'!L30,'6thR'!L30,'7thR'!L30,'8thR'!L30)</f>
        <v>0</v>
      </c>
      <c r="R30" s="60">
        <f>MIN('vnos rezultatov'!M30,'2ndR'!M30,'3rdR'!M30,'4thR'!M30,'5thR'!M30,'6thR'!M30,'7thR'!M30,'8thR'!M30)</f>
        <v>0</v>
      </c>
      <c r="S30" s="60">
        <f>MIN('vnos rezultatov'!N30,'2ndR'!N30,'3rdR'!N30,'4thR'!N30,'5thR'!N30,'6thR'!N30,'7thR'!N30,'8thR'!N30)</f>
        <v>0</v>
      </c>
      <c r="T30" s="5">
        <f>MIN('vnos rezultatov'!O30,'2ndR'!O30,'3rdR'!O30,'4thR'!O30,'5thR'!O30,'6thR'!O30,'7thR'!O30,'8thR'!O30)</f>
        <v>0</v>
      </c>
      <c r="U30" s="5">
        <f>MIN('vnos rezultatov'!P30,'2ndR'!P30,'3rdR'!P30,'4thR'!P30,'5thR'!P30,'6thR'!P30,'7thR'!P30,'8thR'!P30)</f>
        <v>0</v>
      </c>
      <c r="V30" s="5">
        <f>MIN('vnos rezultatov'!Q30,'2ndR'!Q30,'3rdR'!Q30,'4thR'!Q30,'5thR'!Q30,'6thR'!Q30,'7thR'!Q30,'8thR'!Q30)</f>
        <v>0</v>
      </c>
      <c r="W30" s="5">
        <f>MIN('vnos rezultatov'!R30,'2ndR'!R30,'3rdR'!R30,'4thR'!R30,'5thR'!R30,'6thR'!R30,'7thR'!R30,'8thR'!R30)</f>
        <v>0</v>
      </c>
      <c r="X30" s="5">
        <f>MIN('vnos rezultatov'!S30,'2ndR'!S30,'3rdR'!S30,'4thR'!S30,'5thR'!S30,'6thR'!S30,'7thR'!S30,'8thR'!S30)</f>
        <v>0</v>
      </c>
      <c r="Y30" s="5">
        <f>MIN('vnos rezultatov'!T30,'2ndR'!T30,'3rdR'!T30,'4thR'!T30,'5thR'!T30,'6thR'!T30,'7thR'!T30,'8thR'!T30)</f>
        <v>0</v>
      </c>
      <c r="Z30" s="13">
        <f t="shared" si="8"/>
        <v>200</v>
      </c>
      <c r="AA30" s="13">
        <f t="shared" si="5"/>
        <v>200.00000299999999</v>
      </c>
      <c r="AB30" s="13">
        <f>'8thR'!V30</f>
        <v>-1.5</v>
      </c>
      <c r="AC30" s="14">
        <f t="shared" si="9"/>
        <v>200.75</v>
      </c>
      <c r="AD30" s="14">
        <f t="shared" si="7"/>
        <v>200.75000299999999</v>
      </c>
    </row>
    <row r="31" spans="1:30" x14ac:dyDescent="0.25">
      <c r="A31" s="27">
        <v>25</v>
      </c>
      <c r="B31" s="20">
        <f t="shared" si="0"/>
        <v>25</v>
      </c>
      <c r="C31" s="20">
        <f t="shared" si="1"/>
        <v>25</v>
      </c>
      <c r="D31" s="11">
        <f t="shared" si="2"/>
        <v>14</v>
      </c>
      <c r="E31" s="11">
        <f t="shared" si="3"/>
        <v>14</v>
      </c>
      <c r="F31" s="6">
        <f>'8thR'!B31</f>
        <v>0</v>
      </c>
      <c r="G31" s="6">
        <f>'8thR'!W31</f>
        <v>0</v>
      </c>
      <c r="H31" s="5">
        <f>MIN('vnos rezultatov'!C31,'2ndR'!C31,'3rdR'!C31,'4thR'!C31,'5thR'!C31,'6thR'!C31,'7thR'!C31,'8thR'!C31)</f>
        <v>0</v>
      </c>
      <c r="I31" s="5">
        <f>MIN('vnos rezultatov'!D31,'2ndR'!D31,'3rdR'!D31,'4thR'!D31,'5thR'!D31,'6thR'!D31,'7thR'!D31,'8thR'!D31)</f>
        <v>0</v>
      </c>
      <c r="J31" s="5">
        <f>MIN('vnos rezultatov'!E31,'2ndR'!E31,'3rdR'!E31,'4thR'!E31,'5thR'!E31,'6thR'!E31,'7thR'!E31,'8thR'!E31)</f>
        <v>0</v>
      </c>
      <c r="K31" s="5">
        <f>MIN('vnos rezultatov'!F31,'2ndR'!F31,'3rdR'!F31,'4thR'!F31,'5thR'!F31,'6thR'!F31,'7thR'!F31,'8thR'!F31)</f>
        <v>0</v>
      </c>
      <c r="L31" s="5">
        <f>MIN('vnos rezultatov'!G31,'2ndR'!G31,'3rdR'!G31,'4thR'!G31,'5thR'!G31,'6thR'!G31,'7thR'!G31,'8thR'!G31)</f>
        <v>0</v>
      </c>
      <c r="M31" s="5">
        <f>MIN('vnos rezultatov'!H31,'2ndR'!H31,'3rdR'!H31,'4thR'!H31,'5thR'!H31,'6thR'!H31,'7thR'!H31,'8thR'!H31)</f>
        <v>0</v>
      </c>
      <c r="N31" s="5">
        <f>MIN('vnos rezultatov'!I31,'2ndR'!I31,'3rdR'!I31,'4thR'!I31,'5thR'!I31,'6thR'!I31,'7thR'!I31,'8thR'!I31)</f>
        <v>0</v>
      </c>
      <c r="O31" s="5">
        <f>MIN('vnos rezultatov'!J31,'2ndR'!J31,'3rdR'!J31,'4thR'!J31,'5thR'!J31,'6thR'!J31,'7thR'!J31,'8thR'!J31)</f>
        <v>0</v>
      </c>
      <c r="P31" s="5">
        <f>MIN('vnos rezultatov'!K31,'2ndR'!K31,'3rdR'!K31,'4thR'!K31,'5thR'!K31,'6thR'!K31,'7thR'!K31,'8thR'!K31)</f>
        <v>0</v>
      </c>
      <c r="Q31" s="60">
        <f>MIN('vnos rezultatov'!L31,'2ndR'!L31,'3rdR'!L31,'4thR'!L31,'5thR'!L31,'6thR'!L31,'7thR'!L31,'8thR'!L31)</f>
        <v>0</v>
      </c>
      <c r="R31" s="60">
        <f>MIN('vnos rezultatov'!M31,'2ndR'!M31,'3rdR'!M31,'4thR'!M31,'5thR'!M31,'6thR'!M31,'7thR'!M31,'8thR'!M31)</f>
        <v>0</v>
      </c>
      <c r="S31" s="60">
        <f>MIN('vnos rezultatov'!N31,'2ndR'!N31,'3rdR'!N31,'4thR'!N31,'5thR'!N31,'6thR'!N31,'7thR'!N31,'8thR'!N31)</f>
        <v>0</v>
      </c>
      <c r="T31" s="5">
        <f>MIN('vnos rezultatov'!O31,'2ndR'!O31,'3rdR'!O31,'4thR'!O31,'5thR'!O31,'6thR'!O31,'7thR'!O31,'8thR'!O31)</f>
        <v>0</v>
      </c>
      <c r="U31" s="5">
        <f>MIN('vnos rezultatov'!P31,'2ndR'!P31,'3rdR'!P31,'4thR'!P31,'5thR'!P31,'6thR'!P31,'7thR'!P31,'8thR'!P31)</f>
        <v>0</v>
      </c>
      <c r="V31" s="5">
        <f>MIN('vnos rezultatov'!Q31,'2ndR'!Q31,'3rdR'!Q31,'4thR'!Q31,'5thR'!Q31,'6thR'!Q31,'7thR'!Q31,'8thR'!Q31)</f>
        <v>0</v>
      </c>
      <c r="W31" s="5">
        <f>MIN('vnos rezultatov'!R31,'2ndR'!R31,'3rdR'!R31,'4thR'!R31,'5thR'!R31,'6thR'!R31,'7thR'!R31,'8thR'!R31)</f>
        <v>0</v>
      </c>
      <c r="X31" s="5">
        <f>MIN('vnos rezultatov'!S31,'2ndR'!S31,'3rdR'!S31,'4thR'!S31,'5thR'!S31,'6thR'!S31,'7thR'!S31,'8thR'!S31)</f>
        <v>0</v>
      </c>
      <c r="Y31" s="5">
        <f>MIN('vnos rezultatov'!T31,'2ndR'!T31,'3rdR'!T31,'4thR'!T31,'5thR'!T31,'6thR'!T31,'7thR'!T31,'8thR'!T31)</f>
        <v>0</v>
      </c>
      <c r="Z31" s="13">
        <f t="shared" si="8"/>
        <v>200</v>
      </c>
      <c r="AA31" s="13">
        <f t="shared" si="5"/>
        <v>200.00000309999999</v>
      </c>
      <c r="AB31" s="13">
        <f>'8thR'!V31</f>
        <v>-1.5</v>
      </c>
      <c r="AC31" s="14">
        <f t="shared" si="9"/>
        <v>200.75</v>
      </c>
      <c r="AD31" s="14">
        <f t="shared" si="7"/>
        <v>200.75000309999999</v>
      </c>
    </row>
    <row r="32" spans="1:30" x14ac:dyDescent="0.25">
      <c r="A32" s="27">
        <v>26</v>
      </c>
      <c r="B32" s="20">
        <f t="shared" si="0"/>
        <v>26</v>
      </c>
      <c r="C32" s="20">
        <f t="shared" si="1"/>
        <v>26</v>
      </c>
      <c r="D32" s="11">
        <f t="shared" si="2"/>
        <v>14</v>
      </c>
      <c r="E32" s="11">
        <f t="shared" si="3"/>
        <v>14</v>
      </c>
      <c r="F32" s="6">
        <f>'8thR'!B32</f>
        <v>0</v>
      </c>
      <c r="G32" s="6">
        <f>'8thR'!W32</f>
        <v>0</v>
      </c>
      <c r="H32" s="5">
        <f>MIN('vnos rezultatov'!C32,'2ndR'!C32,'3rdR'!C32,'4thR'!C32,'5thR'!C32,'6thR'!C32,'7thR'!C32,'8thR'!C32)</f>
        <v>0</v>
      </c>
      <c r="I32" s="5">
        <f>MIN('vnos rezultatov'!D32,'2ndR'!D32,'3rdR'!D32,'4thR'!D32,'5thR'!D32,'6thR'!D32,'7thR'!D32,'8thR'!D32)</f>
        <v>0</v>
      </c>
      <c r="J32" s="5">
        <f>MIN('vnos rezultatov'!E32,'2ndR'!E32,'3rdR'!E32,'4thR'!E32,'5thR'!E32,'6thR'!E32,'7thR'!E32,'8thR'!E32)</f>
        <v>0</v>
      </c>
      <c r="K32" s="5">
        <f>MIN('vnos rezultatov'!F32,'2ndR'!F32,'3rdR'!F32,'4thR'!F32,'5thR'!F32,'6thR'!F32,'7thR'!F32,'8thR'!F32)</f>
        <v>0</v>
      </c>
      <c r="L32" s="5">
        <f>MIN('vnos rezultatov'!G32,'2ndR'!G32,'3rdR'!G32,'4thR'!G32,'5thR'!G32,'6thR'!G32,'7thR'!G32,'8thR'!G32)</f>
        <v>0</v>
      </c>
      <c r="M32" s="5">
        <f>MIN('vnos rezultatov'!H32,'2ndR'!H32,'3rdR'!H32,'4thR'!H32,'5thR'!H32,'6thR'!H32,'7thR'!H32,'8thR'!H32)</f>
        <v>0</v>
      </c>
      <c r="N32" s="5">
        <f>MIN('vnos rezultatov'!I32,'2ndR'!I32,'3rdR'!I32,'4thR'!I32,'5thR'!I32,'6thR'!I32,'7thR'!I32,'8thR'!I32)</f>
        <v>0</v>
      </c>
      <c r="O32" s="5">
        <f>MIN('vnos rezultatov'!J32,'2ndR'!J32,'3rdR'!J32,'4thR'!J32,'5thR'!J32,'6thR'!J32,'7thR'!J32,'8thR'!J32)</f>
        <v>0</v>
      </c>
      <c r="P32" s="5">
        <f>MIN('vnos rezultatov'!K32,'2ndR'!K32,'3rdR'!K32,'4thR'!K32,'5thR'!K32,'6thR'!K32,'7thR'!K32,'8thR'!K32)</f>
        <v>0</v>
      </c>
      <c r="Q32" s="60">
        <f>MIN('vnos rezultatov'!L32,'2ndR'!L32,'3rdR'!L32,'4thR'!L32,'5thR'!L32,'6thR'!L32,'7thR'!L32,'8thR'!L32)</f>
        <v>0</v>
      </c>
      <c r="R32" s="60">
        <f>MIN('vnos rezultatov'!M32,'2ndR'!M32,'3rdR'!M32,'4thR'!M32,'5thR'!M32,'6thR'!M32,'7thR'!M32,'8thR'!M32)</f>
        <v>0</v>
      </c>
      <c r="S32" s="60">
        <f>MIN('vnos rezultatov'!N32,'2ndR'!N32,'3rdR'!N32,'4thR'!N32,'5thR'!N32,'6thR'!N32,'7thR'!N32,'8thR'!N32)</f>
        <v>0</v>
      </c>
      <c r="T32" s="5">
        <f>MIN('vnos rezultatov'!O32,'2ndR'!O32,'3rdR'!O32,'4thR'!O32,'5thR'!O32,'6thR'!O32,'7thR'!O32,'8thR'!O32)</f>
        <v>0</v>
      </c>
      <c r="U32" s="5">
        <f>MIN('vnos rezultatov'!P32,'2ndR'!P32,'3rdR'!P32,'4thR'!P32,'5thR'!P32,'6thR'!P32,'7thR'!P32,'8thR'!P32)</f>
        <v>0</v>
      </c>
      <c r="V32" s="5">
        <f>MIN('vnos rezultatov'!Q32,'2ndR'!Q32,'3rdR'!Q32,'4thR'!Q32,'5thR'!Q32,'6thR'!Q32,'7thR'!Q32,'8thR'!Q32)</f>
        <v>0</v>
      </c>
      <c r="W32" s="5">
        <f>MIN('vnos rezultatov'!R32,'2ndR'!R32,'3rdR'!R32,'4thR'!R32,'5thR'!R32,'6thR'!R32,'7thR'!R32,'8thR'!R32)</f>
        <v>0</v>
      </c>
      <c r="X32" s="5">
        <f>MIN('vnos rezultatov'!S32,'2ndR'!S32,'3rdR'!S32,'4thR'!S32,'5thR'!S32,'6thR'!S32,'7thR'!S32,'8thR'!S32)</f>
        <v>0</v>
      </c>
      <c r="Y32" s="5">
        <f>MIN('vnos rezultatov'!T32,'2ndR'!T32,'3rdR'!T32,'4thR'!T32,'5thR'!T32,'6thR'!T32,'7thR'!T32,'8thR'!T32)</f>
        <v>0</v>
      </c>
      <c r="Z32" s="13">
        <f t="shared" si="8"/>
        <v>200</v>
      </c>
      <c r="AA32" s="13">
        <f t="shared" si="5"/>
        <v>200.00000320000001</v>
      </c>
      <c r="AB32" s="13">
        <f>'8thR'!V32</f>
        <v>-1.5</v>
      </c>
      <c r="AC32" s="14">
        <f t="shared" si="9"/>
        <v>200.75</v>
      </c>
      <c r="AD32" s="14">
        <f t="shared" si="7"/>
        <v>200.75000320000001</v>
      </c>
    </row>
    <row r="33" spans="1:30" x14ac:dyDescent="0.25">
      <c r="A33" s="27">
        <v>27</v>
      </c>
      <c r="B33" s="20">
        <f t="shared" si="0"/>
        <v>27</v>
      </c>
      <c r="C33" s="20">
        <f t="shared" si="1"/>
        <v>27</v>
      </c>
      <c r="D33" s="11">
        <f t="shared" si="2"/>
        <v>14</v>
      </c>
      <c r="E33" s="11">
        <f t="shared" si="3"/>
        <v>14</v>
      </c>
      <c r="F33" s="6">
        <f>'8thR'!B33</f>
        <v>0</v>
      </c>
      <c r="G33" s="6">
        <f>'8thR'!W33</f>
        <v>0</v>
      </c>
      <c r="H33" s="5">
        <f>MIN('vnos rezultatov'!C33,'2ndR'!C33,'3rdR'!C33,'4thR'!C33,'5thR'!C33,'6thR'!C33,'7thR'!C33,'8thR'!C33)</f>
        <v>0</v>
      </c>
      <c r="I33" s="5">
        <f>MIN('vnos rezultatov'!D33,'2ndR'!D33,'3rdR'!D33,'4thR'!D33,'5thR'!D33,'6thR'!D33,'7thR'!D33,'8thR'!D33)</f>
        <v>0</v>
      </c>
      <c r="J33" s="5">
        <f>MIN('vnos rezultatov'!E33,'2ndR'!E33,'3rdR'!E33,'4thR'!E33,'5thR'!E33,'6thR'!E33,'7thR'!E33,'8thR'!E33)</f>
        <v>0</v>
      </c>
      <c r="K33" s="5">
        <f>MIN('vnos rezultatov'!F33,'2ndR'!F33,'3rdR'!F33,'4thR'!F33,'5thR'!F33,'6thR'!F33,'7thR'!F33,'8thR'!F33)</f>
        <v>0</v>
      </c>
      <c r="L33" s="5">
        <f>MIN('vnos rezultatov'!G33,'2ndR'!G33,'3rdR'!G33,'4thR'!G33,'5thR'!G33,'6thR'!G33,'7thR'!G33,'8thR'!G33)</f>
        <v>0</v>
      </c>
      <c r="M33" s="5">
        <f>MIN('vnos rezultatov'!H33,'2ndR'!H33,'3rdR'!H33,'4thR'!H33,'5thR'!H33,'6thR'!H33,'7thR'!H33,'8thR'!H33)</f>
        <v>0</v>
      </c>
      <c r="N33" s="5">
        <f>MIN('vnos rezultatov'!I33,'2ndR'!I33,'3rdR'!I33,'4thR'!I33,'5thR'!I33,'6thR'!I33,'7thR'!I33,'8thR'!I33)</f>
        <v>0</v>
      </c>
      <c r="O33" s="5">
        <f>MIN('vnos rezultatov'!J33,'2ndR'!J33,'3rdR'!J33,'4thR'!J33,'5thR'!J33,'6thR'!J33,'7thR'!J33,'8thR'!J33)</f>
        <v>0</v>
      </c>
      <c r="P33" s="5">
        <f>MIN('vnos rezultatov'!K33,'2ndR'!K33,'3rdR'!K33,'4thR'!K33,'5thR'!K33,'6thR'!K33,'7thR'!K33,'8thR'!K33)</f>
        <v>0</v>
      </c>
      <c r="Q33" s="60">
        <f>MIN('vnos rezultatov'!L33,'2ndR'!L33,'3rdR'!L33,'4thR'!L33,'5thR'!L33,'6thR'!L33,'7thR'!L33,'8thR'!L33)</f>
        <v>0</v>
      </c>
      <c r="R33" s="60">
        <f>MIN('vnos rezultatov'!M33,'2ndR'!M33,'3rdR'!M33,'4thR'!M33,'5thR'!M33,'6thR'!M33,'7thR'!M33,'8thR'!M33)</f>
        <v>0</v>
      </c>
      <c r="S33" s="60">
        <f>MIN('vnos rezultatov'!N33,'2ndR'!N33,'3rdR'!N33,'4thR'!N33,'5thR'!N33,'6thR'!N33,'7thR'!N33,'8thR'!N33)</f>
        <v>0</v>
      </c>
      <c r="T33" s="5">
        <f>MIN('vnos rezultatov'!O33,'2ndR'!O33,'3rdR'!O33,'4thR'!O33,'5thR'!O33,'6thR'!O33,'7thR'!O33,'8thR'!O33)</f>
        <v>0</v>
      </c>
      <c r="U33" s="5">
        <f>MIN('vnos rezultatov'!P33,'2ndR'!P33,'3rdR'!P33,'4thR'!P33,'5thR'!P33,'6thR'!P33,'7thR'!P33,'8thR'!P33)</f>
        <v>0</v>
      </c>
      <c r="V33" s="5">
        <f>MIN('vnos rezultatov'!Q33,'2ndR'!Q33,'3rdR'!Q33,'4thR'!Q33,'5thR'!Q33,'6thR'!Q33,'7thR'!Q33,'8thR'!Q33)</f>
        <v>0</v>
      </c>
      <c r="W33" s="5">
        <f>MIN('vnos rezultatov'!R33,'2ndR'!R33,'3rdR'!R33,'4thR'!R33,'5thR'!R33,'6thR'!R33,'7thR'!R33,'8thR'!R33)</f>
        <v>0</v>
      </c>
      <c r="X33" s="5">
        <f>MIN('vnos rezultatov'!S33,'2ndR'!S33,'3rdR'!S33,'4thR'!S33,'5thR'!S33,'6thR'!S33,'7thR'!S33,'8thR'!S33)</f>
        <v>0</v>
      </c>
      <c r="Y33" s="5">
        <f>MIN('vnos rezultatov'!T33,'2ndR'!T33,'3rdR'!T33,'4thR'!T33,'5thR'!T33,'6thR'!T33,'7thR'!T33,'8thR'!T33)</f>
        <v>0</v>
      </c>
      <c r="Z33" s="13">
        <f t="shared" si="8"/>
        <v>200</v>
      </c>
      <c r="AA33" s="13">
        <f t="shared" si="5"/>
        <v>200.0000033</v>
      </c>
      <c r="AB33" s="13">
        <f>'8thR'!V33</f>
        <v>-1.5</v>
      </c>
      <c r="AC33" s="14">
        <f t="shared" si="9"/>
        <v>200.75</v>
      </c>
      <c r="AD33" s="14">
        <f t="shared" si="7"/>
        <v>200.7500033</v>
      </c>
    </row>
    <row r="34" spans="1:30" x14ac:dyDescent="0.25">
      <c r="A34" s="27">
        <v>28</v>
      </c>
      <c r="B34" s="20">
        <f t="shared" si="0"/>
        <v>28</v>
      </c>
      <c r="C34" s="20">
        <f t="shared" si="1"/>
        <v>28</v>
      </c>
      <c r="D34" s="11">
        <f t="shared" si="2"/>
        <v>14</v>
      </c>
      <c r="E34" s="11">
        <f t="shared" si="3"/>
        <v>14</v>
      </c>
      <c r="F34" s="6">
        <f>'8thR'!B34</f>
        <v>0</v>
      </c>
      <c r="G34" s="6">
        <f>'8thR'!W34</f>
        <v>0</v>
      </c>
      <c r="H34" s="5">
        <f>MIN('vnos rezultatov'!C34,'2ndR'!C34,'3rdR'!C34,'4thR'!C34,'5thR'!C34,'6thR'!C34,'7thR'!C34,'8thR'!C34)</f>
        <v>0</v>
      </c>
      <c r="I34" s="5">
        <f>MIN('vnos rezultatov'!D34,'2ndR'!D34,'3rdR'!D34,'4thR'!D34,'5thR'!D34,'6thR'!D34,'7thR'!D34,'8thR'!D34)</f>
        <v>0</v>
      </c>
      <c r="J34" s="5">
        <f>MIN('vnos rezultatov'!E34,'2ndR'!E34,'3rdR'!E34,'4thR'!E34,'5thR'!E34,'6thR'!E34,'7thR'!E34,'8thR'!E34)</f>
        <v>0</v>
      </c>
      <c r="K34" s="5">
        <f>MIN('vnos rezultatov'!F34,'2ndR'!F34,'3rdR'!F34,'4thR'!F34,'5thR'!F34,'6thR'!F34,'7thR'!F34,'8thR'!F34)</f>
        <v>0</v>
      </c>
      <c r="L34" s="5">
        <f>MIN('vnos rezultatov'!G34,'2ndR'!G34,'3rdR'!G34,'4thR'!G34,'5thR'!G34,'6thR'!G34,'7thR'!G34,'8thR'!G34)</f>
        <v>0</v>
      </c>
      <c r="M34" s="5">
        <f>MIN('vnos rezultatov'!H34,'2ndR'!H34,'3rdR'!H34,'4thR'!H34,'5thR'!H34,'6thR'!H34,'7thR'!H34,'8thR'!H34)</f>
        <v>0</v>
      </c>
      <c r="N34" s="5">
        <f>MIN('vnos rezultatov'!I34,'2ndR'!I34,'3rdR'!I34,'4thR'!I34,'5thR'!I34,'6thR'!I34,'7thR'!I34,'8thR'!I34)</f>
        <v>0</v>
      </c>
      <c r="O34" s="5">
        <f>MIN('vnos rezultatov'!J34,'2ndR'!J34,'3rdR'!J34,'4thR'!J34,'5thR'!J34,'6thR'!J34,'7thR'!J34,'8thR'!J34)</f>
        <v>0</v>
      </c>
      <c r="P34" s="5">
        <f>MIN('vnos rezultatov'!K34,'2ndR'!K34,'3rdR'!K34,'4thR'!K34,'5thR'!K34,'6thR'!K34,'7thR'!K34,'8thR'!K34)</f>
        <v>0</v>
      </c>
      <c r="Q34" s="60">
        <f>MIN('vnos rezultatov'!L34,'2ndR'!L34,'3rdR'!L34,'4thR'!L34,'5thR'!L34,'6thR'!L34,'7thR'!L34,'8thR'!L34)</f>
        <v>0</v>
      </c>
      <c r="R34" s="60">
        <f>MIN('vnos rezultatov'!M34,'2ndR'!M34,'3rdR'!M34,'4thR'!M34,'5thR'!M34,'6thR'!M34,'7thR'!M34,'8thR'!M34)</f>
        <v>0</v>
      </c>
      <c r="S34" s="60">
        <f>MIN('vnos rezultatov'!N34,'2ndR'!N34,'3rdR'!N34,'4thR'!N34,'5thR'!N34,'6thR'!N34,'7thR'!N34,'8thR'!N34)</f>
        <v>0</v>
      </c>
      <c r="T34" s="5">
        <f>MIN('vnos rezultatov'!O34,'2ndR'!O34,'3rdR'!O34,'4thR'!O34,'5thR'!O34,'6thR'!O34,'7thR'!O34,'8thR'!O34)</f>
        <v>0</v>
      </c>
      <c r="U34" s="5">
        <f>MIN('vnos rezultatov'!P34,'2ndR'!P34,'3rdR'!P34,'4thR'!P34,'5thR'!P34,'6thR'!P34,'7thR'!P34,'8thR'!P34)</f>
        <v>0</v>
      </c>
      <c r="V34" s="5">
        <f>MIN('vnos rezultatov'!Q34,'2ndR'!Q34,'3rdR'!Q34,'4thR'!Q34,'5thR'!Q34,'6thR'!Q34,'7thR'!Q34,'8thR'!Q34)</f>
        <v>0</v>
      </c>
      <c r="W34" s="5">
        <f>MIN('vnos rezultatov'!R34,'2ndR'!R34,'3rdR'!R34,'4thR'!R34,'5thR'!R34,'6thR'!R34,'7thR'!R34,'8thR'!R34)</f>
        <v>0</v>
      </c>
      <c r="X34" s="5">
        <f>MIN('vnos rezultatov'!S34,'2ndR'!S34,'3rdR'!S34,'4thR'!S34,'5thR'!S34,'6thR'!S34,'7thR'!S34,'8thR'!S34)</f>
        <v>0</v>
      </c>
      <c r="Y34" s="5">
        <f>MIN('vnos rezultatov'!T34,'2ndR'!T34,'3rdR'!T34,'4thR'!T34,'5thR'!T34,'6thR'!T34,'7thR'!T34,'8thR'!T34)</f>
        <v>0</v>
      </c>
      <c r="Z34" s="13">
        <f t="shared" si="8"/>
        <v>200</v>
      </c>
      <c r="AA34" s="13">
        <f t="shared" si="5"/>
        <v>200.0000034</v>
      </c>
      <c r="AB34" s="13">
        <f>'8thR'!V34</f>
        <v>-1.5</v>
      </c>
      <c r="AC34" s="14">
        <f t="shared" si="9"/>
        <v>200.75</v>
      </c>
      <c r="AD34" s="14">
        <f t="shared" si="7"/>
        <v>200.7500034</v>
      </c>
    </row>
    <row r="35" spans="1:30" x14ac:dyDescent="0.25">
      <c r="A35" s="27">
        <v>29</v>
      </c>
      <c r="B35" s="20">
        <f t="shared" si="0"/>
        <v>29</v>
      </c>
      <c r="C35" s="20">
        <f t="shared" si="1"/>
        <v>29</v>
      </c>
      <c r="D35" s="11">
        <f t="shared" si="2"/>
        <v>14</v>
      </c>
      <c r="E35" s="11">
        <f t="shared" si="3"/>
        <v>14</v>
      </c>
      <c r="F35" s="6">
        <f>'8thR'!B35</f>
        <v>0</v>
      </c>
      <c r="G35" s="6">
        <f>'8thR'!W35</f>
        <v>0</v>
      </c>
      <c r="H35" s="5">
        <f>MIN('vnos rezultatov'!C35,'2ndR'!C35,'3rdR'!C35,'4thR'!C35,'5thR'!C35,'6thR'!C35,'7thR'!C35,'8thR'!C35)</f>
        <v>0</v>
      </c>
      <c r="I35" s="5">
        <f>MIN('vnos rezultatov'!D35,'2ndR'!D35,'3rdR'!D35,'4thR'!D35,'5thR'!D35,'6thR'!D35,'7thR'!D35,'8thR'!D35)</f>
        <v>0</v>
      </c>
      <c r="J35" s="5">
        <f>MIN('vnos rezultatov'!E35,'2ndR'!E35,'3rdR'!E35,'4thR'!E35,'5thR'!E35,'6thR'!E35,'7thR'!E35,'8thR'!E35)</f>
        <v>0</v>
      </c>
      <c r="K35" s="5">
        <f>MIN('vnos rezultatov'!F35,'2ndR'!F35,'3rdR'!F35,'4thR'!F35,'5thR'!F35,'6thR'!F35,'7thR'!F35,'8thR'!F35)</f>
        <v>0</v>
      </c>
      <c r="L35" s="5">
        <f>MIN('vnos rezultatov'!G35,'2ndR'!G35,'3rdR'!G35,'4thR'!G35,'5thR'!G35,'6thR'!G35,'7thR'!G35,'8thR'!G35)</f>
        <v>0</v>
      </c>
      <c r="M35" s="5">
        <f>MIN('vnos rezultatov'!H35,'2ndR'!H35,'3rdR'!H35,'4thR'!H35,'5thR'!H35,'6thR'!H35,'7thR'!H35,'8thR'!H35)</f>
        <v>0</v>
      </c>
      <c r="N35" s="5">
        <f>MIN('vnos rezultatov'!I35,'2ndR'!I35,'3rdR'!I35,'4thR'!I35,'5thR'!I35,'6thR'!I35,'7thR'!I35,'8thR'!I35)</f>
        <v>0</v>
      </c>
      <c r="O35" s="5">
        <f>MIN('vnos rezultatov'!J35,'2ndR'!J35,'3rdR'!J35,'4thR'!J35,'5thR'!J35,'6thR'!J35,'7thR'!J35,'8thR'!J35)</f>
        <v>0</v>
      </c>
      <c r="P35" s="5">
        <f>MIN('vnos rezultatov'!K35,'2ndR'!K35,'3rdR'!K35,'4thR'!K35,'5thR'!K35,'6thR'!K35,'7thR'!K35,'8thR'!K35)</f>
        <v>0</v>
      </c>
      <c r="Q35" s="60">
        <f>MIN('vnos rezultatov'!L35,'2ndR'!L35,'3rdR'!L35,'4thR'!L35,'5thR'!L35,'6thR'!L35,'7thR'!L35,'8thR'!L35)</f>
        <v>0</v>
      </c>
      <c r="R35" s="60">
        <f>MIN('vnos rezultatov'!M35,'2ndR'!M35,'3rdR'!M35,'4thR'!M35,'5thR'!M35,'6thR'!M35,'7thR'!M35,'8thR'!M35)</f>
        <v>0</v>
      </c>
      <c r="S35" s="60">
        <f>MIN('vnos rezultatov'!N35,'2ndR'!N35,'3rdR'!N35,'4thR'!N35,'5thR'!N35,'6thR'!N35,'7thR'!N35,'8thR'!N35)</f>
        <v>0</v>
      </c>
      <c r="T35" s="5">
        <f>MIN('vnos rezultatov'!O35,'2ndR'!O35,'3rdR'!O35,'4thR'!O35,'5thR'!O35,'6thR'!O35,'7thR'!O35,'8thR'!O35)</f>
        <v>0</v>
      </c>
      <c r="U35" s="5">
        <f>MIN('vnos rezultatov'!P35,'2ndR'!P35,'3rdR'!P35,'4thR'!P35,'5thR'!P35,'6thR'!P35,'7thR'!P35,'8thR'!P35)</f>
        <v>0</v>
      </c>
      <c r="V35" s="5">
        <f>MIN('vnos rezultatov'!Q35,'2ndR'!Q35,'3rdR'!Q35,'4thR'!Q35,'5thR'!Q35,'6thR'!Q35,'7thR'!Q35,'8thR'!Q35)</f>
        <v>0</v>
      </c>
      <c r="W35" s="5">
        <f>MIN('vnos rezultatov'!R35,'2ndR'!R35,'3rdR'!R35,'4thR'!R35,'5thR'!R35,'6thR'!R35,'7thR'!R35,'8thR'!R35)</f>
        <v>0</v>
      </c>
      <c r="X35" s="5">
        <f>MIN('vnos rezultatov'!S35,'2ndR'!S35,'3rdR'!S35,'4thR'!S35,'5thR'!S35,'6thR'!S35,'7thR'!S35,'8thR'!S35)</f>
        <v>0</v>
      </c>
      <c r="Y35" s="5">
        <f>MIN('vnos rezultatov'!T35,'2ndR'!T35,'3rdR'!T35,'4thR'!T35,'5thR'!T35,'6thR'!T35,'7thR'!T35,'8thR'!T35)</f>
        <v>0</v>
      </c>
      <c r="Z35" s="13">
        <f t="shared" si="8"/>
        <v>200</v>
      </c>
      <c r="AA35" s="13">
        <f t="shared" si="5"/>
        <v>200.00000349999999</v>
      </c>
      <c r="AB35" s="13">
        <f>'8thR'!V35</f>
        <v>-1.5</v>
      </c>
      <c r="AC35" s="14">
        <f t="shared" si="9"/>
        <v>200.75</v>
      </c>
      <c r="AD35" s="14">
        <f t="shared" si="7"/>
        <v>200.75000349999999</v>
      </c>
    </row>
    <row r="36" spans="1:30" x14ac:dyDescent="0.2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14</v>
      </c>
      <c r="E36" s="11">
        <f t="shared" si="3"/>
        <v>14</v>
      </c>
      <c r="F36" s="6">
        <f>'8thR'!B36</f>
        <v>0</v>
      </c>
      <c r="G36" s="6">
        <f>'8thR'!W36</f>
        <v>0</v>
      </c>
      <c r="H36" s="5">
        <f>MIN('vnos rezultatov'!C36,'2ndR'!C36,'3rdR'!C36,'4thR'!C36,'5thR'!C36,'6thR'!C36,'7thR'!C36,'8thR'!C36)</f>
        <v>0</v>
      </c>
      <c r="I36" s="5">
        <f>MIN('vnos rezultatov'!D36,'2ndR'!D36,'3rdR'!D36,'4thR'!D36,'5thR'!D36,'6thR'!D36,'7thR'!D36,'8thR'!D36)</f>
        <v>0</v>
      </c>
      <c r="J36" s="5">
        <f>MIN('vnos rezultatov'!E36,'2ndR'!E36,'3rdR'!E36,'4thR'!E36,'5thR'!E36,'6thR'!E36,'7thR'!E36,'8thR'!E36)</f>
        <v>0</v>
      </c>
      <c r="K36" s="5">
        <f>MIN('vnos rezultatov'!F36,'2ndR'!F36,'3rdR'!F36,'4thR'!F36,'5thR'!F36,'6thR'!F36,'7thR'!F36,'8thR'!F36)</f>
        <v>0</v>
      </c>
      <c r="L36" s="5">
        <f>MIN('vnos rezultatov'!G36,'2ndR'!G36,'3rdR'!G36,'4thR'!G36,'5thR'!G36,'6thR'!G36,'7thR'!G36,'8thR'!G36)</f>
        <v>0</v>
      </c>
      <c r="M36" s="5">
        <f>MIN('vnos rezultatov'!H36,'2ndR'!H36,'3rdR'!H36,'4thR'!H36,'5thR'!H36,'6thR'!H36,'7thR'!H36,'8thR'!H36)</f>
        <v>0</v>
      </c>
      <c r="N36" s="5">
        <f>MIN('vnos rezultatov'!I36,'2ndR'!I36,'3rdR'!I36,'4thR'!I36,'5thR'!I36,'6thR'!I36,'7thR'!I36,'8thR'!I36)</f>
        <v>0</v>
      </c>
      <c r="O36" s="5">
        <f>MIN('vnos rezultatov'!J36,'2ndR'!J36,'3rdR'!J36,'4thR'!J36,'5thR'!J36,'6thR'!J36,'7thR'!J36,'8thR'!J36)</f>
        <v>0</v>
      </c>
      <c r="P36" s="5">
        <f>MIN('vnos rezultatov'!K36,'2ndR'!K36,'3rdR'!K36,'4thR'!K36,'5thR'!K36,'6thR'!K36,'7thR'!K36,'8thR'!K36)</f>
        <v>0</v>
      </c>
      <c r="Q36" s="60">
        <f>MIN('vnos rezultatov'!L36,'2ndR'!L36,'3rdR'!L36,'4thR'!L36,'5thR'!L36,'6thR'!L36,'7thR'!L36,'8thR'!L36)</f>
        <v>0</v>
      </c>
      <c r="R36" s="60">
        <f>MIN('vnos rezultatov'!M36,'2ndR'!M36,'3rdR'!M36,'4thR'!M36,'5thR'!M36,'6thR'!M36,'7thR'!M36,'8thR'!M36)</f>
        <v>0</v>
      </c>
      <c r="S36" s="60">
        <f>MIN('vnos rezultatov'!N36,'2ndR'!N36,'3rdR'!N36,'4thR'!N36,'5thR'!N36,'6thR'!N36,'7thR'!N36,'8thR'!N36)</f>
        <v>0</v>
      </c>
      <c r="T36" s="5">
        <f>MIN('vnos rezultatov'!O36,'2ndR'!O36,'3rdR'!O36,'4thR'!O36,'5thR'!O36,'6thR'!O36,'7thR'!O36,'8thR'!O36)</f>
        <v>0</v>
      </c>
      <c r="U36" s="5">
        <f>MIN('vnos rezultatov'!P36,'2ndR'!P36,'3rdR'!P36,'4thR'!P36,'5thR'!P36,'6thR'!P36,'7thR'!P36,'8thR'!P36)</f>
        <v>0</v>
      </c>
      <c r="V36" s="5">
        <f>MIN('vnos rezultatov'!Q36,'2ndR'!Q36,'3rdR'!Q36,'4thR'!Q36,'5thR'!Q36,'6thR'!Q36,'7thR'!Q36,'8thR'!Q36)</f>
        <v>0</v>
      </c>
      <c r="W36" s="5">
        <f>MIN('vnos rezultatov'!R36,'2ndR'!R36,'3rdR'!R36,'4thR'!R36,'5thR'!R36,'6thR'!R36,'7thR'!R36,'8thR'!R36)</f>
        <v>0</v>
      </c>
      <c r="X36" s="5">
        <f>MIN('vnos rezultatov'!S36,'2ndR'!S36,'3rdR'!S36,'4thR'!S36,'5thR'!S36,'6thR'!S36,'7thR'!S36,'8thR'!S36)</f>
        <v>0</v>
      </c>
      <c r="Y36" s="5">
        <f>MIN('vnos rezultatov'!T36,'2ndR'!T36,'3rdR'!T36,'4thR'!T36,'5thR'!T36,'6thR'!T36,'7thR'!T36,'8thR'!T36)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-1.5</v>
      </c>
      <c r="AC36" s="14">
        <f t="shared" si="9"/>
        <v>200.75</v>
      </c>
      <c r="AD36" s="14">
        <f t="shared" si="7"/>
        <v>200.75000360000001</v>
      </c>
    </row>
    <row r="37" spans="1:30" x14ac:dyDescent="0.2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14</v>
      </c>
      <c r="E37" s="11">
        <f t="shared" si="3"/>
        <v>14</v>
      </c>
      <c r="F37" s="6">
        <f>'8thR'!B37</f>
        <v>0</v>
      </c>
      <c r="G37" s="6">
        <f>'8thR'!W37</f>
        <v>0</v>
      </c>
      <c r="H37" s="5">
        <f>MIN('vnos rezultatov'!C37,'2ndR'!C37,'3rdR'!C37,'4thR'!C37,'5thR'!C37,'6thR'!C37,'7thR'!C37,'8thR'!C37)</f>
        <v>0</v>
      </c>
      <c r="I37" s="5">
        <f>MIN('vnos rezultatov'!D37,'2ndR'!D37,'3rdR'!D37,'4thR'!D37,'5thR'!D37,'6thR'!D37,'7thR'!D37,'8thR'!D37)</f>
        <v>0</v>
      </c>
      <c r="J37" s="5">
        <f>MIN('vnos rezultatov'!E37,'2ndR'!E37,'3rdR'!E37,'4thR'!E37,'5thR'!E37,'6thR'!E37,'7thR'!E37,'8thR'!E37)</f>
        <v>0</v>
      </c>
      <c r="K37" s="5">
        <f>MIN('vnos rezultatov'!F37,'2ndR'!F37,'3rdR'!F37,'4thR'!F37,'5thR'!F37,'6thR'!F37,'7thR'!F37,'8thR'!F37)</f>
        <v>0</v>
      </c>
      <c r="L37" s="5">
        <f>MIN('vnos rezultatov'!G37,'2ndR'!G37,'3rdR'!G37,'4thR'!G37,'5thR'!G37,'6thR'!G37,'7thR'!G37,'8thR'!G37)</f>
        <v>0</v>
      </c>
      <c r="M37" s="5">
        <f>MIN('vnos rezultatov'!H37,'2ndR'!H37,'3rdR'!H37,'4thR'!H37,'5thR'!H37,'6thR'!H37,'7thR'!H37,'8thR'!H37)</f>
        <v>0</v>
      </c>
      <c r="N37" s="5">
        <f>MIN('vnos rezultatov'!I37,'2ndR'!I37,'3rdR'!I37,'4thR'!I37,'5thR'!I37,'6thR'!I37,'7thR'!I37,'8thR'!I37)</f>
        <v>0</v>
      </c>
      <c r="O37" s="5">
        <f>MIN('vnos rezultatov'!J37,'2ndR'!J37,'3rdR'!J37,'4thR'!J37,'5thR'!J37,'6thR'!J37,'7thR'!J37,'8thR'!J37)</f>
        <v>0</v>
      </c>
      <c r="P37" s="5">
        <f>MIN('vnos rezultatov'!K37,'2ndR'!K37,'3rdR'!K37,'4thR'!K37,'5thR'!K37,'6thR'!K37,'7thR'!K37,'8thR'!K37)</f>
        <v>0</v>
      </c>
      <c r="Q37" s="60">
        <f>MIN('vnos rezultatov'!L37,'2ndR'!L37,'3rdR'!L37,'4thR'!L37,'5thR'!L37,'6thR'!L37,'7thR'!L37,'8thR'!L37)</f>
        <v>0</v>
      </c>
      <c r="R37" s="60">
        <f>MIN('vnos rezultatov'!M37,'2ndR'!M37,'3rdR'!M37,'4thR'!M37,'5thR'!M37,'6thR'!M37,'7thR'!M37,'8thR'!M37)</f>
        <v>0</v>
      </c>
      <c r="S37" s="60">
        <f>MIN('vnos rezultatov'!N37,'2ndR'!N37,'3rdR'!N37,'4thR'!N37,'5thR'!N37,'6thR'!N37,'7thR'!N37,'8thR'!N37)</f>
        <v>0</v>
      </c>
      <c r="T37" s="5">
        <f>MIN('vnos rezultatov'!O37,'2ndR'!O37,'3rdR'!O37,'4thR'!O37,'5thR'!O37,'6thR'!O37,'7thR'!O37,'8thR'!O37)</f>
        <v>0</v>
      </c>
      <c r="U37" s="5">
        <f>MIN('vnos rezultatov'!P37,'2ndR'!P37,'3rdR'!P37,'4thR'!P37,'5thR'!P37,'6thR'!P37,'7thR'!P37,'8thR'!P37)</f>
        <v>0</v>
      </c>
      <c r="V37" s="5">
        <f>MIN('vnos rezultatov'!Q37,'2ndR'!Q37,'3rdR'!Q37,'4thR'!Q37,'5thR'!Q37,'6thR'!Q37,'7thR'!Q37,'8thR'!Q37)</f>
        <v>0</v>
      </c>
      <c r="W37" s="5">
        <f>MIN('vnos rezultatov'!R37,'2ndR'!R37,'3rdR'!R37,'4thR'!R37,'5thR'!R37,'6thR'!R37,'7thR'!R37,'8thR'!R37)</f>
        <v>0</v>
      </c>
      <c r="X37" s="5">
        <f>MIN('vnos rezultatov'!S37,'2ndR'!S37,'3rdR'!S37,'4thR'!S37,'5thR'!S37,'6thR'!S37,'7thR'!S37,'8thR'!S37)</f>
        <v>0</v>
      </c>
      <c r="Y37" s="5">
        <f>MIN('vnos rezultatov'!T37,'2ndR'!T37,'3rdR'!T37,'4thR'!T37,'5thR'!T37,'6thR'!T37,'7thR'!T37,'8thR'!T37)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14</v>
      </c>
      <c r="E38" s="11">
        <f t="shared" si="3"/>
        <v>14</v>
      </c>
      <c r="F38" s="6">
        <f>'8thR'!B38</f>
        <v>0</v>
      </c>
      <c r="G38" s="6">
        <f>'8thR'!W38</f>
        <v>0</v>
      </c>
      <c r="H38" s="5">
        <f>MIN('vnos rezultatov'!C38,'2ndR'!C38,'3rdR'!C38,'4thR'!C38,'5thR'!C38,'6thR'!C38,'7thR'!C38,'8thR'!C38)</f>
        <v>0</v>
      </c>
      <c r="I38" s="5">
        <f>MIN('vnos rezultatov'!D38,'2ndR'!D38,'3rdR'!D38,'4thR'!D38,'5thR'!D38,'6thR'!D38,'7thR'!D38,'8thR'!D38)</f>
        <v>0</v>
      </c>
      <c r="J38" s="5">
        <f>MIN('vnos rezultatov'!E38,'2ndR'!E38,'3rdR'!E38,'4thR'!E38,'5thR'!E38,'6thR'!E38,'7thR'!E38,'8thR'!E38)</f>
        <v>0</v>
      </c>
      <c r="K38" s="5">
        <f>MIN('vnos rezultatov'!F38,'2ndR'!F38,'3rdR'!F38,'4thR'!F38,'5thR'!F38,'6thR'!F38,'7thR'!F38,'8thR'!F38)</f>
        <v>0</v>
      </c>
      <c r="L38" s="5">
        <f>MIN('vnos rezultatov'!G38,'2ndR'!G38,'3rdR'!G38,'4thR'!G38,'5thR'!G38,'6thR'!G38,'7thR'!G38,'8thR'!G38)</f>
        <v>0</v>
      </c>
      <c r="M38" s="5">
        <f>MIN('vnos rezultatov'!H38,'2ndR'!H38,'3rdR'!H38,'4thR'!H38,'5thR'!H38,'6thR'!H38,'7thR'!H38,'8thR'!H38)</f>
        <v>0</v>
      </c>
      <c r="N38" s="5">
        <f>MIN('vnos rezultatov'!I38,'2ndR'!I38,'3rdR'!I38,'4thR'!I38,'5thR'!I38,'6thR'!I38,'7thR'!I38,'8thR'!I38)</f>
        <v>0</v>
      </c>
      <c r="O38" s="5">
        <f>MIN('vnos rezultatov'!J38,'2ndR'!J38,'3rdR'!J38,'4thR'!J38,'5thR'!J38,'6thR'!J38,'7thR'!J38,'8thR'!J38)</f>
        <v>0</v>
      </c>
      <c r="P38" s="5">
        <f>MIN('vnos rezultatov'!K38,'2ndR'!K38,'3rdR'!K38,'4thR'!K38,'5thR'!K38,'6thR'!K38,'7thR'!K38,'8thR'!K38)</f>
        <v>0</v>
      </c>
      <c r="Q38" s="60">
        <f>MIN('vnos rezultatov'!L38,'2ndR'!L38,'3rdR'!L38,'4thR'!L38,'5thR'!L38,'6thR'!L38,'7thR'!L38,'8thR'!L38)</f>
        <v>0</v>
      </c>
      <c r="R38" s="60">
        <f>MIN('vnos rezultatov'!M38,'2ndR'!M38,'3rdR'!M38,'4thR'!M38,'5thR'!M38,'6thR'!M38,'7thR'!M38,'8thR'!M38)</f>
        <v>0</v>
      </c>
      <c r="S38" s="60">
        <f>MIN('vnos rezultatov'!N38,'2ndR'!N38,'3rdR'!N38,'4thR'!N38,'5thR'!N38,'6thR'!N38,'7thR'!N38,'8thR'!N38)</f>
        <v>0</v>
      </c>
      <c r="T38" s="5">
        <f>MIN('vnos rezultatov'!O38,'2ndR'!O38,'3rdR'!O38,'4thR'!O38,'5thR'!O38,'6thR'!O38,'7thR'!O38,'8thR'!O38)</f>
        <v>0</v>
      </c>
      <c r="U38" s="5">
        <f>MIN('vnos rezultatov'!P38,'2ndR'!P38,'3rdR'!P38,'4thR'!P38,'5thR'!P38,'6thR'!P38,'7thR'!P38,'8thR'!P38)</f>
        <v>0</v>
      </c>
      <c r="V38" s="5">
        <f>MIN('vnos rezultatov'!Q38,'2ndR'!Q38,'3rdR'!Q38,'4thR'!Q38,'5thR'!Q38,'6thR'!Q38,'7thR'!Q38,'8thR'!Q38)</f>
        <v>0</v>
      </c>
      <c r="W38" s="5">
        <f>MIN('vnos rezultatov'!R38,'2ndR'!R38,'3rdR'!R38,'4thR'!R38,'5thR'!R38,'6thR'!R38,'7thR'!R38,'8thR'!R38)</f>
        <v>0</v>
      </c>
      <c r="X38" s="5">
        <f>MIN('vnos rezultatov'!S38,'2ndR'!S38,'3rdR'!S38,'4thR'!S38,'5thR'!S38,'6thR'!S38,'7thR'!S38,'8thR'!S38)</f>
        <v>0</v>
      </c>
      <c r="Y38" s="5">
        <f>MIN('vnos rezultatov'!T38,'2ndR'!T38,'3rdR'!T38,'4thR'!T38,'5thR'!T38,'6thR'!T38,'7thR'!T38,'8thR'!T38)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14</v>
      </c>
      <c r="E39" s="11">
        <f t="shared" ref="E39:E70" si="13">_xlfn.RANK.EQ($AC39,$AC$7:$AC$146,1)</f>
        <v>14</v>
      </c>
      <c r="F39" s="6">
        <f>'8thR'!B39</f>
        <v>0</v>
      </c>
      <c r="G39" s="6">
        <f>'8thR'!W39</f>
        <v>0</v>
      </c>
      <c r="H39" s="5">
        <f>MIN('vnos rezultatov'!C39,'2ndR'!C39,'3rdR'!C39,'4thR'!C39,'5thR'!C39,'6thR'!C39,'7thR'!C39,'8thR'!C39)</f>
        <v>0</v>
      </c>
      <c r="I39" s="5">
        <f>MIN('vnos rezultatov'!D39,'2ndR'!D39,'3rdR'!D39,'4thR'!D39,'5thR'!D39,'6thR'!D39,'7thR'!D39,'8thR'!D39)</f>
        <v>0</v>
      </c>
      <c r="J39" s="5">
        <f>MIN('vnos rezultatov'!E39,'2ndR'!E39,'3rdR'!E39,'4thR'!E39,'5thR'!E39,'6thR'!E39,'7thR'!E39,'8thR'!E39)</f>
        <v>0</v>
      </c>
      <c r="K39" s="5">
        <f>MIN('vnos rezultatov'!F39,'2ndR'!F39,'3rdR'!F39,'4thR'!F39,'5thR'!F39,'6thR'!F39,'7thR'!F39,'8thR'!F39)</f>
        <v>0</v>
      </c>
      <c r="L39" s="5">
        <f>MIN('vnos rezultatov'!G39,'2ndR'!G39,'3rdR'!G39,'4thR'!G39,'5thR'!G39,'6thR'!G39,'7thR'!G39,'8thR'!G39)</f>
        <v>0</v>
      </c>
      <c r="M39" s="5">
        <f>MIN('vnos rezultatov'!H39,'2ndR'!H39,'3rdR'!H39,'4thR'!H39,'5thR'!H39,'6thR'!H39,'7thR'!H39,'8thR'!H39)</f>
        <v>0</v>
      </c>
      <c r="N39" s="5">
        <f>MIN('vnos rezultatov'!I39,'2ndR'!I39,'3rdR'!I39,'4thR'!I39,'5thR'!I39,'6thR'!I39,'7thR'!I39,'8thR'!I39)</f>
        <v>0</v>
      </c>
      <c r="O39" s="5">
        <f>MIN('vnos rezultatov'!J39,'2ndR'!J39,'3rdR'!J39,'4thR'!J39,'5thR'!J39,'6thR'!J39,'7thR'!J39,'8thR'!J39)</f>
        <v>0</v>
      </c>
      <c r="P39" s="5">
        <f>MIN('vnos rezultatov'!K39,'2ndR'!K39,'3rdR'!K39,'4thR'!K39,'5thR'!K39,'6thR'!K39,'7thR'!K39,'8thR'!K39)</f>
        <v>0</v>
      </c>
      <c r="Q39" s="60">
        <f>MIN('vnos rezultatov'!L39,'2ndR'!L39,'3rdR'!L39,'4thR'!L39,'5thR'!L39,'6thR'!L39,'7thR'!L39,'8thR'!L39)</f>
        <v>0</v>
      </c>
      <c r="R39" s="60">
        <f>MIN('vnos rezultatov'!M39,'2ndR'!M39,'3rdR'!M39,'4thR'!M39,'5thR'!M39,'6thR'!M39,'7thR'!M39,'8thR'!M39)</f>
        <v>0</v>
      </c>
      <c r="S39" s="60">
        <f>MIN('vnos rezultatov'!N39,'2ndR'!N39,'3rdR'!N39,'4thR'!N39,'5thR'!N39,'6thR'!N39,'7thR'!N39,'8thR'!N39)</f>
        <v>0</v>
      </c>
      <c r="T39" s="5">
        <f>MIN('vnos rezultatov'!O39,'2ndR'!O39,'3rdR'!O39,'4thR'!O39,'5thR'!O39,'6thR'!O39,'7thR'!O39,'8thR'!O39)</f>
        <v>0</v>
      </c>
      <c r="U39" s="5">
        <f>MIN('vnos rezultatov'!P39,'2ndR'!P39,'3rdR'!P39,'4thR'!P39,'5thR'!P39,'6thR'!P39,'7thR'!P39,'8thR'!P39)</f>
        <v>0</v>
      </c>
      <c r="V39" s="5">
        <f>MIN('vnos rezultatov'!Q39,'2ndR'!Q39,'3rdR'!Q39,'4thR'!Q39,'5thR'!Q39,'6thR'!Q39,'7thR'!Q39,'8thR'!Q39)</f>
        <v>0</v>
      </c>
      <c r="W39" s="5">
        <f>MIN('vnos rezultatov'!R39,'2ndR'!R39,'3rdR'!R39,'4thR'!R39,'5thR'!R39,'6thR'!R39,'7thR'!R39,'8thR'!R39)</f>
        <v>0</v>
      </c>
      <c r="X39" s="5">
        <f>MIN('vnos rezultatov'!S39,'2ndR'!S39,'3rdR'!S39,'4thR'!S39,'5thR'!S39,'6thR'!S39,'7thR'!S39,'8thR'!S39)</f>
        <v>0</v>
      </c>
      <c r="Y39" s="5">
        <f>MIN('vnos rezultatov'!T39,'2ndR'!T39,'3rdR'!T39,'4thR'!T39,'5thR'!T39,'6thR'!T39,'7thR'!T39,'8thR'!T39)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14</v>
      </c>
      <c r="E40" s="11">
        <f t="shared" si="13"/>
        <v>14</v>
      </c>
      <c r="F40" s="6">
        <f>'8thR'!B40</f>
        <v>0</v>
      </c>
      <c r="G40" s="6">
        <f>'8thR'!W40</f>
        <v>0</v>
      </c>
      <c r="H40" s="5">
        <f>MIN('vnos rezultatov'!C40,'2ndR'!C40,'3rdR'!C40,'4thR'!C40,'5thR'!C40,'6thR'!C40,'7thR'!C40,'8thR'!C40)</f>
        <v>0</v>
      </c>
      <c r="I40" s="5">
        <f>MIN('vnos rezultatov'!D40,'2ndR'!D40,'3rdR'!D40,'4thR'!D40,'5thR'!D40,'6thR'!D40,'7thR'!D40,'8thR'!D40)</f>
        <v>0</v>
      </c>
      <c r="J40" s="5">
        <f>MIN('vnos rezultatov'!E40,'2ndR'!E40,'3rdR'!E40,'4thR'!E40,'5thR'!E40,'6thR'!E40,'7thR'!E40,'8thR'!E40)</f>
        <v>0</v>
      </c>
      <c r="K40" s="5">
        <f>MIN('vnos rezultatov'!F40,'2ndR'!F40,'3rdR'!F40,'4thR'!F40,'5thR'!F40,'6thR'!F40,'7thR'!F40,'8thR'!F40)</f>
        <v>0</v>
      </c>
      <c r="L40" s="5">
        <f>MIN('vnos rezultatov'!G40,'2ndR'!G40,'3rdR'!G40,'4thR'!G40,'5thR'!G40,'6thR'!G40,'7thR'!G40,'8thR'!G40)</f>
        <v>0</v>
      </c>
      <c r="M40" s="5">
        <f>MIN('vnos rezultatov'!H40,'2ndR'!H40,'3rdR'!H40,'4thR'!H40,'5thR'!H40,'6thR'!H40,'7thR'!H40,'8thR'!H40)</f>
        <v>0</v>
      </c>
      <c r="N40" s="5">
        <f>MIN('vnos rezultatov'!I40,'2ndR'!I40,'3rdR'!I40,'4thR'!I40,'5thR'!I40,'6thR'!I40,'7thR'!I40,'8thR'!I40)</f>
        <v>0</v>
      </c>
      <c r="O40" s="5">
        <f>MIN('vnos rezultatov'!J40,'2ndR'!J40,'3rdR'!J40,'4thR'!J40,'5thR'!J40,'6thR'!J40,'7thR'!J40,'8thR'!J40)</f>
        <v>0</v>
      </c>
      <c r="P40" s="5">
        <f>MIN('vnos rezultatov'!K40,'2ndR'!K40,'3rdR'!K40,'4thR'!K40,'5thR'!K40,'6thR'!K40,'7thR'!K40,'8thR'!K40)</f>
        <v>0</v>
      </c>
      <c r="Q40" s="60">
        <f>MIN('vnos rezultatov'!L40,'2ndR'!L40,'3rdR'!L40,'4thR'!L40,'5thR'!L40,'6thR'!L40,'7thR'!L40,'8thR'!L40)</f>
        <v>0</v>
      </c>
      <c r="R40" s="60">
        <f>MIN('vnos rezultatov'!M40,'2ndR'!M40,'3rdR'!M40,'4thR'!M40,'5thR'!M40,'6thR'!M40,'7thR'!M40,'8thR'!M40)</f>
        <v>0</v>
      </c>
      <c r="S40" s="60">
        <f>MIN('vnos rezultatov'!N40,'2ndR'!N40,'3rdR'!N40,'4thR'!N40,'5thR'!N40,'6thR'!N40,'7thR'!N40,'8thR'!N40)</f>
        <v>0</v>
      </c>
      <c r="T40" s="5">
        <f>MIN('vnos rezultatov'!O40,'2ndR'!O40,'3rdR'!O40,'4thR'!O40,'5thR'!O40,'6thR'!O40,'7thR'!O40,'8thR'!O40)</f>
        <v>0</v>
      </c>
      <c r="U40" s="5">
        <f>MIN('vnos rezultatov'!P40,'2ndR'!P40,'3rdR'!P40,'4thR'!P40,'5thR'!P40,'6thR'!P40,'7thR'!P40,'8thR'!P40)</f>
        <v>0</v>
      </c>
      <c r="V40" s="5">
        <f>MIN('vnos rezultatov'!Q40,'2ndR'!Q40,'3rdR'!Q40,'4thR'!Q40,'5thR'!Q40,'6thR'!Q40,'7thR'!Q40,'8thR'!Q40)</f>
        <v>0</v>
      </c>
      <c r="W40" s="5">
        <f>MIN('vnos rezultatov'!R40,'2ndR'!R40,'3rdR'!R40,'4thR'!R40,'5thR'!R40,'6thR'!R40,'7thR'!R40,'8thR'!R40)</f>
        <v>0</v>
      </c>
      <c r="X40" s="5">
        <f>MIN('vnos rezultatov'!S40,'2ndR'!S40,'3rdR'!S40,'4thR'!S40,'5thR'!S40,'6thR'!S40,'7thR'!S40,'8thR'!S40)</f>
        <v>0</v>
      </c>
      <c r="Y40" s="5">
        <f>MIN('vnos rezultatov'!T40,'2ndR'!T40,'3rdR'!T40,'4thR'!T40,'5thR'!T40,'6thR'!T40,'7thR'!T40,'8thR'!T40)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14</v>
      </c>
      <c r="E41" s="11">
        <f t="shared" si="13"/>
        <v>14</v>
      </c>
      <c r="F41" s="6">
        <f>'8thR'!B41</f>
        <v>0</v>
      </c>
      <c r="G41" s="6">
        <f>'8thR'!W41</f>
        <v>0</v>
      </c>
      <c r="H41" s="5">
        <f>MIN('vnos rezultatov'!C41,'2ndR'!C41,'3rdR'!C41,'4thR'!C41,'5thR'!C41,'6thR'!C41,'7thR'!C41,'8thR'!C41)</f>
        <v>0</v>
      </c>
      <c r="I41" s="5">
        <f>MIN('vnos rezultatov'!D41,'2ndR'!D41,'3rdR'!D41,'4thR'!D41,'5thR'!D41,'6thR'!D41,'7thR'!D41,'8thR'!D41)</f>
        <v>0</v>
      </c>
      <c r="J41" s="5">
        <f>MIN('vnos rezultatov'!E41,'2ndR'!E41,'3rdR'!E41,'4thR'!E41,'5thR'!E41,'6thR'!E41,'7thR'!E41,'8thR'!E41)</f>
        <v>0</v>
      </c>
      <c r="K41" s="5">
        <f>MIN('vnos rezultatov'!F41,'2ndR'!F41,'3rdR'!F41,'4thR'!F41,'5thR'!F41,'6thR'!F41,'7thR'!F41,'8thR'!F41)</f>
        <v>0</v>
      </c>
      <c r="L41" s="5">
        <f>MIN('vnos rezultatov'!G41,'2ndR'!G41,'3rdR'!G41,'4thR'!G41,'5thR'!G41,'6thR'!G41,'7thR'!G41,'8thR'!G41)</f>
        <v>0</v>
      </c>
      <c r="M41" s="5">
        <f>MIN('vnos rezultatov'!H41,'2ndR'!H41,'3rdR'!H41,'4thR'!H41,'5thR'!H41,'6thR'!H41,'7thR'!H41,'8thR'!H41)</f>
        <v>0</v>
      </c>
      <c r="N41" s="5">
        <f>MIN('vnos rezultatov'!I41,'2ndR'!I41,'3rdR'!I41,'4thR'!I41,'5thR'!I41,'6thR'!I41,'7thR'!I41,'8thR'!I41)</f>
        <v>0</v>
      </c>
      <c r="O41" s="5">
        <f>MIN('vnos rezultatov'!J41,'2ndR'!J41,'3rdR'!J41,'4thR'!J41,'5thR'!J41,'6thR'!J41,'7thR'!J41,'8thR'!J41)</f>
        <v>0</v>
      </c>
      <c r="P41" s="5">
        <f>MIN('vnos rezultatov'!K41,'2ndR'!K41,'3rdR'!K41,'4thR'!K41,'5thR'!K41,'6thR'!K41,'7thR'!K41,'8thR'!K41)</f>
        <v>0</v>
      </c>
      <c r="Q41" s="60">
        <f>MIN('vnos rezultatov'!L41,'2ndR'!L41,'3rdR'!L41,'4thR'!L41,'5thR'!L41,'6thR'!L41,'7thR'!L41,'8thR'!L41)</f>
        <v>0</v>
      </c>
      <c r="R41" s="60">
        <f>MIN('vnos rezultatov'!M41,'2ndR'!M41,'3rdR'!M41,'4thR'!M41,'5thR'!M41,'6thR'!M41,'7thR'!M41,'8thR'!M41)</f>
        <v>0</v>
      </c>
      <c r="S41" s="60">
        <f>MIN('vnos rezultatov'!N41,'2ndR'!N41,'3rdR'!N41,'4thR'!N41,'5thR'!N41,'6thR'!N41,'7thR'!N41,'8thR'!N41)</f>
        <v>0</v>
      </c>
      <c r="T41" s="5">
        <f>MIN('vnos rezultatov'!O41,'2ndR'!O41,'3rdR'!O41,'4thR'!O41,'5thR'!O41,'6thR'!O41,'7thR'!O41,'8thR'!O41)</f>
        <v>0</v>
      </c>
      <c r="U41" s="5">
        <f>MIN('vnos rezultatov'!P41,'2ndR'!P41,'3rdR'!P41,'4thR'!P41,'5thR'!P41,'6thR'!P41,'7thR'!P41,'8thR'!P41)</f>
        <v>0</v>
      </c>
      <c r="V41" s="5">
        <f>MIN('vnos rezultatov'!Q41,'2ndR'!Q41,'3rdR'!Q41,'4thR'!Q41,'5thR'!Q41,'6thR'!Q41,'7thR'!Q41,'8thR'!Q41)</f>
        <v>0</v>
      </c>
      <c r="W41" s="5">
        <f>MIN('vnos rezultatov'!R41,'2ndR'!R41,'3rdR'!R41,'4thR'!R41,'5thR'!R41,'6thR'!R41,'7thR'!R41,'8thR'!R41)</f>
        <v>0</v>
      </c>
      <c r="X41" s="5">
        <f>MIN('vnos rezultatov'!S41,'2ndR'!S41,'3rdR'!S41,'4thR'!S41,'5thR'!S41,'6thR'!S41,'7thR'!S41,'8thR'!S41)</f>
        <v>0</v>
      </c>
      <c r="Y41" s="5">
        <f>MIN('vnos rezultatov'!T41,'2ndR'!T41,'3rdR'!T41,'4thR'!T41,'5thR'!T41,'6thR'!T41,'7thR'!T41,'8thR'!T41)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14</v>
      </c>
      <c r="E42" s="11">
        <f t="shared" si="13"/>
        <v>14</v>
      </c>
      <c r="F42" s="6">
        <f>'8thR'!B42</f>
        <v>0</v>
      </c>
      <c r="G42" s="6">
        <f>'8thR'!W42</f>
        <v>0</v>
      </c>
      <c r="H42" s="5">
        <f>MIN('vnos rezultatov'!C42,'2ndR'!C42,'3rdR'!C42,'4thR'!C42,'5thR'!C42,'6thR'!C42,'7thR'!C42,'8thR'!C42)</f>
        <v>0</v>
      </c>
      <c r="I42" s="5">
        <f>MIN('vnos rezultatov'!D42,'2ndR'!D42,'3rdR'!D42,'4thR'!D42,'5thR'!D42,'6thR'!D42,'7thR'!D42,'8thR'!D42)</f>
        <v>0</v>
      </c>
      <c r="J42" s="5">
        <f>MIN('vnos rezultatov'!E42,'2ndR'!E42,'3rdR'!E42,'4thR'!E42,'5thR'!E42,'6thR'!E42,'7thR'!E42,'8thR'!E42)</f>
        <v>0</v>
      </c>
      <c r="K42" s="5">
        <f>MIN('vnos rezultatov'!F42,'2ndR'!F42,'3rdR'!F42,'4thR'!F42,'5thR'!F42,'6thR'!F42,'7thR'!F42,'8thR'!F42)</f>
        <v>0</v>
      </c>
      <c r="L42" s="5">
        <f>MIN('vnos rezultatov'!G42,'2ndR'!G42,'3rdR'!G42,'4thR'!G42,'5thR'!G42,'6thR'!G42,'7thR'!G42,'8thR'!G42)</f>
        <v>0</v>
      </c>
      <c r="M42" s="5">
        <f>MIN('vnos rezultatov'!H42,'2ndR'!H42,'3rdR'!H42,'4thR'!H42,'5thR'!H42,'6thR'!H42,'7thR'!H42,'8thR'!H42)</f>
        <v>0</v>
      </c>
      <c r="N42" s="5">
        <f>MIN('vnos rezultatov'!I42,'2ndR'!I42,'3rdR'!I42,'4thR'!I42,'5thR'!I42,'6thR'!I42,'7thR'!I42,'8thR'!I42)</f>
        <v>0</v>
      </c>
      <c r="O42" s="5">
        <f>MIN('vnos rezultatov'!J42,'2ndR'!J42,'3rdR'!J42,'4thR'!J42,'5thR'!J42,'6thR'!J42,'7thR'!J42,'8thR'!J42)</f>
        <v>0</v>
      </c>
      <c r="P42" s="5">
        <f>MIN('vnos rezultatov'!K42,'2ndR'!K42,'3rdR'!K42,'4thR'!K42,'5thR'!K42,'6thR'!K42,'7thR'!K42,'8thR'!K42)</f>
        <v>0</v>
      </c>
      <c r="Q42" s="60">
        <f>MIN('vnos rezultatov'!L42,'2ndR'!L42,'3rdR'!L42,'4thR'!L42,'5thR'!L42,'6thR'!L42,'7thR'!L42,'8thR'!L42)</f>
        <v>0</v>
      </c>
      <c r="R42" s="60">
        <f>MIN('vnos rezultatov'!M42,'2ndR'!M42,'3rdR'!M42,'4thR'!M42,'5thR'!M42,'6thR'!M42,'7thR'!M42,'8thR'!M42)</f>
        <v>0</v>
      </c>
      <c r="S42" s="60">
        <f>MIN('vnos rezultatov'!N42,'2ndR'!N42,'3rdR'!N42,'4thR'!N42,'5thR'!N42,'6thR'!N42,'7thR'!N42,'8thR'!N42)</f>
        <v>0</v>
      </c>
      <c r="T42" s="5">
        <f>MIN('vnos rezultatov'!O42,'2ndR'!O42,'3rdR'!O42,'4thR'!O42,'5thR'!O42,'6thR'!O42,'7thR'!O42,'8thR'!O42)</f>
        <v>0</v>
      </c>
      <c r="U42" s="5">
        <f>MIN('vnos rezultatov'!P42,'2ndR'!P42,'3rdR'!P42,'4thR'!P42,'5thR'!P42,'6thR'!P42,'7thR'!P42,'8thR'!P42)</f>
        <v>0</v>
      </c>
      <c r="V42" s="5">
        <f>MIN('vnos rezultatov'!Q42,'2ndR'!Q42,'3rdR'!Q42,'4thR'!Q42,'5thR'!Q42,'6thR'!Q42,'7thR'!Q42,'8thR'!Q42)</f>
        <v>0</v>
      </c>
      <c r="W42" s="5">
        <f>MIN('vnos rezultatov'!R42,'2ndR'!R42,'3rdR'!R42,'4thR'!R42,'5thR'!R42,'6thR'!R42,'7thR'!R42,'8thR'!R42)</f>
        <v>0</v>
      </c>
      <c r="X42" s="5">
        <f>MIN('vnos rezultatov'!S42,'2ndR'!S42,'3rdR'!S42,'4thR'!S42,'5thR'!S42,'6thR'!S42,'7thR'!S42,'8thR'!S42)</f>
        <v>0</v>
      </c>
      <c r="Y42" s="5">
        <f>MIN('vnos rezultatov'!T42,'2ndR'!T42,'3rdR'!T42,'4thR'!T42,'5thR'!T42,'6thR'!T42,'7thR'!T42,'8thR'!T42)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14</v>
      </c>
      <c r="E43" s="11">
        <f t="shared" si="13"/>
        <v>14</v>
      </c>
      <c r="F43" s="6">
        <f>'8thR'!B43</f>
        <v>0</v>
      </c>
      <c r="G43" s="6">
        <f>'8thR'!W43</f>
        <v>0</v>
      </c>
      <c r="H43" s="5">
        <f>MIN('vnos rezultatov'!C43,'2ndR'!C43,'3rdR'!C43,'4thR'!C43,'5thR'!C43,'6thR'!C43,'7thR'!C43,'8thR'!C43)</f>
        <v>0</v>
      </c>
      <c r="I43" s="5">
        <f>MIN('vnos rezultatov'!D43,'2ndR'!D43,'3rdR'!D43,'4thR'!D43,'5thR'!D43,'6thR'!D43,'7thR'!D43,'8thR'!D43)</f>
        <v>0</v>
      </c>
      <c r="J43" s="5">
        <f>MIN('vnos rezultatov'!E43,'2ndR'!E43,'3rdR'!E43,'4thR'!E43,'5thR'!E43,'6thR'!E43,'7thR'!E43,'8thR'!E43)</f>
        <v>0</v>
      </c>
      <c r="K43" s="5">
        <f>MIN('vnos rezultatov'!F43,'2ndR'!F43,'3rdR'!F43,'4thR'!F43,'5thR'!F43,'6thR'!F43,'7thR'!F43,'8thR'!F43)</f>
        <v>0</v>
      </c>
      <c r="L43" s="5">
        <f>MIN('vnos rezultatov'!G43,'2ndR'!G43,'3rdR'!G43,'4thR'!G43,'5thR'!G43,'6thR'!G43,'7thR'!G43,'8thR'!G43)</f>
        <v>0</v>
      </c>
      <c r="M43" s="5">
        <f>MIN('vnos rezultatov'!H43,'2ndR'!H43,'3rdR'!H43,'4thR'!H43,'5thR'!H43,'6thR'!H43,'7thR'!H43,'8thR'!H43)</f>
        <v>0</v>
      </c>
      <c r="N43" s="5">
        <f>MIN('vnos rezultatov'!I43,'2ndR'!I43,'3rdR'!I43,'4thR'!I43,'5thR'!I43,'6thR'!I43,'7thR'!I43,'8thR'!I43)</f>
        <v>0</v>
      </c>
      <c r="O43" s="5">
        <f>MIN('vnos rezultatov'!J43,'2ndR'!J43,'3rdR'!J43,'4thR'!J43,'5thR'!J43,'6thR'!J43,'7thR'!J43,'8thR'!J43)</f>
        <v>0</v>
      </c>
      <c r="P43" s="5">
        <f>MIN('vnos rezultatov'!K43,'2ndR'!K43,'3rdR'!K43,'4thR'!K43,'5thR'!K43,'6thR'!K43,'7thR'!K43,'8thR'!K43)</f>
        <v>0</v>
      </c>
      <c r="Q43" s="60">
        <f>MIN('vnos rezultatov'!L43,'2ndR'!L43,'3rdR'!L43,'4thR'!L43,'5thR'!L43,'6thR'!L43,'7thR'!L43,'8thR'!L43)</f>
        <v>0</v>
      </c>
      <c r="R43" s="60">
        <f>MIN('vnos rezultatov'!M43,'2ndR'!M43,'3rdR'!M43,'4thR'!M43,'5thR'!M43,'6thR'!M43,'7thR'!M43,'8thR'!M43)</f>
        <v>0</v>
      </c>
      <c r="S43" s="60">
        <f>MIN('vnos rezultatov'!N43,'2ndR'!N43,'3rdR'!N43,'4thR'!N43,'5thR'!N43,'6thR'!N43,'7thR'!N43,'8thR'!N43)</f>
        <v>0</v>
      </c>
      <c r="T43" s="5">
        <f>MIN('vnos rezultatov'!O43,'2ndR'!O43,'3rdR'!O43,'4thR'!O43,'5thR'!O43,'6thR'!O43,'7thR'!O43,'8thR'!O43)</f>
        <v>0</v>
      </c>
      <c r="U43" s="5">
        <f>MIN('vnos rezultatov'!P43,'2ndR'!P43,'3rdR'!P43,'4thR'!P43,'5thR'!P43,'6thR'!P43,'7thR'!P43,'8thR'!P43)</f>
        <v>0</v>
      </c>
      <c r="V43" s="5">
        <f>MIN('vnos rezultatov'!Q43,'2ndR'!Q43,'3rdR'!Q43,'4thR'!Q43,'5thR'!Q43,'6thR'!Q43,'7thR'!Q43,'8thR'!Q43)</f>
        <v>0</v>
      </c>
      <c r="W43" s="5">
        <f>MIN('vnos rezultatov'!R43,'2ndR'!R43,'3rdR'!R43,'4thR'!R43,'5thR'!R43,'6thR'!R43,'7thR'!R43,'8thR'!R43)</f>
        <v>0</v>
      </c>
      <c r="X43" s="5">
        <f>MIN('vnos rezultatov'!S43,'2ndR'!S43,'3rdR'!S43,'4thR'!S43,'5thR'!S43,'6thR'!S43,'7thR'!S43,'8thR'!S43)</f>
        <v>0</v>
      </c>
      <c r="Y43" s="5">
        <f>MIN('vnos rezultatov'!T43,'2ndR'!T43,'3rdR'!T43,'4thR'!T43,'5thR'!T43,'6thR'!T43,'7thR'!T43,'8thR'!T43)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14</v>
      </c>
      <c r="E44" s="11">
        <f t="shared" si="13"/>
        <v>14</v>
      </c>
      <c r="F44" s="6">
        <f>'8thR'!B44</f>
        <v>0</v>
      </c>
      <c r="G44" s="6">
        <f>'8thR'!W44</f>
        <v>0</v>
      </c>
      <c r="H44" s="5">
        <f>MIN('vnos rezultatov'!C44,'2ndR'!C44,'3rdR'!C44,'4thR'!C44,'5thR'!C44,'6thR'!C44,'7thR'!C44,'8thR'!C44)</f>
        <v>0</v>
      </c>
      <c r="I44" s="5">
        <f>MIN('vnos rezultatov'!D44,'2ndR'!D44,'3rdR'!D44,'4thR'!D44,'5thR'!D44,'6thR'!D44,'7thR'!D44,'8thR'!D44)</f>
        <v>0</v>
      </c>
      <c r="J44" s="5">
        <f>MIN('vnos rezultatov'!E44,'2ndR'!E44,'3rdR'!E44,'4thR'!E44,'5thR'!E44,'6thR'!E44,'7thR'!E44,'8thR'!E44)</f>
        <v>0</v>
      </c>
      <c r="K44" s="5">
        <f>MIN('vnos rezultatov'!F44,'2ndR'!F44,'3rdR'!F44,'4thR'!F44,'5thR'!F44,'6thR'!F44,'7thR'!F44,'8thR'!F44)</f>
        <v>0</v>
      </c>
      <c r="L44" s="5">
        <f>MIN('vnos rezultatov'!G44,'2ndR'!G44,'3rdR'!G44,'4thR'!G44,'5thR'!G44,'6thR'!G44,'7thR'!G44,'8thR'!G44)</f>
        <v>0</v>
      </c>
      <c r="M44" s="5">
        <f>MIN('vnos rezultatov'!H44,'2ndR'!H44,'3rdR'!H44,'4thR'!H44,'5thR'!H44,'6thR'!H44,'7thR'!H44,'8thR'!H44)</f>
        <v>0</v>
      </c>
      <c r="N44" s="5">
        <f>MIN('vnos rezultatov'!I44,'2ndR'!I44,'3rdR'!I44,'4thR'!I44,'5thR'!I44,'6thR'!I44,'7thR'!I44,'8thR'!I44)</f>
        <v>0</v>
      </c>
      <c r="O44" s="5">
        <f>MIN('vnos rezultatov'!J44,'2ndR'!J44,'3rdR'!J44,'4thR'!J44,'5thR'!J44,'6thR'!J44,'7thR'!J44,'8thR'!J44)</f>
        <v>0</v>
      </c>
      <c r="P44" s="5">
        <f>MIN('vnos rezultatov'!K44,'2ndR'!K44,'3rdR'!K44,'4thR'!K44,'5thR'!K44,'6thR'!K44,'7thR'!K44,'8thR'!K44)</f>
        <v>0</v>
      </c>
      <c r="Q44" s="60">
        <f>MIN('vnos rezultatov'!L44,'2ndR'!L44,'3rdR'!L44,'4thR'!L44,'5thR'!L44,'6thR'!L44,'7thR'!L44,'8thR'!L44)</f>
        <v>0</v>
      </c>
      <c r="R44" s="60">
        <f>MIN('vnos rezultatov'!M44,'2ndR'!M44,'3rdR'!M44,'4thR'!M44,'5thR'!M44,'6thR'!M44,'7thR'!M44,'8thR'!M44)</f>
        <v>0</v>
      </c>
      <c r="S44" s="60">
        <f>MIN('vnos rezultatov'!N44,'2ndR'!N44,'3rdR'!N44,'4thR'!N44,'5thR'!N44,'6thR'!N44,'7thR'!N44,'8thR'!N44)</f>
        <v>0</v>
      </c>
      <c r="T44" s="5">
        <f>MIN('vnos rezultatov'!O44,'2ndR'!O44,'3rdR'!O44,'4thR'!O44,'5thR'!O44,'6thR'!O44,'7thR'!O44,'8thR'!O44)</f>
        <v>0</v>
      </c>
      <c r="U44" s="5">
        <f>MIN('vnos rezultatov'!P44,'2ndR'!P44,'3rdR'!P44,'4thR'!P44,'5thR'!P44,'6thR'!P44,'7thR'!P44,'8thR'!P44)</f>
        <v>0</v>
      </c>
      <c r="V44" s="5">
        <f>MIN('vnos rezultatov'!Q44,'2ndR'!Q44,'3rdR'!Q44,'4thR'!Q44,'5thR'!Q44,'6thR'!Q44,'7thR'!Q44,'8thR'!Q44)</f>
        <v>0</v>
      </c>
      <c r="W44" s="5">
        <f>MIN('vnos rezultatov'!R44,'2ndR'!R44,'3rdR'!R44,'4thR'!R44,'5thR'!R44,'6thR'!R44,'7thR'!R44,'8thR'!R44)</f>
        <v>0</v>
      </c>
      <c r="X44" s="5">
        <f>MIN('vnos rezultatov'!S44,'2ndR'!S44,'3rdR'!S44,'4thR'!S44,'5thR'!S44,'6thR'!S44,'7thR'!S44,'8thR'!S44)</f>
        <v>0</v>
      </c>
      <c r="Y44" s="5">
        <f>MIN('vnos rezultatov'!T44,'2ndR'!T44,'3rdR'!T44,'4thR'!T44,'5thR'!T44,'6thR'!T44,'7thR'!T44,'8thR'!T44)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14</v>
      </c>
      <c r="E45" s="11">
        <f t="shared" si="13"/>
        <v>14</v>
      </c>
      <c r="F45" s="6">
        <f>'8thR'!B45</f>
        <v>0</v>
      </c>
      <c r="G45" s="6">
        <f>'8thR'!W45</f>
        <v>0</v>
      </c>
      <c r="H45" s="5">
        <f>MIN('vnos rezultatov'!C45,'2ndR'!C45,'3rdR'!C45,'4thR'!C45,'5thR'!C45,'6thR'!C45,'7thR'!C45,'8thR'!C45)</f>
        <v>0</v>
      </c>
      <c r="I45" s="5">
        <f>MIN('vnos rezultatov'!D45,'2ndR'!D45,'3rdR'!D45,'4thR'!D45,'5thR'!D45,'6thR'!D45,'7thR'!D45,'8thR'!D45)</f>
        <v>0</v>
      </c>
      <c r="J45" s="5">
        <f>MIN('vnos rezultatov'!E45,'2ndR'!E45,'3rdR'!E45,'4thR'!E45,'5thR'!E45,'6thR'!E45,'7thR'!E45,'8thR'!E45)</f>
        <v>0</v>
      </c>
      <c r="K45" s="5">
        <f>MIN('vnos rezultatov'!F45,'2ndR'!F45,'3rdR'!F45,'4thR'!F45,'5thR'!F45,'6thR'!F45,'7thR'!F45,'8thR'!F45)</f>
        <v>0</v>
      </c>
      <c r="L45" s="5">
        <f>MIN('vnos rezultatov'!G45,'2ndR'!G45,'3rdR'!G45,'4thR'!G45,'5thR'!G45,'6thR'!G45,'7thR'!G45,'8thR'!G45)</f>
        <v>0</v>
      </c>
      <c r="M45" s="5">
        <f>MIN('vnos rezultatov'!H45,'2ndR'!H45,'3rdR'!H45,'4thR'!H45,'5thR'!H45,'6thR'!H45,'7thR'!H45,'8thR'!H45)</f>
        <v>0</v>
      </c>
      <c r="N45" s="5">
        <f>MIN('vnos rezultatov'!I45,'2ndR'!I45,'3rdR'!I45,'4thR'!I45,'5thR'!I45,'6thR'!I45,'7thR'!I45,'8thR'!I45)</f>
        <v>0</v>
      </c>
      <c r="O45" s="5">
        <f>MIN('vnos rezultatov'!J45,'2ndR'!J45,'3rdR'!J45,'4thR'!J45,'5thR'!J45,'6thR'!J45,'7thR'!J45,'8thR'!J45)</f>
        <v>0</v>
      </c>
      <c r="P45" s="5">
        <f>MIN('vnos rezultatov'!K45,'2ndR'!K45,'3rdR'!K45,'4thR'!K45,'5thR'!K45,'6thR'!K45,'7thR'!K45,'8thR'!K45)</f>
        <v>0</v>
      </c>
      <c r="Q45" s="60">
        <f>MIN('vnos rezultatov'!L45,'2ndR'!L45,'3rdR'!L45,'4thR'!L45,'5thR'!L45,'6thR'!L45,'7thR'!L45,'8thR'!L45)</f>
        <v>0</v>
      </c>
      <c r="R45" s="60">
        <f>MIN('vnos rezultatov'!M45,'2ndR'!M45,'3rdR'!M45,'4thR'!M45,'5thR'!M45,'6thR'!M45,'7thR'!M45,'8thR'!M45)</f>
        <v>0</v>
      </c>
      <c r="S45" s="60">
        <f>MIN('vnos rezultatov'!N45,'2ndR'!N45,'3rdR'!N45,'4thR'!N45,'5thR'!N45,'6thR'!N45,'7thR'!N45,'8thR'!N45)</f>
        <v>0</v>
      </c>
      <c r="T45" s="5">
        <f>MIN('vnos rezultatov'!O45,'2ndR'!O45,'3rdR'!O45,'4thR'!O45,'5thR'!O45,'6thR'!O45,'7thR'!O45,'8thR'!O45)</f>
        <v>0</v>
      </c>
      <c r="U45" s="5">
        <f>MIN('vnos rezultatov'!P45,'2ndR'!P45,'3rdR'!P45,'4thR'!P45,'5thR'!P45,'6thR'!P45,'7thR'!P45,'8thR'!P45)</f>
        <v>0</v>
      </c>
      <c r="V45" s="5">
        <f>MIN('vnos rezultatov'!Q45,'2ndR'!Q45,'3rdR'!Q45,'4thR'!Q45,'5thR'!Q45,'6thR'!Q45,'7thR'!Q45,'8thR'!Q45)</f>
        <v>0</v>
      </c>
      <c r="W45" s="5">
        <f>MIN('vnos rezultatov'!R45,'2ndR'!R45,'3rdR'!R45,'4thR'!R45,'5thR'!R45,'6thR'!R45,'7thR'!R45,'8thR'!R45)</f>
        <v>0</v>
      </c>
      <c r="X45" s="5">
        <f>MIN('vnos rezultatov'!S45,'2ndR'!S45,'3rdR'!S45,'4thR'!S45,'5thR'!S45,'6thR'!S45,'7thR'!S45,'8thR'!S45)</f>
        <v>0</v>
      </c>
      <c r="Y45" s="5">
        <f>MIN('vnos rezultatov'!T45,'2ndR'!T45,'3rdR'!T45,'4thR'!T45,'5thR'!T45,'6thR'!T45,'7thR'!T45,'8thR'!T45)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14</v>
      </c>
      <c r="E46" s="11">
        <f t="shared" si="13"/>
        <v>14</v>
      </c>
      <c r="F46" s="6">
        <f>'8thR'!B46</f>
        <v>0</v>
      </c>
      <c r="G46" s="6">
        <f>'8thR'!W46</f>
        <v>0</v>
      </c>
      <c r="H46" s="5">
        <f>MIN('vnos rezultatov'!C46,'2ndR'!C46,'3rdR'!C46,'4thR'!C46,'5thR'!C46,'6thR'!C46,'7thR'!C46,'8thR'!C46)</f>
        <v>0</v>
      </c>
      <c r="I46" s="5">
        <f>MIN('vnos rezultatov'!D46,'2ndR'!D46,'3rdR'!D46,'4thR'!D46,'5thR'!D46,'6thR'!D46,'7thR'!D46,'8thR'!D46)</f>
        <v>0</v>
      </c>
      <c r="J46" s="5">
        <f>MIN('vnos rezultatov'!E46,'2ndR'!E46,'3rdR'!E46,'4thR'!E46,'5thR'!E46,'6thR'!E46,'7thR'!E46,'8thR'!E46)</f>
        <v>0</v>
      </c>
      <c r="K46" s="5">
        <f>MIN('vnos rezultatov'!F46,'2ndR'!F46,'3rdR'!F46,'4thR'!F46,'5thR'!F46,'6thR'!F46,'7thR'!F46,'8thR'!F46)</f>
        <v>0</v>
      </c>
      <c r="L46" s="5">
        <f>MIN('vnos rezultatov'!G46,'2ndR'!G46,'3rdR'!G46,'4thR'!G46,'5thR'!G46,'6thR'!G46,'7thR'!G46,'8thR'!G46)</f>
        <v>0</v>
      </c>
      <c r="M46" s="5">
        <f>MIN('vnos rezultatov'!H46,'2ndR'!H46,'3rdR'!H46,'4thR'!H46,'5thR'!H46,'6thR'!H46,'7thR'!H46,'8thR'!H46)</f>
        <v>0</v>
      </c>
      <c r="N46" s="5">
        <f>MIN('vnos rezultatov'!I46,'2ndR'!I46,'3rdR'!I46,'4thR'!I46,'5thR'!I46,'6thR'!I46,'7thR'!I46,'8thR'!I46)</f>
        <v>0</v>
      </c>
      <c r="O46" s="5">
        <f>MIN('vnos rezultatov'!J46,'2ndR'!J46,'3rdR'!J46,'4thR'!J46,'5thR'!J46,'6thR'!J46,'7thR'!J46,'8thR'!J46)</f>
        <v>0</v>
      </c>
      <c r="P46" s="5">
        <f>MIN('vnos rezultatov'!K46,'2ndR'!K46,'3rdR'!K46,'4thR'!K46,'5thR'!K46,'6thR'!K46,'7thR'!K46,'8thR'!K46)</f>
        <v>0</v>
      </c>
      <c r="Q46" s="60">
        <f>MIN('vnos rezultatov'!L46,'2ndR'!L46,'3rdR'!L46,'4thR'!L46,'5thR'!L46,'6thR'!L46,'7thR'!L46,'8thR'!L46)</f>
        <v>0</v>
      </c>
      <c r="R46" s="60">
        <f>MIN('vnos rezultatov'!M46,'2ndR'!M46,'3rdR'!M46,'4thR'!M46,'5thR'!M46,'6thR'!M46,'7thR'!M46,'8thR'!M46)</f>
        <v>0</v>
      </c>
      <c r="S46" s="60">
        <f>MIN('vnos rezultatov'!N46,'2ndR'!N46,'3rdR'!N46,'4thR'!N46,'5thR'!N46,'6thR'!N46,'7thR'!N46,'8thR'!N46)</f>
        <v>0</v>
      </c>
      <c r="T46" s="5">
        <f>MIN('vnos rezultatov'!O46,'2ndR'!O46,'3rdR'!O46,'4thR'!O46,'5thR'!O46,'6thR'!O46,'7thR'!O46,'8thR'!O46)</f>
        <v>0</v>
      </c>
      <c r="U46" s="5">
        <f>MIN('vnos rezultatov'!P46,'2ndR'!P46,'3rdR'!P46,'4thR'!P46,'5thR'!P46,'6thR'!P46,'7thR'!P46,'8thR'!P46)</f>
        <v>0</v>
      </c>
      <c r="V46" s="5">
        <f>MIN('vnos rezultatov'!Q46,'2ndR'!Q46,'3rdR'!Q46,'4thR'!Q46,'5thR'!Q46,'6thR'!Q46,'7thR'!Q46,'8thR'!Q46)</f>
        <v>0</v>
      </c>
      <c r="W46" s="5">
        <f>MIN('vnos rezultatov'!R46,'2ndR'!R46,'3rdR'!R46,'4thR'!R46,'5thR'!R46,'6thR'!R46,'7thR'!R46,'8thR'!R46)</f>
        <v>0</v>
      </c>
      <c r="X46" s="5">
        <f>MIN('vnos rezultatov'!S46,'2ndR'!S46,'3rdR'!S46,'4thR'!S46,'5thR'!S46,'6thR'!S46,'7thR'!S46,'8thR'!S46)</f>
        <v>0</v>
      </c>
      <c r="Y46" s="5">
        <f>MIN('vnos rezultatov'!T46,'2ndR'!T46,'3rdR'!T46,'4thR'!T46,'5thR'!T46,'6thR'!T46,'7thR'!T46,'8thR'!T46)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14</v>
      </c>
      <c r="E47" s="11">
        <f t="shared" si="13"/>
        <v>14</v>
      </c>
      <c r="F47" s="6">
        <f>'8thR'!B47</f>
        <v>0</v>
      </c>
      <c r="G47" s="6">
        <f>'8thR'!W47</f>
        <v>0</v>
      </c>
      <c r="H47" s="5">
        <f>MIN('vnos rezultatov'!C47,'2ndR'!C47,'3rdR'!C47,'4thR'!C47,'5thR'!C47,'6thR'!C47,'7thR'!C47,'8thR'!C47)</f>
        <v>0</v>
      </c>
      <c r="I47" s="5">
        <f>MIN('vnos rezultatov'!D47,'2ndR'!D47,'3rdR'!D47,'4thR'!D47,'5thR'!D47,'6thR'!D47,'7thR'!D47,'8thR'!D47)</f>
        <v>0</v>
      </c>
      <c r="J47" s="5">
        <f>MIN('vnos rezultatov'!E47,'2ndR'!E47,'3rdR'!E47,'4thR'!E47,'5thR'!E47,'6thR'!E47,'7thR'!E47,'8thR'!E47)</f>
        <v>0</v>
      </c>
      <c r="K47" s="5">
        <f>MIN('vnos rezultatov'!F47,'2ndR'!F47,'3rdR'!F47,'4thR'!F47,'5thR'!F47,'6thR'!F47,'7thR'!F47,'8thR'!F47)</f>
        <v>0</v>
      </c>
      <c r="L47" s="5">
        <f>MIN('vnos rezultatov'!G47,'2ndR'!G47,'3rdR'!G47,'4thR'!G47,'5thR'!G47,'6thR'!G47,'7thR'!G47,'8thR'!G47)</f>
        <v>0</v>
      </c>
      <c r="M47" s="5">
        <f>MIN('vnos rezultatov'!H47,'2ndR'!H47,'3rdR'!H47,'4thR'!H47,'5thR'!H47,'6thR'!H47,'7thR'!H47,'8thR'!H47)</f>
        <v>0</v>
      </c>
      <c r="N47" s="5">
        <f>MIN('vnos rezultatov'!I47,'2ndR'!I47,'3rdR'!I47,'4thR'!I47,'5thR'!I47,'6thR'!I47,'7thR'!I47,'8thR'!I47)</f>
        <v>0</v>
      </c>
      <c r="O47" s="5">
        <f>MIN('vnos rezultatov'!J47,'2ndR'!J47,'3rdR'!J47,'4thR'!J47,'5thR'!J47,'6thR'!J47,'7thR'!J47,'8thR'!J47)</f>
        <v>0</v>
      </c>
      <c r="P47" s="5">
        <f>MIN('vnos rezultatov'!K47,'2ndR'!K47,'3rdR'!K47,'4thR'!K47,'5thR'!K47,'6thR'!K47,'7thR'!K47,'8thR'!K47)</f>
        <v>0</v>
      </c>
      <c r="Q47" s="60">
        <f>MIN('vnos rezultatov'!L47,'2ndR'!L47,'3rdR'!L47,'4thR'!L47,'5thR'!L47,'6thR'!L47,'7thR'!L47,'8thR'!L47)</f>
        <v>0</v>
      </c>
      <c r="R47" s="60">
        <f>MIN('vnos rezultatov'!M47,'2ndR'!M47,'3rdR'!M47,'4thR'!M47,'5thR'!M47,'6thR'!M47,'7thR'!M47,'8thR'!M47)</f>
        <v>0</v>
      </c>
      <c r="S47" s="60">
        <f>MIN('vnos rezultatov'!N47,'2ndR'!N47,'3rdR'!N47,'4thR'!N47,'5thR'!N47,'6thR'!N47,'7thR'!N47,'8thR'!N47)</f>
        <v>0</v>
      </c>
      <c r="T47" s="5">
        <f>MIN('vnos rezultatov'!O47,'2ndR'!O47,'3rdR'!O47,'4thR'!O47,'5thR'!O47,'6thR'!O47,'7thR'!O47,'8thR'!O47)</f>
        <v>0</v>
      </c>
      <c r="U47" s="5">
        <f>MIN('vnos rezultatov'!P47,'2ndR'!P47,'3rdR'!P47,'4thR'!P47,'5thR'!P47,'6thR'!P47,'7thR'!P47,'8thR'!P47)</f>
        <v>0</v>
      </c>
      <c r="V47" s="5">
        <f>MIN('vnos rezultatov'!Q47,'2ndR'!Q47,'3rdR'!Q47,'4thR'!Q47,'5thR'!Q47,'6thR'!Q47,'7thR'!Q47,'8thR'!Q47)</f>
        <v>0</v>
      </c>
      <c r="W47" s="5">
        <f>MIN('vnos rezultatov'!R47,'2ndR'!R47,'3rdR'!R47,'4thR'!R47,'5thR'!R47,'6thR'!R47,'7thR'!R47,'8thR'!R47)</f>
        <v>0</v>
      </c>
      <c r="X47" s="5">
        <f>MIN('vnos rezultatov'!S47,'2ndR'!S47,'3rdR'!S47,'4thR'!S47,'5thR'!S47,'6thR'!S47,'7thR'!S47,'8thR'!S47)</f>
        <v>0</v>
      </c>
      <c r="Y47" s="5">
        <f>MIN('vnos rezultatov'!T47,'2ndR'!T47,'3rdR'!T47,'4thR'!T47,'5thR'!T47,'6thR'!T47,'7thR'!T47,'8thR'!T47)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14</v>
      </c>
      <c r="E48" s="11">
        <f t="shared" si="13"/>
        <v>14</v>
      </c>
      <c r="F48" s="6">
        <f>'8thR'!B48</f>
        <v>0</v>
      </c>
      <c r="G48" s="6">
        <f>'8thR'!W48</f>
        <v>0</v>
      </c>
      <c r="H48" s="5">
        <f>MIN('vnos rezultatov'!C48,'2ndR'!C48,'3rdR'!C48,'4thR'!C48,'5thR'!C48,'6thR'!C48,'7thR'!C48,'8thR'!C48)</f>
        <v>0</v>
      </c>
      <c r="I48" s="5">
        <f>MIN('vnos rezultatov'!D48,'2ndR'!D48,'3rdR'!D48,'4thR'!D48,'5thR'!D48,'6thR'!D48,'7thR'!D48,'8thR'!D48)</f>
        <v>0</v>
      </c>
      <c r="J48" s="5">
        <f>MIN('vnos rezultatov'!E48,'2ndR'!E48,'3rdR'!E48,'4thR'!E48,'5thR'!E48,'6thR'!E48,'7thR'!E48,'8thR'!E48)</f>
        <v>0</v>
      </c>
      <c r="K48" s="5">
        <f>MIN('vnos rezultatov'!F48,'2ndR'!F48,'3rdR'!F48,'4thR'!F48,'5thR'!F48,'6thR'!F48,'7thR'!F48,'8thR'!F48)</f>
        <v>0</v>
      </c>
      <c r="L48" s="5">
        <f>MIN('vnos rezultatov'!G48,'2ndR'!G48,'3rdR'!G48,'4thR'!G48,'5thR'!G48,'6thR'!G48,'7thR'!G48,'8thR'!G48)</f>
        <v>0</v>
      </c>
      <c r="M48" s="5">
        <f>MIN('vnos rezultatov'!H48,'2ndR'!H48,'3rdR'!H48,'4thR'!H48,'5thR'!H48,'6thR'!H48,'7thR'!H48,'8thR'!H48)</f>
        <v>0</v>
      </c>
      <c r="N48" s="5">
        <f>MIN('vnos rezultatov'!I48,'2ndR'!I48,'3rdR'!I48,'4thR'!I48,'5thR'!I48,'6thR'!I48,'7thR'!I48,'8thR'!I48)</f>
        <v>0</v>
      </c>
      <c r="O48" s="5">
        <f>MIN('vnos rezultatov'!J48,'2ndR'!J48,'3rdR'!J48,'4thR'!J48,'5thR'!J48,'6thR'!J48,'7thR'!J48,'8thR'!J48)</f>
        <v>0</v>
      </c>
      <c r="P48" s="5">
        <f>MIN('vnos rezultatov'!K48,'2ndR'!K48,'3rdR'!K48,'4thR'!K48,'5thR'!K48,'6thR'!K48,'7thR'!K48,'8thR'!K48)</f>
        <v>0</v>
      </c>
      <c r="Q48" s="60">
        <f>MIN('vnos rezultatov'!L48,'2ndR'!L48,'3rdR'!L48,'4thR'!L48,'5thR'!L48,'6thR'!L48,'7thR'!L48,'8thR'!L48)</f>
        <v>0</v>
      </c>
      <c r="R48" s="60">
        <f>MIN('vnos rezultatov'!M48,'2ndR'!M48,'3rdR'!M48,'4thR'!M48,'5thR'!M48,'6thR'!M48,'7thR'!M48,'8thR'!M48)</f>
        <v>0</v>
      </c>
      <c r="S48" s="60">
        <f>MIN('vnos rezultatov'!N48,'2ndR'!N48,'3rdR'!N48,'4thR'!N48,'5thR'!N48,'6thR'!N48,'7thR'!N48,'8thR'!N48)</f>
        <v>0</v>
      </c>
      <c r="T48" s="5">
        <f>MIN('vnos rezultatov'!O48,'2ndR'!O48,'3rdR'!O48,'4thR'!O48,'5thR'!O48,'6thR'!O48,'7thR'!O48,'8thR'!O48)</f>
        <v>0</v>
      </c>
      <c r="U48" s="5">
        <f>MIN('vnos rezultatov'!P48,'2ndR'!P48,'3rdR'!P48,'4thR'!P48,'5thR'!P48,'6thR'!P48,'7thR'!P48,'8thR'!P48)</f>
        <v>0</v>
      </c>
      <c r="V48" s="5">
        <f>MIN('vnos rezultatov'!Q48,'2ndR'!Q48,'3rdR'!Q48,'4thR'!Q48,'5thR'!Q48,'6thR'!Q48,'7thR'!Q48,'8thR'!Q48)</f>
        <v>0</v>
      </c>
      <c r="W48" s="5">
        <f>MIN('vnos rezultatov'!R48,'2ndR'!R48,'3rdR'!R48,'4thR'!R48,'5thR'!R48,'6thR'!R48,'7thR'!R48,'8thR'!R48)</f>
        <v>0</v>
      </c>
      <c r="X48" s="5">
        <f>MIN('vnos rezultatov'!S48,'2ndR'!S48,'3rdR'!S48,'4thR'!S48,'5thR'!S48,'6thR'!S48,'7thR'!S48,'8thR'!S48)</f>
        <v>0</v>
      </c>
      <c r="Y48" s="5">
        <f>MIN('vnos rezultatov'!T48,'2ndR'!T48,'3rdR'!T48,'4thR'!T48,'5thR'!T48,'6thR'!T48,'7thR'!T48,'8thR'!T48)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14</v>
      </c>
      <c r="E49" s="11">
        <f t="shared" si="13"/>
        <v>14</v>
      </c>
      <c r="F49" s="6">
        <f>'8thR'!B49</f>
        <v>0</v>
      </c>
      <c r="G49" s="6">
        <f>'8thR'!W49</f>
        <v>0</v>
      </c>
      <c r="H49" s="5">
        <f>MIN('vnos rezultatov'!C49,'2ndR'!C49,'3rdR'!C49,'4thR'!C49,'5thR'!C49,'6thR'!C49,'7thR'!C49,'8thR'!C49)</f>
        <v>0</v>
      </c>
      <c r="I49" s="5">
        <f>MIN('vnos rezultatov'!D49,'2ndR'!D49,'3rdR'!D49,'4thR'!D49,'5thR'!D49,'6thR'!D49,'7thR'!D49,'8thR'!D49)</f>
        <v>0</v>
      </c>
      <c r="J49" s="5">
        <f>MIN('vnos rezultatov'!E49,'2ndR'!E49,'3rdR'!E49,'4thR'!E49,'5thR'!E49,'6thR'!E49,'7thR'!E49,'8thR'!E49)</f>
        <v>0</v>
      </c>
      <c r="K49" s="5">
        <f>MIN('vnos rezultatov'!F49,'2ndR'!F49,'3rdR'!F49,'4thR'!F49,'5thR'!F49,'6thR'!F49,'7thR'!F49,'8thR'!F49)</f>
        <v>0</v>
      </c>
      <c r="L49" s="5">
        <f>MIN('vnos rezultatov'!G49,'2ndR'!G49,'3rdR'!G49,'4thR'!G49,'5thR'!G49,'6thR'!G49,'7thR'!G49,'8thR'!G49)</f>
        <v>0</v>
      </c>
      <c r="M49" s="5">
        <f>MIN('vnos rezultatov'!H49,'2ndR'!H49,'3rdR'!H49,'4thR'!H49,'5thR'!H49,'6thR'!H49,'7thR'!H49,'8thR'!H49)</f>
        <v>0</v>
      </c>
      <c r="N49" s="5">
        <f>MIN('vnos rezultatov'!I49,'2ndR'!I49,'3rdR'!I49,'4thR'!I49,'5thR'!I49,'6thR'!I49,'7thR'!I49,'8thR'!I49)</f>
        <v>0</v>
      </c>
      <c r="O49" s="5">
        <f>MIN('vnos rezultatov'!J49,'2ndR'!J49,'3rdR'!J49,'4thR'!J49,'5thR'!J49,'6thR'!J49,'7thR'!J49,'8thR'!J49)</f>
        <v>0</v>
      </c>
      <c r="P49" s="5">
        <f>MIN('vnos rezultatov'!K49,'2ndR'!K49,'3rdR'!K49,'4thR'!K49,'5thR'!K49,'6thR'!K49,'7thR'!K49,'8thR'!K49)</f>
        <v>0</v>
      </c>
      <c r="Q49" s="60">
        <f>MIN('vnos rezultatov'!L49,'2ndR'!L49,'3rdR'!L49,'4thR'!L49,'5thR'!L49,'6thR'!L49,'7thR'!L49,'8thR'!L49)</f>
        <v>0</v>
      </c>
      <c r="R49" s="60">
        <f>MIN('vnos rezultatov'!M49,'2ndR'!M49,'3rdR'!M49,'4thR'!M49,'5thR'!M49,'6thR'!M49,'7thR'!M49,'8thR'!M49)</f>
        <v>0</v>
      </c>
      <c r="S49" s="60">
        <f>MIN('vnos rezultatov'!N49,'2ndR'!N49,'3rdR'!N49,'4thR'!N49,'5thR'!N49,'6thR'!N49,'7thR'!N49,'8thR'!N49)</f>
        <v>0</v>
      </c>
      <c r="T49" s="5">
        <f>MIN('vnos rezultatov'!O49,'2ndR'!O49,'3rdR'!O49,'4thR'!O49,'5thR'!O49,'6thR'!O49,'7thR'!O49,'8thR'!O49)</f>
        <v>0</v>
      </c>
      <c r="U49" s="5">
        <f>MIN('vnos rezultatov'!P49,'2ndR'!P49,'3rdR'!P49,'4thR'!P49,'5thR'!P49,'6thR'!P49,'7thR'!P49,'8thR'!P49)</f>
        <v>0</v>
      </c>
      <c r="V49" s="5">
        <f>MIN('vnos rezultatov'!Q49,'2ndR'!Q49,'3rdR'!Q49,'4thR'!Q49,'5thR'!Q49,'6thR'!Q49,'7thR'!Q49,'8thR'!Q49)</f>
        <v>0</v>
      </c>
      <c r="W49" s="5">
        <f>MIN('vnos rezultatov'!R49,'2ndR'!R49,'3rdR'!R49,'4thR'!R49,'5thR'!R49,'6thR'!R49,'7thR'!R49,'8thR'!R49)</f>
        <v>0</v>
      </c>
      <c r="X49" s="5">
        <f>MIN('vnos rezultatov'!S49,'2ndR'!S49,'3rdR'!S49,'4thR'!S49,'5thR'!S49,'6thR'!S49,'7thR'!S49,'8thR'!S49)</f>
        <v>0</v>
      </c>
      <c r="Y49" s="5">
        <f>MIN('vnos rezultatov'!T49,'2ndR'!T49,'3rdR'!T49,'4thR'!T49,'5thR'!T49,'6thR'!T49,'7thR'!T49,'8thR'!T49)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14</v>
      </c>
      <c r="E50" s="11">
        <f t="shared" si="13"/>
        <v>14</v>
      </c>
      <c r="F50" s="6">
        <f>'8thR'!B50</f>
        <v>0</v>
      </c>
      <c r="G50" s="6">
        <f>'8thR'!W50</f>
        <v>0</v>
      </c>
      <c r="H50" s="5">
        <f>MIN('vnos rezultatov'!C50,'2ndR'!C50,'3rdR'!C50,'4thR'!C50,'5thR'!C50,'6thR'!C50,'7thR'!C50,'8thR'!C50)</f>
        <v>0</v>
      </c>
      <c r="I50" s="5">
        <f>MIN('vnos rezultatov'!D50,'2ndR'!D50,'3rdR'!D50,'4thR'!D50,'5thR'!D50,'6thR'!D50,'7thR'!D50,'8thR'!D50)</f>
        <v>0</v>
      </c>
      <c r="J50" s="5">
        <f>MIN('vnos rezultatov'!E50,'2ndR'!E50,'3rdR'!E50,'4thR'!E50,'5thR'!E50,'6thR'!E50,'7thR'!E50,'8thR'!E50)</f>
        <v>0</v>
      </c>
      <c r="K50" s="5">
        <f>MIN('vnos rezultatov'!F50,'2ndR'!F50,'3rdR'!F50,'4thR'!F50,'5thR'!F50,'6thR'!F50,'7thR'!F50,'8thR'!F50)</f>
        <v>0</v>
      </c>
      <c r="L50" s="5">
        <f>MIN('vnos rezultatov'!G50,'2ndR'!G50,'3rdR'!G50,'4thR'!G50,'5thR'!G50,'6thR'!G50,'7thR'!G50,'8thR'!G50)</f>
        <v>0</v>
      </c>
      <c r="M50" s="5">
        <f>MIN('vnos rezultatov'!H50,'2ndR'!H50,'3rdR'!H50,'4thR'!H50,'5thR'!H50,'6thR'!H50,'7thR'!H50,'8thR'!H50)</f>
        <v>0</v>
      </c>
      <c r="N50" s="5">
        <f>MIN('vnos rezultatov'!I50,'2ndR'!I50,'3rdR'!I50,'4thR'!I50,'5thR'!I50,'6thR'!I50,'7thR'!I50,'8thR'!I50)</f>
        <v>0</v>
      </c>
      <c r="O50" s="5">
        <f>MIN('vnos rezultatov'!J50,'2ndR'!J50,'3rdR'!J50,'4thR'!J50,'5thR'!J50,'6thR'!J50,'7thR'!J50,'8thR'!J50)</f>
        <v>0</v>
      </c>
      <c r="P50" s="5">
        <f>MIN('vnos rezultatov'!K50,'2ndR'!K50,'3rdR'!K50,'4thR'!K50,'5thR'!K50,'6thR'!K50,'7thR'!K50,'8thR'!K50)</f>
        <v>0</v>
      </c>
      <c r="Q50" s="60">
        <f>MIN('vnos rezultatov'!L50,'2ndR'!L50,'3rdR'!L50,'4thR'!L50,'5thR'!L50,'6thR'!L50,'7thR'!L50,'8thR'!L50)</f>
        <v>0</v>
      </c>
      <c r="R50" s="60">
        <f>MIN('vnos rezultatov'!M50,'2ndR'!M50,'3rdR'!M50,'4thR'!M50,'5thR'!M50,'6thR'!M50,'7thR'!M50,'8thR'!M50)</f>
        <v>0</v>
      </c>
      <c r="S50" s="60">
        <f>MIN('vnos rezultatov'!N50,'2ndR'!N50,'3rdR'!N50,'4thR'!N50,'5thR'!N50,'6thR'!N50,'7thR'!N50,'8thR'!N50)</f>
        <v>0</v>
      </c>
      <c r="T50" s="5">
        <f>MIN('vnos rezultatov'!O50,'2ndR'!O50,'3rdR'!O50,'4thR'!O50,'5thR'!O50,'6thR'!O50,'7thR'!O50,'8thR'!O50)</f>
        <v>0</v>
      </c>
      <c r="U50" s="5">
        <f>MIN('vnos rezultatov'!P50,'2ndR'!P50,'3rdR'!P50,'4thR'!P50,'5thR'!P50,'6thR'!P50,'7thR'!P50,'8thR'!P50)</f>
        <v>0</v>
      </c>
      <c r="V50" s="5">
        <f>MIN('vnos rezultatov'!Q50,'2ndR'!Q50,'3rdR'!Q50,'4thR'!Q50,'5thR'!Q50,'6thR'!Q50,'7thR'!Q50,'8thR'!Q50)</f>
        <v>0</v>
      </c>
      <c r="W50" s="5">
        <f>MIN('vnos rezultatov'!R50,'2ndR'!R50,'3rdR'!R50,'4thR'!R50,'5thR'!R50,'6thR'!R50,'7thR'!R50,'8thR'!R50)</f>
        <v>0</v>
      </c>
      <c r="X50" s="5">
        <f>MIN('vnos rezultatov'!S50,'2ndR'!S50,'3rdR'!S50,'4thR'!S50,'5thR'!S50,'6thR'!S50,'7thR'!S50,'8thR'!S50)</f>
        <v>0</v>
      </c>
      <c r="Y50" s="5">
        <f>MIN('vnos rezultatov'!T50,'2ndR'!T50,'3rdR'!T50,'4thR'!T50,'5thR'!T50,'6thR'!T50,'7thR'!T50,'8thR'!T50)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14</v>
      </c>
      <c r="E51" s="11">
        <f t="shared" si="13"/>
        <v>14</v>
      </c>
      <c r="F51" s="6">
        <f>'8thR'!B51</f>
        <v>0</v>
      </c>
      <c r="G51" s="6">
        <f>'8thR'!W51</f>
        <v>0</v>
      </c>
      <c r="H51" s="5">
        <f>MIN('vnos rezultatov'!C51,'2ndR'!C51,'3rdR'!C51,'4thR'!C51,'5thR'!C51,'6thR'!C51,'7thR'!C51,'8thR'!C51)</f>
        <v>0</v>
      </c>
      <c r="I51" s="5">
        <f>MIN('vnos rezultatov'!D51,'2ndR'!D51,'3rdR'!D51,'4thR'!D51,'5thR'!D51,'6thR'!D51,'7thR'!D51,'8thR'!D51)</f>
        <v>0</v>
      </c>
      <c r="J51" s="5">
        <f>MIN('vnos rezultatov'!E51,'2ndR'!E51,'3rdR'!E51,'4thR'!E51,'5thR'!E51,'6thR'!E51,'7thR'!E51,'8thR'!E51)</f>
        <v>0</v>
      </c>
      <c r="K51" s="5">
        <f>MIN('vnos rezultatov'!F51,'2ndR'!F51,'3rdR'!F51,'4thR'!F51,'5thR'!F51,'6thR'!F51,'7thR'!F51,'8thR'!F51)</f>
        <v>0</v>
      </c>
      <c r="L51" s="5">
        <f>MIN('vnos rezultatov'!G51,'2ndR'!G51,'3rdR'!G51,'4thR'!G51,'5thR'!G51,'6thR'!G51,'7thR'!G51,'8thR'!G51)</f>
        <v>0</v>
      </c>
      <c r="M51" s="5">
        <f>MIN('vnos rezultatov'!H51,'2ndR'!H51,'3rdR'!H51,'4thR'!H51,'5thR'!H51,'6thR'!H51,'7thR'!H51,'8thR'!H51)</f>
        <v>0</v>
      </c>
      <c r="N51" s="5">
        <f>MIN('vnos rezultatov'!I51,'2ndR'!I51,'3rdR'!I51,'4thR'!I51,'5thR'!I51,'6thR'!I51,'7thR'!I51,'8thR'!I51)</f>
        <v>0</v>
      </c>
      <c r="O51" s="5">
        <f>MIN('vnos rezultatov'!J51,'2ndR'!J51,'3rdR'!J51,'4thR'!J51,'5thR'!J51,'6thR'!J51,'7thR'!J51,'8thR'!J51)</f>
        <v>0</v>
      </c>
      <c r="P51" s="5">
        <f>MIN('vnos rezultatov'!K51,'2ndR'!K51,'3rdR'!K51,'4thR'!K51,'5thR'!K51,'6thR'!K51,'7thR'!K51,'8thR'!K51)</f>
        <v>0</v>
      </c>
      <c r="Q51" s="60">
        <f>MIN('vnos rezultatov'!L51,'2ndR'!L51,'3rdR'!L51,'4thR'!L51,'5thR'!L51,'6thR'!L51,'7thR'!L51,'8thR'!L51)</f>
        <v>0</v>
      </c>
      <c r="R51" s="60">
        <f>MIN('vnos rezultatov'!M51,'2ndR'!M51,'3rdR'!M51,'4thR'!M51,'5thR'!M51,'6thR'!M51,'7thR'!M51,'8thR'!M51)</f>
        <v>0</v>
      </c>
      <c r="S51" s="60">
        <f>MIN('vnos rezultatov'!N51,'2ndR'!N51,'3rdR'!N51,'4thR'!N51,'5thR'!N51,'6thR'!N51,'7thR'!N51,'8thR'!N51)</f>
        <v>0</v>
      </c>
      <c r="T51" s="5">
        <f>MIN('vnos rezultatov'!O51,'2ndR'!O51,'3rdR'!O51,'4thR'!O51,'5thR'!O51,'6thR'!O51,'7thR'!O51,'8thR'!O51)</f>
        <v>0</v>
      </c>
      <c r="U51" s="5">
        <f>MIN('vnos rezultatov'!P51,'2ndR'!P51,'3rdR'!P51,'4thR'!P51,'5thR'!P51,'6thR'!P51,'7thR'!P51,'8thR'!P51)</f>
        <v>0</v>
      </c>
      <c r="V51" s="5">
        <f>MIN('vnos rezultatov'!Q51,'2ndR'!Q51,'3rdR'!Q51,'4thR'!Q51,'5thR'!Q51,'6thR'!Q51,'7thR'!Q51,'8thR'!Q51)</f>
        <v>0</v>
      </c>
      <c r="W51" s="5">
        <f>MIN('vnos rezultatov'!R51,'2ndR'!R51,'3rdR'!R51,'4thR'!R51,'5thR'!R51,'6thR'!R51,'7thR'!R51,'8thR'!R51)</f>
        <v>0</v>
      </c>
      <c r="X51" s="5">
        <f>MIN('vnos rezultatov'!S51,'2ndR'!S51,'3rdR'!S51,'4thR'!S51,'5thR'!S51,'6thR'!S51,'7thR'!S51,'8thR'!S51)</f>
        <v>0</v>
      </c>
      <c r="Y51" s="5">
        <f>MIN('vnos rezultatov'!T51,'2ndR'!T51,'3rdR'!T51,'4thR'!T51,'5thR'!T51,'6thR'!T51,'7thR'!T51,'8thR'!T51)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14</v>
      </c>
      <c r="E52" s="11">
        <f t="shared" si="13"/>
        <v>14</v>
      </c>
      <c r="F52" s="6">
        <f>'8thR'!B52</f>
        <v>0</v>
      </c>
      <c r="G52" s="6">
        <f>'8thR'!W52</f>
        <v>0</v>
      </c>
      <c r="H52" s="5">
        <f>MIN('vnos rezultatov'!C52,'2ndR'!C52,'3rdR'!C52,'4thR'!C52,'5thR'!C52,'6thR'!C52,'7thR'!C52,'8thR'!C52)</f>
        <v>0</v>
      </c>
      <c r="I52" s="5">
        <f>MIN('vnos rezultatov'!D52,'2ndR'!D52,'3rdR'!D52,'4thR'!D52,'5thR'!D52,'6thR'!D52,'7thR'!D52,'8thR'!D52)</f>
        <v>0</v>
      </c>
      <c r="J52" s="5">
        <f>MIN('vnos rezultatov'!E52,'2ndR'!E52,'3rdR'!E52,'4thR'!E52,'5thR'!E52,'6thR'!E52,'7thR'!E52,'8thR'!E52)</f>
        <v>0</v>
      </c>
      <c r="K52" s="5">
        <f>MIN('vnos rezultatov'!F52,'2ndR'!F52,'3rdR'!F52,'4thR'!F52,'5thR'!F52,'6thR'!F52,'7thR'!F52,'8thR'!F52)</f>
        <v>0</v>
      </c>
      <c r="L52" s="5">
        <f>MIN('vnos rezultatov'!G52,'2ndR'!G52,'3rdR'!G52,'4thR'!G52,'5thR'!G52,'6thR'!G52,'7thR'!G52,'8thR'!G52)</f>
        <v>0</v>
      </c>
      <c r="M52" s="5">
        <f>MIN('vnos rezultatov'!H52,'2ndR'!H52,'3rdR'!H52,'4thR'!H52,'5thR'!H52,'6thR'!H52,'7thR'!H52,'8thR'!H52)</f>
        <v>0</v>
      </c>
      <c r="N52" s="5">
        <f>MIN('vnos rezultatov'!I52,'2ndR'!I52,'3rdR'!I52,'4thR'!I52,'5thR'!I52,'6thR'!I52,'7thR'!I52,'8thR'!I52)</f>
        <v>0</v>
      </c>
      <c r="O52" s="5">
        <f>MIN('vnos rezultatov'!J52,'2ndR'!J52,'3rdR'!J52,'4thR'!J52,'5thR'!J52,'6thR'!J52,'7thR'!J52,'8thR'!J52)</f>
        <v>0</v>
      </c>
      <c r="P52" s="5">
        <f>MIN('vnos rezultatov'!K52,'2ndR'!K52,'3rdR'!K52,'4thR'!K52,'5thR'!K52,'6thR'!K52,'7thR'!K52,'8thR'!K52)</f>
        <v>0</v>
      </c>
      <c r="Q52" s="60">
        <f>MIN('vnos rezultatov'!L52,'2ndR'!L52,'3rdR'!L52,'4thR'!L52,'5thR'!L52,'6thR'!L52,'7thR'!L52,'8thR'!L52)</f>
        <v>0</v>
      </c>
      <c r="R52" s="60">
        <f>MIN('vnos rezultatov'!M52,'2ndR'!M52,'3rdR'!M52,'4thR'!M52,'5thR'!M52,'6thR'!M52,'7thR'!M52,'8thR'!M52)</f>
        <v>0</v>
      </c>
      <c r="S52" s="60">
        <f>MIN('vnos rezultatov'!N52,'2ndR'!N52,'3rdR'!N52,'4thR'!N52,'5thR'!N52,'6thR'!N52,'7thR'!N52,'8thR'!N52)</f>
        <v>0</v>
      </c>
      <c r="T52" s="5">
        <f>MIN('vnos rezultatov'!O52,'2ndR'!O52,'3rdR'!O52,'4thR'!O52,'5thR'!O52,'6thR'!O52,'7thR'!O52,'8thR'!O52)</f>
        <v>0</v>
      </c>
      <c r="U52" s="5">
        <f>MIN('vnos rezultatov'!P52,'2ndR'!P52,'3rdR'!P52,'4thR'!P52,'5thR'!P52,'6thR'!P52,'7thR'!P52,'8thR'!P52)</f>
        <v>0</v>
      </c>
      <c r="V52" s="5">
        <f>MIN('vnos rezultatov'!Q52,'2ndR'!Q52,'3rdR'!Q52,'4thR'!Q52,'5thR'!Q52,'6thR'!Q52,'7thR'!Q52,'8thR'!Q52)</f>
        <v>0</v>
      </c>
      <c r="W52" s="5">
        <f>MIN('vnos rezultatov'!R52,'2ndR'!R52,'3rdR'!R52,'4thR'!R52,'5thR'!R52,'6thR'!R52,'7thR'!R52,'8thR'!R52)</f>
        <v>0</v>
      </c>
      <c r="X52" s="5">
        <f>MIN('vnos rezultatov'!S52,'2ndR'!S52,'3rdR'!S52,'4thR'!S52,'5thR'!S52,'6thR'!S52,'7thR'!S52,'8thR'!S52)</f>
        <v>0</v>
      </c>
      <c r="Y52" s="5">
        <f>MIN('vnos rezultatov'!T52,'2ndR'!T52,'3rdR'!T52,'4thR'!T52,'5thR'!T52,'6thR'!T52,'7thR'!T52,'8thR'!T52)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14</v>
      </c>
      <c r="E53" s="11">
        <f t="shared" si="13"/>
        <v>14</v>
      </c>
      <c r="F53" s="6">
        <f>'8thR'!B53</f>
        <v>0</v>
      </c>
      <c r="G53" s="6">
        <f>'8thR'!W53</f>
        <v>0</v>
      </c>
      <c r="H53" s="5">
        <f>MIN('vnos rezultatov'!C53,'2ndR'!C53,'3rdR'!C53,'4thR'!C53,'5thR'!C53,'6thR'!C53,'7thR'!C53,'8thR'!C53)</f>
        <v>0</v>
      </c>
      <c r="I53" s="5">
        <f>MIN('vnos rezultatov'!D53,'2ndR'!D53,'3rdR'!D53,'4thR'!D53,'5thR'!D53,'6thR'!D53,'7thR'!D53,'8thR'!D53)</f>
        <v>0</v>
      </c>
      <c r="J53" s="5">
        <f>MIN('vnos rezultatov'!E53,'2ndR'!E53,'3rdR'!E53,'4thR'!E53,'5thR'!E53,'6thR'!E53,'7thR'!E53,'8thR'!E53)</f>
        <v>0</v>
      </c>
      <c r="K53" s="5">
        <f>MIN('vnos rezultatov'!F53,'2ndR'!F53,'3rdR'!F53,'4thR'!F53,'5thR'!F53,'6thR'!F53,'7thR'!F53,'8thR'!F53)</f>
        <v>0</v>
      </c>
      <c r="L53" s="5">
        <f>MIN('vnos rezultatov'!G53,'2ndR'!G53,'3rdR'!G53,'4thR'!G53,'5thR'!G53,'6thR'!G53,'7thR'!G53,'8thR'!G53)</f>
        <v>0</v>
      </c>
      <c r="M53" s="5">
        <f>MIN('vnos rezultatov'!H53,'2ndR'!H53,'3rdR'!H53,'4thR'!H53,'5thR'!H53,'6thR'!H53,'7thR'!H53,'8thR'!H53)</f>
        <v>0</v>
      </c>
      <c r="N53" s="5">
        <f>MIN('vnos rezultatov'!I53,'2ndR'!I53,'3rdR'!I53,'4thR'!I53,'5thR'!I53,'6thR'!I53,'7thR'!I53,'8thR'!I53)</f>
        <v>0</v>
      </c>
      <c r="O53" s="5">
        <f>MIN('vnos rezultatov'!J53,'2ndR'!J53,'3rdR'!J53,'4thR'!J53,'5thR'!J53,'6thR'!J53,'7thR'!J53,'8thR'!J53)</f>
        <v>0</v>
      </c>
      <c r="P53" s="5">
        <f>MIN('vnos rezultatov'!K53,'2ndR'!K53,'3rdR'!K53,'4thR'!K53,'5thR'!K53,'6thR'!K53,'7thR'!K53,'8thR'!K53)</f>
        <v>0</v>
      </c>
      <c r="Q53" s="60">
        <f>MIN('vnos rezultatov'!L53,'2ndR'!L53,'3rdR'!L53,'4thR'!L53,'5thR'!L53,'6thR'!L53,'7thR'!L53,'8thR'!L53)</f>
        <v>0</v>
      </c>
      <c r="R53" s="60">
        <f>MIN('vnos rezultatov'!M53,'2ndR'!M53,'3rdR'!M53,'4thR'!M53,'5thR'!M53,'6thR'!M53,'7thR'!M53,'8thR'!M53)</f>
        <v>0</v>
      </c>
      <c r="S53" s="60">
        <f>MIN('vnos rezultatov'!N53,'2ndR'!N53,'3rdR'!N53,'4thR'!N53,'5thR'!N53,'6thR'!N53,'7thR'!N53,'8thR'!N53)</f>
        <v>0</v>
      </c>
      <c r="T53" s="5">
        <f>MIN('vnos rezultatov'!O53,'2ndR'!O53,'3rdR'!O53,'4thR'!O53,'5thR'!O53,'6thR'!O53,'7thR'!O53,'8thR'!O53)</f>
        <v>0</v>
      </c>
      <c r="U53" s="5">
        <f>MIN('vnos rezultatov'!P53,'2ndR'!P53,'3rdR'!P53,'4thR'!P53,'5thR'!P53,'6thR'!P53,'7thR'!P53,'8thR'!P53)</f>
        <v>0</v>
      </c>
      <c r="V53" s="5">
        <f>MIN('vnos rezultatov'!Q53,'2ndR'!Q53,'3rdR'!Q53,'4thR'!Q53,'5thR'!Q53,'6thR'!Q53,'7thR'!Q53,'8thR'!Q53)</f>
        <v>0</v>
      </c>
      <c r="W53" s="5">
        <f>MIN('vnos rezultatov'!R53,'2ndR'!R53,'3rdR'!R53,'4thR'!R53,'5thR'!R53,'6thR'!R53,'7thR'!R53,'8thR'!R53)</f>
        <v>0</v>
      </c>
      <c r="X53" s="5">
        <f>MIN('vnos rezultatov'!S53,'2ndR'!S53,'3rdR'!S53,'4thR'!S53,'5thR'!S53,'6thR'!S53,'7thR'!S53,'8thR'!S53)</f>
        <v>0</v>
      </c>
      <c r="Y53" s="5">
        <f>MIN('vnos rezultatov'!T53,'2ndR'!T53,'3rdR'!T53,'4thR'!T53,'5thR'!T53,'6thR'!T53,'7thR'!T53,'8thR'!T53)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14</v>
      </c>
      <c r="E54" s="11">
        <f t="shared" si="13"/>
        <v>14</v>
      </c>
      <c r="F54" s="6">
        <f>'8thR'!B54</f>
        <v>0</v>
      </c>
      <c r="G54" s="6">
        <f>'8thR'!W54</f>
        <v>0</v>
      </c>
      <c r="H54" s="5">
        <f>MIN('vnos rezultatov'!C54,'2ndR'!C54,'3rdR'!C54,'4thR'!C54,'5thR'!C54,'6thR'!C54,'7thR'!C54,'8thR'!C54)</f>
        <v>0</v>
      </c>
      <c r="I54" s="5">
        <f>MIN('vnos rezultatov'!D54,'2ndR'!D54,'3rdR'!D54,'4thR'!D54,'5thR'!D54,'6thR'!D54,'7thR'!D54,'8thR'!D54)</f>
        <v>0</v>
      </c>
      <c r="J54" s="5">
        <f>MIN('vnos rezultatov'!E54,'2ndR'!E54,'3rdR'!E54,'4thR'!E54,'5thR'!E54,'6thR'!E54,'7thR'!E54,'8thR'!E54)</f>
        <v>0</v>
      </c>
      <c r="K54" s="5">
        <f>MIN('vnos rezultatov'!F54,'2ndR'!F54,'3rdR'!F54,'4thR'!F54,'5thR'!F54,'6thR'!F54,'7thR'!F54,'8thR'!F54)</f>
        <v>0</v>
      </c>
      <c r="L54" s="5">
        <f>MIN('vnos rezultatov'!G54,'2ndR'!G54,'3rdR'!G54,'4thR'!G54,'5thR'!G54,'6thR'!G54,'7thR'!G54,'8thR'!G54)</f>
        <v>0</v>
      </c>
      <c r="M54" s="5">
        <f>MIN('vnos rezultatov'!H54,'2ndR'!H54,'3rdR'!H54,'4thR'!H54,'5thR'!H54,'6thR'!H54,'7thR'!H54,'8thR'!H54)</f>
        <v>0</v>
      </c>
      <c r="N54" s="5">
        <f>MIN('vnos rezultatov'!I54,'2ndR'!I54,'3rdR'!I54,'4thR'!I54,'5thR'!I54,'6thR'!I54,'7thR'!I54,'8thR'!I54)</f>
        <v>0</v>
      </c>
      <c r="O54" s="5">
        <f>MIN('vnos rezultatov'!J54,'2ndR'!J54,'3rdR'!J54,'4thR'!J54,'5thR'!J54,'6thR'!J54,'7thR'!J54,'8thR'!J54)</f>
        <v>0</v>
      </c>
      <c r="P54" s="5">
        <f>MIN('vnos rezultatov'!K54,'2ndR'!K54,'3rdR'!K54,'4thR'!K54,'5thR'!K54,'6thR'!K54,'7thR'!K54,'8thR'!K54)</f>
        <v>0</v>
      </c>
      <c r="Q54" s="60">
        <f>MIN('vnos rezultatov'!L54,'2ndR'!L54,'3rdR'!L54,'4thR'!L54,'5thR'!L54,'6thR'!L54,'7thR'!L54,'8thR'!L54)</f>
        <v>0</v>
      </c>
      <c r="R54" s="60">
        <f>MIN('vnos rezultatov'!M54,'2ndR'!M54,'3rdR'!M54,'4thR'!M54,'5thR'!M54,'6thR'!M54,'7thR'!M54,'8thR'!M54)</f>
        <v>0</v>
      </c>
      <c r="S54" s="60">
        <f>MIN('vnos rezultatov'!N54,'2ndR'!N54,'3rdR'!N54,'4thR'!N54,'5thR'!N54,'6thR'!N54,'7thR'!N54,'8thR'!N54)</f>
        <v>0</v>
      </c>
      <c r="T54" s="5">
        <f>MIN('vnos rezultatov'!O54,'2ndR'!O54,'3rdR'!O54,'4thR'!O54,'5thR'!O54,'6thR'!O54,'7thR'!O54,'8thR'!O54)</f>
        <v>0</v>
      </c>
      <c r="U54" s="5">
        <f>MIN('vnos rezultatov'!P54,'2ndR'!P54,'3rdR'!P54,'4thR'!P54,'5thR'!P54,'6thR'!P54,'7thR'!P54,'8thR'!P54)</f>
        <v>0</v>
      </c>
      <c r="V54" s="5">
        <f>MIN('vnos rezultatov'!Q54,'2ndR'!Q54,'3rdR'!Q54,'4thR'!Q54,'5thR'!Q54,'6thR'!Q54,'7thR'!Q54,'8thR'!Q54)</f>
        <v>0</v>
      </c>
      <c r="W54" s="5">
        <f>MIN('vnos rezultatov'!R54,'2ndR'!R54,'3rdR'!R54,'4thR'!R54,'5thR'!R54,'6thR'!R54,'7thR'!R54,'8thR'!R54)</f>
        <v>0</v>
      </c>
      <c r="X54" s="5">
        <f>MIN('vnos rezultatov'!S54,'2ndR'!S54,'3rdR'!S54,'4thR'!S54,'5thR'!S54,'6thR'!S54,'7thR'!S54,'8thR'!S54)</f>
        <v>0</v>
      </c>
      <c r="Y54" s="5">
        <f>MIN('vnos rezultatov'!T54,'2ndR'!T54,'3rdR'!T54,'4thR'!T54,'5thR'!T54,'6thR'!T54,'7thR'!T54,'8thR'!T54)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14</v>
      </c>
      <c r="E55" s="11">
        <f t="shared" si="13"/>
        <v>14</v>
      </c>
      <c r="F55" s="6">
        <f>'8thR'!B55</f>
        <v>0</v>
      </c>
      <c r="G55" s="6">
        <f>'8thR'!W55</f>
        <v>0</v>
      </c>
      <c r="H55" s="5">
        <f>MIN('vnos rezultatov'!C55,'2ndR'!C55,'3rdR'!C55,'4thR'!C55,'5thR'!C55,'6thR'!C55,'7thR'!C55,'8thR'!C55)</f>
        <v>0</v>
      </c>
      <c r="I55" s="5">
        <f>MIN('vnos rezultatov'!D55,'2ndR'!D55,'3rdR'!D55,'4thR'!D55,'5thR'!D55,'6thR'!D55,'7thR'!D55,'8thR'!D55)</f>
        <v>0</v>
      </c>
      <c r="J55" s="5">
        <f>MIN('vnos rezultatov'!E55,'2ndR'!E55,'3rdR'!E55,'4thR'!E55,'5thR'!E55,'6thR'!E55,'7thR'!E55,'8thR'!E55)</f>
        <v>0</v>
      </c>
      <c r="K55" s="5">
        <f>MIN('vnos rezultatov'!F55,'2ndR'!F55,'3rdR'!F55,'4thR'!F55,'5thR'!F55,'6thR'!F55,'7thR'!F55,'8thR'!F55)</f>
        <v>0</v>
      </c>
      <c r="L55" s="5">
        <f>MIN('vnos rezultatov'!G55,'2ndR'!G55,'3rdR'!G55,'4thR'!G55,'5thR'!G55,'6thR'!G55,'7thR'!G55,'8thR'!G55)</f>
        <v>0</v>
      </c>
      <c r="M55" s="5">
        <f>MIN('vnos rezultatov'!H55,'2ndR'!H55,'3rdR'!H55,'4thR'!H55,'5thR'!H55,'6thR'!H55,'7thR'!H55,'8thR'!H55)</f>
        <v>0</v>
      </c>
      <c r="N55" s="5">
        <f>MIN('vnos rezultatov'!I55,'2ndR'!I55,'3rdR'!I55,'4thR'!I55,'5thR'!I55,'6thR'!I55,'7thR'!I55,'8thR'!I55)</f>
        <v>0</v>
      </c>
      <c r="O55" s="5">
        <f>MIN('vnos rezultatov'!J55,'2ndR'!J55,'3rdR'!J55,'4thR'!J55,'5thR'!J55,'6thR'!J55,'7thR'!J55,'8thR'!J55)</f>
        <v>0</v>
      </c>
      <c r="P55" s="5">
        <f>MIN('vnos rezultatov'!K55,'2ndR'!K55,'3rdR'!K55,'4thR'!K55,'5thR'!K55,'6thR'!K55,'7thR'!K55,'8thR'!K55)</f>
        <v>0</v>
      </c>
      <c r="Q55" s="60">
        <f>MIN('vnos rezultatov'!L55,'2ndR'!L55,'3rdR'!L55,'4thR'!L55,'5thR'!L55,'6thR'!L55,'7thR'!L55,'8thR'!L55)</f>
        <v>0</v>
      </c>
      <c r="R55" s="60">
        <f>MIN('vnos rezultatov'!M55,'2ndR'!M55,'3rdR'!M55,'4thR'!M55,'5thR'!M55,'6thR'!M55,'7thR'!M55,'8thR'!M55)</f>
        <v>0</v>
      </c>
      <c r="S55" s="60">
        <f>MIN('vnos rezultatov'!N55,'2ndR'!N55,'3rdR'!N55,'4thR'!N55,'5thR'!N55,'6thR'!N55,'7thR'!N55,'8thR'!N55)</f>
        <v>0</v>
      </c>
      <c r="T55" s="5">
        <f>MIN('vnos rezultatov'!O55,'2ndR'!O55,'3rdR'!O55,'4thR'!O55,'5thR'!O55,'6thR'!O55,'7thR'!O55,'8thR'!O55)</f>
        <v>0</v>
      </c>
      <c r="U55" s="5">
        <f>MIN('vnos rezultatov'!P55,'2ndR'!P55,'3rdR'!P55,'4thR'!P55,'5thR'!P55,'6thR'!P55,'7thR'!P55,'8thR'!P55)</f>
        <v>0</v>
      </c>
      <c r="V55" s="5">
        <f>MIN('vnos rezultatov'!Q55,'2ndR'!Q55,'3rdR'!Q55,'4thR'!Q55,'5thR'!Q55,'6thR'!Q55,'7thR'!Q55,'8thR'!Q55)</f>
        <v>0</v>
      </c>
      <c r="W55" s="5">
        <f>MIN('vnos rezultatov'!R55,'2ndR'!R55,'3rdR'!R55,'4thR'!R55,'5thR'!R55,'6thR'!R55,'7thR'!R55,'8thR'!R55)</f>
        <v>0</v>
      </c>
      <c r="X55" s="5">
        <f>MIN('vnos rezultatov'!S55,'2ndR'!S55,'3rdR'!S55,'4thR'!S55,'5thR'!S55,'6thR'!S55,'7thR'!S55,'8thR'!S55)</f>
        <v>0</v>
      </c>
      <c r="Y55" s="5">
        <f>MIN('vnos rezultatov'!T55,'2ndR'!T55,'3rdR'!T55,'4thR'!T55,'5thR'!T55,'6thR'!T55,'7thR'!T55,'8thR'!T55)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14</v>
      </c>
      <c r="E56" s="11">
        <f t="shared" si="13"/>
        <v>14</v>
      </c>
      <c r="F56" s="6">
        <f>'8thR'!B56</f>
        <v>0</v>
      </c>
      <c r="G56" s="6">
        <f>'8thR'!W56</f>
        <v>0</v>
      </c>
      <c r="H56" s="5">
        <f>MIN('vnos rezultatov'!C56,'2ndR'!C56,'3rdR'!C56,'4thR'!C56,'5thR'!C56,'6thR'!C56,'7thR'!C56,'8thR'!C56)</f>
        <v>0</v>
      </c>
      <c r="I56" s="5">
        <f>MIN('vnos rezultatov'!D56,'2ndR'!D56,'3rdR'!D56,'4thR'!D56,'5thR'!D56,'6thR'!D56,'7thR'!D56,'8thR'!D56)</f>
        <v>0</v>
      </c>
      <c r="J56" s="5">
        <f>MIN('vnos rezultatov'!E56,'2ndR'!E56,'3rdR'!E56,'4thR'!E56,'5thR'!E56,'6thR'!E56,'7thR'!E56,'8thR'!E56)</f>
        <v>0</v>
      </c>
      <c r="K56" s="5">
        <f>MIN('vnos rezultatov'!F56,'2ndR'!F56,'3rdR'!F56,'4thR'!F56,'5thR'!F56,'6thR'!F56,'7thR'!F56,'8thR'!F56)</f>
        <v>0</v>
      </c>
      <c r="L56" s="5">
        <f>MIN('vnos rezultatov'!G56,'2ndR'!G56,'3rdR'!G56,'4thR'!G56,'5thR'!G56,'6thR'!G56,'7thR'!G56,'8thR'!G56)</f>
        <v>0</v>
      </c>
      <c r="M56" s="5">
        <f>MIN('vnos rezultatov'!H56,'2ndR'!H56,'3rdR'!H56,'4thR'!H56,'5thR'!H56,'6thR'!H56,'7thR'!H56,'8thR'!H56)</f>
        <v>0</v>
      </c>
      <c r="N56" s="5">
        <f>MIN('vnos rezultatov'!I56,'2ndR'!I56,'3rdR'!I56,'4thR'!I56,'5thR'!I56,'6thR'!I56,'7thR'!I56,'8thR'!I56)</f>
        <v>0</v>
      </c>
      <c r="O56" s="5">
        <f>MIN('vnos rezultatov'!J56,'2ndR'!J56,'3rdR'!J56,'4thR'!J56,'5thR'!J56,'6thR'!J56,'7thR'!J56,'8thR'!J56)</f>
        <v>0</v>
      </c>
      <c r="P56" s="5">
        <f>MIN('vnos rezultatov'!K56,'2ndR'!K56,'3rdR'!K56,'4thR'!K56,'5thR'!K56,'6thR'!K56,'7thR'!K56,'8thR'!K56)</f>
        <v>0</v>
      </c>
      <c r="Q56" s="60">
        <f>MIN('vnos rezultatov'!L56,'2ndR'!L56,'3rdR'!L56,'4thR'!L56,'5thR'!L56,'6thR'!L56,'7thR'!L56,'8thR'!L56)</f>
        <v>0</v>
      </c>
      <c r="R56" s="60">
        <f>MIN('vnos rezultatov'!M56,'2ndR'!M56,'3rdR'!M56,'4thR'!M56,'5thR'!M56,'6thR'!M56,'7thR'!M56,'8thR'!M56)</f>
        <v>0</v>
      </c>
      <c r="S56" s="60">
        <f>MIN('vnos rezultatov'!N56,'2ndR'!N56,'3rdR'!N56,'4thR'!N56,'5thR'!N56,'6thR'!N56,'7thR'!N56,'8thR'!N56)</f>
        <v>0</v>
      </c>
      <c r="T56" s="5">
        <f>MIN('vnos rezultatov'!O56,'2ndR'!O56,'3rdR'!O56,'4thR'!O56,'5thR'!O56,'6thR'!O56,'7thR'!O56,'8thR'!O56)</f>
        <v>0</v>
      </c>
      <c r="U56" s="5">
        <f>MIN('vnos rezultatov'!P56,'2ndR'!P56,'3rdR'!P56,'4thR'!P56,'5thR'!P56,'6thR'!P56,'7thR'!P56,'8thR'!P56)</f>
        <v>0</v>
      </c>
      <c r="V56" s="5">
        <f>MIN('vnos rezultatov'!Q56,'2ndR'!Q56,'3rdR'!Q56,'4thR'!Q56,'5thR'!Q56,'6thR'!Q56,'7thR'!Q56,'8thR'!Q56)</f>
        <v>0</v>
      </c>
      <c r="W56" s="5">
        <f>MIN('vnos rezultatov'!R56,'2ndR'!R56,'3rdR'!R56,'4thR'!R56,'5thR'!R56,'6thR'!R56,'7thR'!R56,'8thR'!R56)</f>
        <v>0</v>
      </c>
      <c r="X56" s="5">
        <f>MIN('vnos rezultatov'!S56,'2ndR'!S56,'3rdR'!S56,'4thR'!S56,'5thR'!S56,'6thR'!S56,'7thR'!S56,'8thR'!S56)</f>
        <v>0</v>
      </c>
      <c r="Y56" s="5">
        <f>MIN('vnos rezultatov'!T56,'2ndR'!T56,'3rdR'!T56,'4thR'!T56,'5thR'!T56,'6thR'!T56,'7thR'!T56,'8thR'!T56)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14</v>
      </c>
      <c r="E57" s="11">
        <f t="shared" si="13"/>
        <v>14</v>
      </c>
      <c r="F57" s="6">
        <f>'8thR'!B57</f>
        <v>0</v>
      </c>
      <c r="G57" s="6">
        <f>'8thR'!W57</f>
        <v>0</v>
      </c>
      <c r="H57" s="5">
        <f>MIN('vnos rezultatov'!C57,'2ndR'!C57,'3rdR'!C57,'4thR'!C57,'5thR'!C57,'6thR'!C57,'7thR'!C57,'8thR'!C57)</f>
        <v>0</v>
      </c>
      <c r="I57" s="5">
        <f>MIN('vnos rezultatov'!D57,'2ndR'!D57,'3rdR'!D57,'4thR'!D57,'5thR'!D57,'6thR'!D57,'7thR'!D57,'8thR'!D57)</f>
        <v>0</v>
      </c>
      <c r="J57" s="5">
        <f>MIN('vnos rezultatov'!E57,'2ndR'!E57,'3rdR'!E57,'4thR'!E57,'5thR'!E57,'6thR'!E57,'7thR'!E57,'8thR'!E57)</f>
        <v>0</v>
      </c>
      <c r="K57" s="5">
        <f>MIN('vnos rezultatov'!F57,'2ndR'!F57,'3rdR'!F57,'4thR'!F57,'5thR'!F57,'6thR'!F57,'7thR'!F57,'8thR'!F57)</f>
        <v>0</v>
      </c>
      <c r="L57" s="5">
        <f>MIN('vnos rezultatov'!G57,'2ndR'!G57,'3rdR'!G57,'4thR'!G57,'5thR'!G57,'6thR'!G57,'7thR'!G57,'8thR'!G57)</f>
        <v>0</v>
      </c>
      <c r="M57" s="5">
        <f>MIN('vnos rezultatov'!H57,'2ndR'!H57,'3rdR'!H57,'4thR'!H57,'5thR'!H57,'6thR'!H57,'7thR'!H57,'8thR'!H57)</f>
        <v>0</v>
      </c>
      <c r="N57" s="5">
        <f>MIN('vnos rezultatov'!I57,'2ndR'!I57,'3rdR'!I57,'4thR'!I57,'5thR'!I57,'6thR'!I57,'7thR'!I57,'8thR'!I57)</f>
        <v>0</v>
      </c>
      <c r="O57" s="5">
        <f>MIN('vnos rezultatov'!J57,'2ndR'!J57,'3rdR'!J57,'4thR'!J57,'5thR'!J57,'6thR'!J57,'7thR'!J57,'8thR'!J57)</f>
        <v>0</v>
      </c>
      <c r="P57" s="5">
        <f>MIN('vnos rezultatov'!K57,'2ndR'!K57,'3rdR'!K57,'4thR'!K57,'5thR'!K57,'6thR'!K57,'7thR'!K57,'8thR'!K57)</f>
        <v>0</v>
      </c>
      <c r="Q57" s="60">
        <f>MIN('vnos rezultatov'!L57,'2ndR'!L57,'3rdR'!L57,'4thR'!L57,'5thR'!L57,'6thR'!L57,'7thR'!L57,'8thR'!L57)</f>
        <v>0</v>
      </c>
      <c r="R57" s="60">
        <f>MIN('vnos rezultatov'!M57,'2ndR'!M57,'3rdR'!M57,'4thR'!M57,'5thR'!M57,'6thR'!M57,'7thR'!M57,'8thR'!M57)</f>
        <v>0</v>
      </c>
      <c r="S57" s="60">
        <f>MIN('vnos rezultatov'!N57,'2ndR'!N57,'3rdR'!N57,'4thR'!N57,'5thR'!N57,'6thR'!N57,'7thR'!N57,'8thR'!N57)</f>
        <v>0</v>
      </c>
      <c r="T57" s="5">
        <f>MIN('vnos rezultatov'!O57,'2ndR'!O57,'3rdR'!O57,'4thR'!O57,'5thR'!O57,'6thR'!O57,'7thR'!O57,'8thR'!O57)</f>
        <v>0</v>
      </c>
      <c r="U57" s="5">
        <f>MIN('vnos rezultatov'!P57,'2ndR'!P57,'3rdR'!P57,'4thR'!P57,'5thR'!P57,'6thR'!P57,'7thR'!P57,'8thR'!P57)</f>
        <v>0</v>
      </c>
      <c r="V57" s="5">
        <f>MIN('vnos rezultatov'!Q57,'2ndR'!Q57,'3rdR'!Q57,'4thR'!Q57,'5thR'!Q57,'6thR'!Q57,'7thR'!Q57,'8thR'!Q57)</f>
        <v>0</v>
      </c>
      <c r="W57" s="5">
        <f>MIN('vnos rezultatov'!R57,'2ndR'!R57,'3rdR'!R57,'4thR'!R57,'5thR'!R57,'6thR'!R57,'7thR'!R57,'8thR'!R57)</f>
        <v>0</v>
      </c>
      <c r="X57" s="5">
        <f>MIN('vnos rezultatov'!S57,'2ndR'!S57,'3rdR'!S57,'4thR'!S57,'5thR'!S57,'6thR'!S57,'7thR'!S57,'8thR'!S57)</f>
        <v>0</v>
      </c>
      <c r="Y57" s="5">
        <f>MIN('vnos rezultatov'!T57,'2ndR'!T57,'3rdR'!T57,'4thR'!T57,'5thR'!T57,'6thR'!T57,'7thR'!T57,'8thR'!T57)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14</v>
      </c>
      <c r="E58" s="11">
        <f t="shared" si="13"/>
        <v>14</v>
      </c>
      <c r="F58" s="6">
        <f>'8thR'!B58</f>
        <v>0</v>
      </c>
      <c r="G58" s="6">
        <f>'8thR'!W58</f>
        <v>0</v>
      </c>
      <c r="H58" s="5">
        <f>MIN('vnos rezultatov'!C58,'2ndR'!C58,'3rdR'!C58,'4thR'!C58,'5thR'!C58,'6thR'!C58,'7thR'!C58,'8thR'!C58)</f>
        <v>0</v>
      </c>
      <c r="I58" s="5">
        <f>MIN('vnos rezultatov'!D58,'2ndR'!D58,'3rdR'!D58,'4thR'!D58,'5thR'!D58,'6thR'!D58,'7thR'!D58,'8thR'!D58)</f>
        <v>0</v>
      </c>
      <c r="J58" s="5">
        <f>MIN('vnos rezultatov'!E58,'2ndR'!E58,'3rdR'!E58,'4thR'!E58,'5thR'!E58,'6thR'!E58,'7thR'!E58,'8thR'!E58)</f>
        <v>0</v>
      </c>
      <c r="K58" s="5">
        <f>MIN('vnos rezultatov'!F58,'2ndR'!F58,'3rdR'!F58,'4thR'!F58,'5thR'!F58,'6thR'!F58,'7thR'!F58,'8thR'!F58)</f>
        <v>0</v>
      </c>
      <c r="L58" s="5">
        <f>MIN('vnos rezultatov'!G58,'2ndR'!G58,'3rdR'!G58,'4thR'!G58,'5thR'!G58,'6thR'!G58,'7thR'!G58,'8thR'!G58)</f>
        <v>0</v>
      </c>
      <c r="M58" s="5">
        <f>MIN('vnos rezultatov'!H58,'2ndR'!H58,'3rdR'!H58,'4thR'!H58,'5thR'!H58,'6thR'!H58,'7thR'!H58,'8thR'!H58)</f>
        <v>0</v>
      </c>
      <c r="N58" s="5">
        <f>MIN('vnos rezultatov'!I58,'2ndR'!I58,'3rdR'!I58,'4thR'!I58,'5thR'!I58,'6thR'!I58,'7thR'!I58,'8thR'!I58)</f>
        <v>0</v>
      </c>
      <c r="O58" s="5">
        <f>MIN('vnos rezultatov'!J58,'2ndR'!J58,'3rdR'!J58,'4thR'!J58,'5thR'!J58,'6thR'!J58,'7thR'!J58,'8thR'!J58)</f>
        <v>0</v>
      </c>
      <c r="P58" s="5">
        <f>MIN('vnos rezultatov'!K58,'2ndR'!K58,'3rdR'!K58,'4thR'!K58,'5thR'!K58,'6thR'!K58,'7thR'!K58,'8thR'!K58)</f>
        <v>0</v>
      </c>
      <c r="Q58" s="60">
        <f>MIN('vnos rezultatov'!L58,'2ndR'!L58,'3rdR'!L58,'4thR'!L58,'5thR'!L58,'6thR'!L58,'7thR'!L58,'8thR'!L58)</f>
        <v>0</v>
      </c>
      <c r="R58" s="60">
        <f>MIN('vnos rezultatov'!M58,'2ndR'!M58,'3rdR'!M58,'4thR'!M58,'5thR'!M58,'6thR'!M58,'7thR'!M58,'8thR'!M58)</f>
        <v>0</v>
      </c>
      <c r="S58" s="60">
        <f>MIN('vnos rezultatov'!N58,'2ndR'!N58,'3rdR'!N58,'4thR'!N58,'5thR'!N58,'6thR'!N58,'7thR'!N58,'8thR'!N58)</f>
        <v>0</v>
      </c>
      <c r="T58" s="5">
        <f>MIN('vnos rezultatov'!O58,'2ndR'!O58,'3rdR'!O58,'4thR'!O58,'5thR'!O58,'6thR'!O58,'7thR'!O58,'8thR'!O58)</f>
        <v>0</v>
      </c>
      <c r="U58" s="5">
        <f>MIN('vnos rezultatov'!P58,'2ndR'!P58,'3rdR'!P58,'4thR'!P58,'5thR'!P58,'6thR'!P58,'7thR'!P58,'8thR'!P58)</f>
        <v>0</v>
      </c>
      <c r="V58" s="5">
        <f>MIN('vnos rezultatov'!Q58,'2ndR'!Q58,'3rdR'!Q58,'4thR'!Q58,'5thR'!Q58,'6thR'!Q58,'7thR'!Q58,'8thR'!Q58)</f>
        <v>0</v>
      </c>
      <c r="W58" s="5">
        <f>MIN('vnos rezultatov'!R58,'2ndR'!R58,'3rdR'!R58,'4thR'!R58,'5thR'!R58,'6thR'!R58,'7thR'!R58,'8thR'!R58)</f>
        <v>0</v>
      </c>
      <c r="X58" s="5">
        <f>MIN('vnos rezultatov'!S58,'2ndR'!S58,'3rdR'!S58,'4thR'!S58,'5thR'!S58,'6thR'!S58,'7thR'!S58,'8thR'!S58)</f>
        <v>0</v>
      </c>
      <c r="Y58" s="5">
        <f>MIN('vnos rezultatov'!T58,'2ndR'!T58,'3rdR'!T58,'4thR'!T58,'5thR'!T58,'6thR'!T58,'7thR'!T58,'8thR'!T58)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14</v>
      </c>
      <c r="E59" s="11">
        <f t="shared" si="13"/>
        <v>14</v>
      </c>
      <c r="F59" s="6">
        <f>'8thR'!B59</f>
        <v>0</v>
      </c>
      <c r="G59" s="6">
        <f>'8thR'!W59</f>
        <v>0</v>
      </c>
      <c r="H59" s="5">
        <f>MIN('vnos rezultatov'!C59,'2ndR'!C59,'3rdR'!C59,'4thR'!C59,'5thR'!C59,'6thR'!C59,'7thR'!C59,'8thR'!C59)</f>
        <v>0</v>
      </c>
      <c r="I59" s="5">
        <f>MIN('vnos rezultatov'!D59,'2ndR'!D59,'3rdR'!D59,'4thR'!D59,'5thR'!D59,'6thR'!D59,'7thR'!D59,'8thR'!D59)</f>
        <v>0</v>
      </c>
      <c r="J59" s="5">
        <f>MIN('vnos rezultatov'!E59,'2ndR'!E59,'3rdR'!E59,'4thR'!E59,'5thR'!E59,'6thR'!E59,'7thR'!E59,'8thR'!E59)</f>
        <v>0</v>
      </c>
      <c r="K59" s="5">
        <f>MIN('vnos rezultatov'!F59,'2ndR'!F59,'3rdR'!F59,'4thR'!F59,'5thR'!F59,'6thR'!F59,'7thR'!F59,'8thR'!F59)</f>
        <v>0</v>
      </c>
      <c r="L59" s="5">
        <f>MIN('vnos rezultatov'!G59,'2ndR'!G59,'3rdR'!G59,'4thR'!G59,'5thR'!G59,'6thR'!G59,'7thR'!G59,'8thR'!G59)</f>
        <v>0</v>
      </c>
      <c r="M59" s="5">
        <f>MIN('vnos rezultatov'!H59,'2ndR'!H59,'3rdR'!H59,'4thR'!H59,'5thR'!H59,'6thR'!H59,'7thR'!H59,'8thR'!H59)</f>
        <v>0</v>
      </c>
      <c r="N59" s="5">
        <f>MIN('vnos rezultatov'!I59,'2ndR'!I59,'3rdR'!I59,'4thR'!I59,'5thR'!I59,'6thR'!I59,'7thR'!I59,'8thR'!I59)</f>
        <v>0</v>
      </c>
      <c r="O59" s="5">
        <f>MIN('vnos rezultatov'!J59,'2ndR'!J59,'3rdR'!J59,'4thR'!J59,'5thR'!J59,'6thR'!J59,'7thR'!J59,'8thR'!J59)</f>
        <v>0</v>
      </c>
      <c r="P59" s="5">
        <f>MIN('vnos rezultatov'!K59,'2ndR'!K59,'3rdR'!K59,'4thR'!K59,'5thR'!K59,'6thR'!K59,'7thR'!K59,'8thR'!K59)</f>
        <v>0</v>
      </c>
      <c r="Q59" s="60">
        <f>MIN('vnos rezultatov'!L59,'2ndR'!L59,'3rdR'!L59,'4thR'!L59,'5thR'!L59,'6thR'!L59,'7thR'!L59,'8thR'!L59)</f>
        <v>0</v>
      </c>
      <c r="R59" s="60">
        <f>MIN('vnos rezultatov'!M59,'2ndR'!M59,'3rdR'!M59,'4thR'!M59,'5thR'!M59,'6thR'!M59,'7thR'!M59,'8thR'!M59)</f>
        <v>0</v>
      </c>
      <c r="S59" s="60">
        <f>MIN('vnos rezultatov'!N59,'2ndR'!N59,'3rdR'!N59,'4thR'!N59,'5thR'!N59,'6thR'!N59,'7thR'!N59,'8thR'!N59)</f>
        <v>0</v>
      </c>
      <c r="T59" s="5">
        <f>MIN('vnos rezultatov'!O59,'2ndR'!O59,'3rdR'!O59,'4thR'!O59,'5thR'!O59,'6thR'!O59,'7thR'!O59,'8thR'!O59)</f>
        <v>0</v>
      </c>
      <c r="U59" s="5">
        <f>MIN('vnos rezultatov'!P59,'2ndR'!P59,'3rdR'!P59,'4thR'!P59,'5thR'!P59,'6thR'!P59,'7thR'!P59,'8thR'!P59)</f>
        <v>0</v>
      </c>
      <c r="V59" s="5">
        <f>MIN('vnos rezultatov'!Q59,'2ndR'!Q59,'3rdR'!Q59,'4thR'!Q59,'5thR'!Q59,'6thR'!Q59,'7thR'!Q59,'8thR'!Q59)</f>
        <v>0</v>
      </c>
      <c r="W59" s="5">
        <f>MIN('vnos rezultatov'!R59,'2ndR'!R59,'3rdR'!R59,'4thR'!R59,'5thR'!R59,'6thR'!R59,'7thR'!R59,'8thR'!R59)</f>
        <v>0</v>
      </c>
      <c r="X59" s="5">
        <f>MIN('vnos rezultatov'!S59,'2ndR'!S59,'3rdR'!S59,'4thR'!S59,'5thR'!S59,'6thR'!S59,'7thR'!S59,'8thR'!S59)</f>
        <v>0</v>
      </c>
      <c r="Y59" s="5">
        <f>MIN('vnos rezultatov'!T59,'2ndR'!T59,'3rdR'!T59,'4thR'!T59,'5thR'!T59,'6thR'!T59,'7thR'!T59,'8thR'!T59)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14</v>
      </c>
      <c r="E60" s="11">
        <f t="shared" si="13"/>
        <v>14</v>
      </c>
      <c r="F60" s="6">
        <f>'8thR'!B60</f>
        <v>0</v>
      </c>
      <c r="G60" s="6">
        <f>'8thR'!W60</f>
        <v>0</v>
      </c>
      <c r="H60" s="5">
        <f>MIN('vnos rezultatov'!C60,'2ndR'!C60,'3rdR'!C60,'4thR'!C60,'5thR'!C60,'6thR'!C60,'7thR'!C60,'8thR'!C60)</f>
        <v>0</v>
      </c>
      <c r="I60" s="5">
        <f>MIN('vnos rezultatov'!D60,'2ndR'!D60,'3rdR'!D60,'4thR'!D60,'5thR'!D60,'6thR'!D60,'7thR'!D60,'8thR'!D60)</f>
        <v>0</v>
      </c>
      <c r="J60" s="5">
        <f>MIN('vnos rezultatov'!E60,'2ndR'!E60,'3rdR'!E60,'4thR'!E60,'5thR'!E60,'6thR'!E60,'7thR'!E60,'8thR'!E60)</f>
        <v>0</v>
      </c>
      <c r="K60" s="5">
        <f>MIN('vnos rezultatov'!F60,'2ndR'!F60,'3rdR'!F60,'4thR'!F60,'5thR'!F60,'6thR'!F60,'7thR'!F60,'8thR'!F60)</f>
        <v>0</v>
      </c>
      <c r="L60" s="5">
        <f>MIN('vnos rezultatov'!G60,'2ndR'!G60,'3rdR'!G60,'4thR'!G60,'5thR'!G60,'6thR'!G60,'7thR'!G60,'8thR'!G60)</f>
        <v>0</v>
      </c>
      <c r="M60" s="5">
        <f>MIN('vnos rezultatov'!H60,'2ndR'!H60,'3rdR'!H60,'4thR'!H60,'5thR'!H60,'6thR'!H60,'7thR'!H60,'8thR'!H60)</f>
        <v>0</v>
      </c>
      <c r="N60" s="5">
        <f>MIN('vnos rezultatov'!I60,'2ndR'!I60,'3rdR'!I60,'4thR'!I60,'5thR'!I60,'6thR'!I60,'7thR'!I60,'8thR'!I60)</f>
        <v>0</v>
      </c>
      <c r="O60" s="5">
        <f>MIN('vnos rezultatov'!J60,'2ndR'!J60,'3rdR'!J60,'4thR'!J60,'5thR'!J60,'6thR'!J60,'7thR'!J60,'8thR'!J60)</f>
        <v>0</v>
      </c>
      <c r="P60" s="5">
        <f>MIN('vnos rezultatov'!K60,'2ndR'!K60,'3rdR'!K60,'4thR'!K60,'5thR'!K60,'6thR'!K60,'7thR'!K60,'8thR'!K60)</f>
        <v>0</v>
      </c>
      <c r="Q60" s="60">
        <f>MIN('vnos rezultatov'!L60,'2ndR'!L60,'3rdR'!L60,'4thR'!L60,'5thR'!L60,'6thR'!L60,'7thR'!L60,'8thR'!L60)</f>
        <v>0</v>
      </c>
      <c r="R60" s="60">
        <f>MIN('vnos rezultatov'!M60,'2ndR'!M60,'3rdR'!M60,'4thR'!M60,'5thR'!M60,'6thR'!M60,'7thR'!M60,'8thR'!M60)</f>
        <v>0</v>
      </c>
      <c r="S60" s="60">
        <f>MIN('vnos rezultatov'!N60,'2ndR'!N60,'3rdR'!N60,'4thR'!N60,'5thR'!N60,'6thR'!N60,'7thR'!N60,'8thR'!N60)</f>
        <v>0</v>
      </c>
      <c r="T60" s="5">
        <f>MIN('vnos rezultatov'!O60,'2ndR'!O60,'3rdR'!O60,'4thR'!O60,'5thR'!O60,'6thR'!O60,'7thR'!O60,'8thR'!O60)</f>
        <v>0</v>
      </c>
      <c r="U60" s="5">
        <f>MIN('vnos rezultatov'!P60,'2ndR'!P60,'3rdR'!P60,'4thR'!P60,'5thR'!P60,'6thR'!P60,'7thR'!P60,'8thR'!P60)</f>
        <v>0</v>
      </c>
      <c r="V60" s="5">
        <f>MIN('vnos rezultatov'!Q60,'2ndR'!Q60,'3rdR'!Q60,'4thR'!Q60,'5thR'!Q60,'6thR'!Q60,'7thR'!Q60,'8thR'!Q60)</f>
        <v>0</v>
      </c>
      <c r="W60" s="5">
        <f>MIN('vnos rezultatov'!R60,'2ndR'!R60,'3rdR'!R60,'4thR'!R60,'5thR'!R60,'6thR'!R60,'7thR'!R60,'8thR'!R60)</f>
        <v>0</v>
      </c>
      <c r="X60" s="5">
        <f>MIN('vnos rezultatov'!S60,'2ndR'!S60,'3rdR'!S60,'4thR'!S60,'5thR'!S60,'6thR'!S60,'7thR'!S60,'8thR'!S60)</f>
        <v>0</v>
      </c>
      <c r="Y60" s="5">
        <f>MIN('vnos rezultatov'!T60,'2ndR'!T60,'3rdR'!T60,'4thR'!T60,'5thR'!T60,'6thR'!T60,'7thR'!T60,'8thR'!T60)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14</v>
      </c>
      <c r="E61" s="11">
        <f t="shared" si="13"/>
        <v>14</v>
      </c>
      <c r="F61" s="6">
        <f>'8thR'!B61</f>
        <v>0</v>
      </c>
      <c r="G61" s="6">
        <f>'8thR'!W61</f>
        <v>0</v>
      </c>
      <c r="H61" s="5">
        <f>MIN('vnos rezultatov'!C61,'2ndR'!C61,'3rdR'!C61,'4thR'!C61,'5thR'!C61,'6thR'!C61,'7thR'!C61,'8thR'!C61)</f>
        <v>0</v>
      </c>
      <c r="I61" s="5">
        <f>MIN('vnos rezultatov'!D61,'2ndR'!D61,'3rdR'!D61,'4thR'!D61,'5thR'!D61,'6thR'!D61,'7thR'!D61,'8thR'!D61)</f>
        <v>0</v>
      </c>
      <c r="J61" s="5">
        <f>MIN('vnos rezultatov'!E61,'2ndR'!E61,'3rdR'!E61,'4thR'!E61,'5thR'!E61,'6thR'!E61,'7thR'!E61,'8thR'!E61)</f>
        <v>0</v>
      </c>
      <c r="K61" s="5">
        <f>MIN('vnos rezultatov'!F61,'2ndR'!F61,'3rdR'!F61,'4thR'!F61,'5thR'!F61,'6thR'!F61,'7thR'!F61,'8thR'!F61)</f>
        <v>0</v>
      </c>
      <c r="L61" s="5">
        <f>MIN('vnos rezultatov'!G61,'2ndR'!G61,'3rdR'!G61,'4thR'!G61,'5thR'!G61,'6thR'!G61,'7thR'!G61,'8thR'!G61)</f>
        <v>0</v>
      </c>
      <c r="M61" s="5">
        <f>MIN('vnos rezultatov'!H61,'2ndR'!H61,'3rdR'!H61,'4thR'!H61,'5thR'!H61,'6thR'!H61,'7thR'!H61,'8thR'!H61)</f>
        <v>0</v>
      </c>
      <c r="N61" s="5">
        <f>MIN('vnos rezultatov'!I61,'2ndR'!I61,'3rdR'!I61,'4thR'!I61,'5thR'!I61,'6thR'!I61,'7thR'!I61,'8thR'!I61)</f>
        <v>0</v>
      </c>
      <c r="O61" s="5">
        <f>MIN('vnos rezultatov'!J61,'2ndR'!J61,'3rdR'!J61,'4thR'!J61,'5thR'!J61,'6thR'!J61,'7thR'!J61,'8thR'!J61)</f>
        <v>0</v>
      </c>
      <c r="P61" s="5">
        <f>MIN('vnos rezultatov'!K61,'2ndR'!K61,'3rdR'!K61,'4thR'!K61,'5thR'!K61,'6thR'!K61,'7thR'!K61,'8thR'!K61)</f>
        <v>0</v>
      </c>
      <c r="Q61" s="60">
        <f>MIN('vnos rezultatov'!L61,'2ndR'!L61,'3rdR'!L61,'4thR'!L61,'5thR'!L61,'6thR'!L61,'7thR'!L61,'8thR'!L61)</f>
        <v>0</v>
      </c>
      <c r="R61" s="60">
        <f>MIN('vnos rezultatov'!M61,'2ndR'!M61,'3rdR'!M61,'4thR'!M61,'5thR'!M61,'6thR'!M61,'7thR'!M61,'8thR'!M61)</f>
        <v>0</v>
      </c>
      <c r="S61" s="60">
        <f>MIN('vnos rezultatov'!N61,'2ndR'!N61,'3rdR'!N61,'4thR'!N61,'5thR'!N61,'6thR'!N61,'7thR'!N61,'8thR'!N61)</f>
        <v>0</v>
      </c>
      <c r="T61" s="5">
        <f>MIN('vnos rezultatov'!O61,'2ndR'!O61,'3rdR'!O61,'4thR'!O61,'5thR'!O61,'6thR'!O61,'7thR'!O61,'8thR'!O61)</f>
        <v>0</v>
      </c>
      <c r="U61" s="5">
        <f>MIN('vnos rezultatov'!P61,'2ndR'!P61,'3rdR'!P61,'4thR'!P61,'5thR'!P61,'6thR'!P61,'7thR'!P61,'8thR'!P61)</f>
        <v>0</v>
      </c>
      <c r="V61" s="5">
        <f>MIN('vnos rezultatov'!Q61,'2ndR'!Q61,'3rdR'!Q61,'4thR'!Q61,'5thR'!Q61,'6thR'!Q61,'7thR'!Q61,'8thR'!Q61)</f>
        <v>0</v>
      </c>
      <c r="W61" s="5">
        <f>MIN('vnos rezultatov'!R61,'2ndR'!R61,'3rdR'!R61,'4thR'!R61,'5thR'!R61,'6thR'!R61,'7thR'!R61,'8thR'!R61)</f>
        <v>0</v>
      </c>
      <c r="X61" s="5">
        <f>MIN('vnos rezultatov'!S61,'2ndR'!S61,'3rdR'!S61,'4thR'!S61,'5thR'!S61,'6thR'!S61,'7thR'!S61,'8thR'!S61)</f>
        <v>0</v>
      </c>
      <c r="Y61" s="5">
        <f>MIN('vnos rezultatov'!T61,'2ndR'!T61,'3rdR'!T61,'4thR'!T61,'5thR'!T61,'6thR'!T61,'7thR'!T61,'8thR'!T61)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14</v>
      </c>
      <c r="E62" s="11">
        <f t="shared" si="13"/>
        <v>14</v>
      </c>
      <c r="F62" s="6">
        <f>'8thR'!B62</f>
        <v>0</v>
      </c>
      <c r="G62" s="6">
        <f>'8thR'!W62</f>
        <v>0</v>
      </c>
      <c r="H62" s="5">
        <f>MIN('vnos rezultatov'!C62,'2ndR'!C62,'3rdR'!C62,'4thR'!C62,'5thR'!C62,'6thR'!C62,'7thR'!C62,'8thR'!C62)</f>
        <v>0</v>
      </c>
      <c r="I62" s="5">
        <f>MIN('vnos rezultatov'!D62,'2ndR'!D62,'3rdR'!D62,'4thR'!D62,'5thR'!D62,'6thR'!D62,'7thR'!D62,'8thR'!D62)</f>
        <v>0</v>
      </c>
      <c r="J62" s="5">
        <f>MIN('vnos rezultatov'!E62,'2ndR'!E62,'3rdR'!E62,'4thR'!E62,'5thR'!E62,'6thR'!E62,'7thR'!E62,'8thR'!E62)</f>
        <v>0</v>
      </c>
      <c r="K62" s="5">
        <f>MIN('vnos rezultatov'!F62,'2ndR'!F62,'3rdR'!F62,'4thR'!F62,'5thR'!F62,'6thR'!F62,'7thR'!F62,'8thR'!F62)</f>
        <v>0</v>
      </c>
      <c r="L62" s="5">
        <f>MIN('vnos rezultatov'!G62,'2ndR'!G62,'3rdR'!G62,'4thR'!G62,'5thR'!G62,'6thR'!G62,'7thR'!G62,'8thR'!G62)</f>
        <v>0</v>
      </c>
      <c r="M62" s="5">
        <f>MIN('vnos rezultatov'!H62,'2ndR'!H62,'3rdR'!H62,'4thR'!H62,'5thR'!H62,'6thR'!H62,'7thR'!H62,'8thR'!H62)</f>
        <v>0</v>
      </c>
      <c r="N62" s="5">
        <f>MIN('vnos rezultatov'!I62,'2ndR'!I62,'3rdR'!I62,'4thR'!I62,'5thR'!I62,'6thR'!I62,'7thR'!I62,'8thR'!I62)</f>
        <v>0</v>
      </c>
      <c r="O62" s="5">
        <f>MIN('vnos rezultatov'!J62,'2ndR'!J62,'3rdR'!J62,'4thR'!J62,'5thR'!J62,'6thR'!J62,'7thR'!J62,'8thR'!J62)</f>
        <v>0</v>
      </c>
      <c r="P62" s="5">
        <f>MIN('vnos rezultatov'!K62,'2ndR'!K62,'3rdR'!K62,'4thR'!K62,'5thR'!K62,'6thR'!K62,'7thR'!K62,'8thR'!K62)</f>
        <v>0</v>
      </c>
      <c r="Q62" s="60">
        <f>MIN('vnos rezultatov'!L62,'2ndR'!L62,'3rdR'!L62,'4thR'!L62,'5thR'!L62,'6thR'!L62,'7thR'!L62,'8thR'!L62)</f>
        <v>0</v>
      </c>
      <c r="R62" s="60">
        <f>MIN('vnos rezultatov'!M62,'2ndR'!M62,'3rdR'!M62,'4thR'!M62,'5thR'!M62,'6thR'!M62,'7thR'!M62,'8thR'!M62)</f>
        <v>0</v>
      </c>
      <c r="S62" s="60">
        <f>MIN('vnos rezultatov'!N62,'2ndR'!N62,'3rdR'!N62,'4thR'!N62,'5thR'!N62,'6thR'!N62,'7thR'!N62,'8thR'!N62)</f>
        <v>0</v>
      </c>
      <c r="T62" s="5">
        <f>MIN('vnos rezultatov'!O62,'2ndR'!O62,'3rdR'!O62,'4thR'!O62,'5thR'!O62,'6thR'!O62,'7thR'!O62,'8thR'!O62)</f>
        <v>0</v>
      </c>
      <c r="U62" s="5">
        <f>MIN('vnos rezultatov'!P62,'2ndR'!P62,'3rdR'!P62,'4thR'!P62,'5thR'!P62,'6thR'!P62,'7thR'!P62,'8thR'!P62)</f>
        <v>0</v>
      </c>
      <c r="V62" s="5">
        <f>MIN('vnos rezultatov'!Q62,'2ndR'!Q62,'3rdR'!Q62,'4thR'!Q62,'5thR'!Q62,'6thR'!Q62,'7thR'!Q62,'8thR'!Q62)</f>
        <v>0</v>
      </c>
      <c r="W62" s="5">
        <f>MIN('vnos rezultatov'!R62,'2ndR'!R62,'3rdR'!R62,'4thR'!R62,'5thR'!R62,'6thR'!R62,'7thR'!R62,'8thR'!R62)</f>
        <v>0</v>
      </c>
      <c r="X62" s="5">
        <f>MIN('vnos rezultatov'!S62,'2ndR'!S62,'3rdR'!S62,'4thR'!S62,'5thR'!S62,'6thR'!S62,'7thR'!S62,'8thR'!S62)</f>
        <v>0</v>
      </c>
      <c r="Y62" s="5">
        <f>MIN('vnos rezultatov'!T62,'2ndR'!T62,'3rdR'!T62,'4thR'!T62,'5thR'!T62,'6thR'!T62,'7thR'!T62,'8thR'!T62)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14</v>
      </c>
      <c r="E63" s="11">
        <f t="shared" si="13"/>
        <v>14</v>
      </c>
      <c r="F63" s="6">
        <f>'8thR'!B63</f>
        <v>0</v>
      </c>
      <c r="G63" s="6">
        <f>'8thR'!W63</f>
        <v>0</v>
      </c>
      <c r="H63" s="5">
        <f>MIN('vnos rezultatov'!C63,'2ndR'!C63,'3rdR'!C63,'4thR'!C63,'5thR'!C63,'6thR'!C63,'7thR'!C63,'8thR'!C63)</f>
        <v>0</v>
      </c>
      <c r="I63" s="5">
        <f>MIN('vnos rezultatov'!D63,'2ndR'!D63,'3rdR'!D63,'4thR'!D63,'5thR'!D63,'6thR'!D63,'7thR'!D63,'8thR'!D63)</f>
        <v>0</v>
      </c>
      <c r="J63" s="5">
        <f>MIN('vnos rezultatov'!E63,'2ndR'!E63,'3rdR'!E63,'4thR'!E63,'5thR'!E63,'6thR'!E63,'7thR'!E63,'8thR'!E63)</f>
        <v>0</v>
      </c>
      <c r="K63" s="5">
        <f>MIN('vnos rezultatov'!F63,'2ndR'!F63,'3rdR'!F63,'4thR'!F63,'5thR'!F63,'6thR'!F63,'7thR'!F63,'8thR'!F63)</f>
        <v>0</v>
      </c>
      <c r="L63" s="5">
        <f>MIN('vnos rezultatov'!G63,'2ndR'!G63,'3rdR'!G63,'4thR'!G63,'5thR'!G63,'6thR'!G63,'7thR'!G63,'8thR'!G63)</f>
        <v>0</v>
      </c>
      <c r="M63" s="5">
        <f>MIN('vnos rezultatov'!H63,'2ndR'!H63,'3rdR'!H63,'4thR'!H63,'5thR'!H63,'6thR'!H63,'7thR'!H63,'8thR'!H63)</f>
        <v>0</v>
      </c>
      <c r="N63" s="5">
        <f>MIN('vnos rezultatov'!I63,'2ndR'!I63,'3rdR'!I63,'4thR'!I63,'5thR'!I63,'6thR'!I63,'7thR'!I63,'8thR'!I63)</f>
        <v>0</v>
      </c>
      <c r="O63" s="5">
        <f>MIN('vnos rezultatov'!J63,'2ndR'!J63,'3rdR'!J63,'4thR'!J63,'5thR'!J63,'6thR'!J63,'7thR'!J63,'8thR'!J63)</f>
        <v>0</v>
      </c>
      <c r="P63" s="5">
        <f>MIN('vnos rezultatov'!K63,'2ndR'!K63,'3rdR'!K63,'4thR'!K63,'5thR'!K63,'6thR'!K63,'7thR'!K63,'8thR'!K63)</f>
        <v>0</v>
      </c>
      <c r="Q63" s="60">
        <f>MIN('vnos rezultatov'!L63,'2ndR'!L63,'3rdR'!L63,'4thR'!L63,'5thR'!L63,'6thR'!L63,'7thR'!L63,'8thR'!L63)</f>
        <v>0</v>
      </c>
      <c r="R63" s="60">
        <f>MIN('vnos rezultatov'!M63,'2ndR'!M63,'3rdR'!M63,'4thR'!M63,'5thR'!M63,'6thR'!M63,'7thR'!M63,'8thR'!M63)</f>
        <v>0</v>
      </c>
      <c r="S63" s="60">
        <f>MIN('vnos rezultatov'!N63,'2ndR'!N63,'3rdR'!N63,'4thR'!N63,'5thR'!N63,'6thR'!N63,'7thR'!N63,'8thR'!N63)</f>
        <v>0</v>
      </c>
      <c r="T63" s="5">
        <f>MIN('vnos rezultatov'!O63,'2ndR'!O63,'3rdR'!O63,'4thR'!O63,'5thR'!O63,'6thR'!O63,'7thR'!O63,'8thR'!O63)</f>
        <v>0</v>
      </c>
      <c r="U63" s="5">
        <f>MIN('vnos rezultatov'!P63,'2ndR'!P63,'3rdR'!P63,'4thR'!P63,'5thR'!P63,'6thR'!P63,'7thR'!P63,'8thR'!P63)</f>
        <v>0</v>
      </c>
      <c r="V63" s="5">
        <f>MIN('vnos rezultatov'!Q63,'2ndR'!Q63,'3rdR'!Q63,'4thR'!Q63,'5thR'!Q63,'6thR'!Q63,'7thR'!Q63,'8thR'!Q63)</f>
        <v>0</v>
      </c>
      <c r="W63" s="5">
        <f>MIN('vnos rezultatov'!R63,'2ndR'!R63,'3rdR'!R63,'4thR'!R63,'5thR'!R63,'6thR'!R63,'7thR'!R63,'8thR'!R63)</f>
        <v>0</v>
      </c>
      <c r="X63" s="5">
        <f>MIN('vnos rezultatov'!S63,'2ndR'!S63,'3rdR'!S63,'4thR'!S63,'5thR'!S63,'6thR'!S63,'7thR'!S63,'8thR'!S63)</f>
        <v>0</v>
      </c>
      <c r="Y63" s="5">
        <f>MIN('vnos rezultatov'!T63,'2ndR'!T63,'3rdR'!T63,'4thR'!T63,'5thR'!T63,'6thR'!T63,'7thR'!T63,'8thR'!T63)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14</v>
      </c>
      <c r="E64" s="11">
        <f t="shared" si="13"/>
        <v>14</v>
      </c>
      <c r="F64" s="6">
        <f>'8thR'!B64</f>
        <v>0</v>
      </c>
      <c r="G64" s="6">
        <f>'8thR'!W64</f>
        <v>0</v>
      </c>
      <c r="H64" s="5">
        <f>MIN('vnos rezultatov'!C64,'2ndR'!C64,'3rdR'!C64,'4thR'!C64,'5thR'!C64,'6thR'!C64,'7thR'!C64,'8thR'!C64)</f>
        <v>0</v>
      </c>
      <c r="I64" s="5">
        <f>MIN('vnos rezultatov'!D64,'2ndR'!D64,'3rdR'!D64,'4thR'!D64,'5thR'!D64,'6thR'!D64,'7thR'!D64,'8thR'!D64)</f>
        <v>0</v>
      </c>
      <c r="J64" s="5">
        <f>MIN('vnos rezultatov'!E64,'2ndR'!E64,'3rdR'!E64,'4thR'!E64,'5thR'!E64,'6thR'!E64,'7thR'!E64,'8thR'!E64)</f>
        <v>0</v>
      </c>
      <c r="K64" s="5">
        <f>MIN('vnos rezultatov'!F64,'2ndR'!F64,'3rdR'!F64,'4thR'!F64,'5thR'!F64,'6thR'!F64,'7thR'!F64,'8thR'!F64)</f>
        <v>0</v>
      </c>
      <c r="L64" s="5">
        <f>MIN('vnos rezultatov'!G64,'2ndR'!G64,'3rdR'!G64,'4thR'!G64,'5thR'!G64,'6thR'!G64,'7thR'!G64,'8thR'!G64)</f>
        <v>0</v>
      </c>
      <c r="M64" s="5">
        <f>MIN('vnos rezultatov'!H64,'2ndR'!H64,'3rdR'!H64,'4thR'!H64,'5thR'!H64,'6thR'!H64,'7thR'!H64,'8thR'!H64)</f>
        <v>0</v>
      </c>
      <c r="N64" s="5">
        <f>MIN('vnos rezultatov'!I64,'2ndR'!I64,'3rdR'!I64,'4thR'!I64,'5thR'!I64,'6thR'!I64,'7thR'!I64,'8thR'!I64)</f>
        <v>0</v>
      </c>
      <c r="O64" s="5">
        <f>MIN('vnos rezultatov'!J64,'2ndR'!J64,'3rdR'!J64,'4thR'!J64,'5thR'!J64,'6thR'!J64,'7thR'!J64,'8thR'!J64)</f>
        <v>0</v>
      </c>
      <c r="P64" s="5">
        <f>MIN('vnos rezultatov'!K64,'2ndR'!K64,'3rdR'!K64,'4thR'!K64,'5thR'!K64,'6thR'!K64,'7thR'!K64,'8thR'!K64)</f>
        <v>0</v>
      </c>
      <c r="Q64" s="60">
        <f>MIN('vnos rezultatov'!L64,'2ndR'!L64,'3rdR'!L64,'4thR'!L64,'5thR'!L64,'6thR'!L64,'7thR'!L64,'8thR'!L64)</f>
        <v>0</v>
      </c>
      <c r="R64" s="60">
        <f>MIN('vnos rezultatov'!M64,'2ndR'!M64,'3rdR'!M64,'4thR'!M64,'5thR'!M64,'6thR'!M64,'7thR'!M64,'8thR'!M64)</f>
        <v>0</v>
      </c>
      <c r="S64" s="60">
        <f>MIN('vnos rezultatov'!N64,'2ndR'!N64,'3rdR'!N64,'4thR'!N64,'5thR'!N64,'6thR'!N64,'7thR'!N64,'8thR'!N64)</f>
        <v>0</v>
      </c>
      <c r="T64" s="5">
        <f>MIN('vnos rezultatov'!O64,'2ndR'!O64,'3rdR'!O64,'4thR'!O64,'5thR'!O64,'6thR'!O64,'7thR'!O64,'8thR'!O64)</f>
        <v>0</v>
      </c>
      <c r="U64" s="5">
        <f>MIN('vnos rezultatov'!P64,'2ndR'!P64,'3rdR'!P64,'4thR'!P64,'5thR'!P64,'6thR'!P64,'7thR'!P64,'8thR'!P64)</f>
        <v>0</v>
      </c>
      <c r="V64" s="5">
        <f>MIN('vnos rezultatov'!Q64,'2ndR'!Q64,'3rdR'!Q64,'4thR'!Q64,'5thR'!Q64,'6thR'!Q64,'7thR'!Q64,'8thR'!Q64)</f>
        <v>0</v>
      </c>
      <c r="W64" s="5">
        <f>MIN('vnos rezultatov'!R64,'2ndR'!R64,'3rdR'!R64,'4thR'!R64,'5thR'!R64,'6thR'!R64,'7thR'!R64,'8thR'!R64)</f>
        <v>0</v>
      </c>
      <c r="X64" s="5">
        <f>MIN('vnos rezultatov'!S64,'2ndR'!S64,'3rdR'!S64,'4thR'!S64,'5thR'!S64,'6thR'!S64,'7thR'!S64,'8thR'!S64)</f>
        <v>0</v>
      </c>
      <c r="Y64" s="5">
        <f>MIN('vnos rezultatov'!T64,'2ndR'!T64,'3rdR'!T64,'4thR'!T64,'5thR'!T64,'6thR'!T64,'7thR'!T64,'8thR'!T64)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14</v>
      </c>
      <c r="E65" s="11">
        <f t="shared" si="13"/>
        <v>14</v>
      </c>
      <c r="F65" s="6">
        <f>'8thR'!B65</f>
        <v>0</v>
      </c>
      <c r="G65" s="6">
        <f>'8thR'!W65</f>
        <v>0</v>
      </c>
      <c r="H65" s="5">
        <f>MIN('vnos rezultatov'!C65,'2ndR'!C65,'3rdR'!C65,'4thR'!C65,'5thR'!C65,'6thR'!C65,'7thR'!C65,'8thR'!C65)</f>
        <v>0</v>
      </c>
      <c r="I65" s="5">
        <f>MIN('vnos rezultatov'!D65,'2ndR'!D65,'3rdR'!D65,'4thR'!D65,'5thR'!D65,'6thR'!D65,'7thR'!D65,'8thR'!D65)</f>
        <v>0</v>
      </c>
      <c r="J65" s="5">
        <f>MIN('vnos rezultatov'!E65,'2ndR'!E65,'3rdR'!E65,'4thR'!E65,'5thR'!E65,'6thR'!E65,'7thR'!E65,'8thR'!E65)</f>
        <v>0</v>
      </c>
      <c r="K65" s="5">
        <f>MIN('vnos rezultatov'!F65,'2ndR'!F65,'3rdR'!F65,'4thR'!F65,'5thR'!F65,'6thR'!F65,'7thR'!F65,'8thR'!F65)</f>
        <v>0</v>
      </c>
      <c r="L65" s="5">
        <f>MIN('vnos rezultatov'!G65,'2ndR'!G65,'3rdR'!G65,'4thR'!G65,'5thR'!G65,'6thR'!G65,'7thR'!G65,'8thR'!G65)</f>
        <v>0</v>
      </c>
      <c r="M65" s="5">
        <f>MIN('vnos rezultatov'!H65,'2ndR'!H65,'3rdR'!H65,'4thR'!H65,'5thR'!H65,'6thR'!H65,'7thR'!H65,'8thR'!H65)</f>
        <v>0</v>
      </c>
      <c r="N65" s="5">
        <f>MIN('vnos rezultatov'!I65,'2ndR'!I65,'3rdR'!I65,'4thR'!I65,'5thR'!I65,'6thR'!I65,'7thR'!I65,'8thR'!I65)</f>
        <v>0</v>
      </c>
      <c r="O65" s="5">
        <f>MIN('vnos rezultatov'!J65,'2ndR'!J65,'3rdR'!J65,'4thR'!J65,'5thR'!J65,'6thR'!J65,'7thR'!J65,'8thR'!J65)</f>
        <v>0</v>
      </c>
      <c r="P65" s="5">
        <f>MIN('vnos rezultatov'!K65,'2ndR'!K65,'3rdR'!K65,'4thR'!K65,'5thR'!K65,'6thR'!K65,'7thR'!K65,'8thR'!K65)</f>
        <v>0</v>
      </c>
      <c r="Q65" s="60">
        <f>MIN('vnos rezultatov'!L65,'2ndR'!L65,'3rdR'!L65,'4thR'!L65,'5thR'!L65,'6thR'!L65,'7thR'!L65,'8thR'!L65)</f>
        <v>0</v>
      </c>
      <c r="R65" s="60">
        <f>MIN('vnos rezultatov'!M65,'2ndR'!M65,'3rdR'!M65,'4thR'!M65,'5thR'!M65,'6thR'!M65,'7thR'!M65,'8thR'!M65)</f>
        <v>0</v>
      </c>
      <c r="S65" s="60">
        <f>MIN('vnos rezultatov'!N65,'2ndR'!N65,'3rdR'!N65,'4thR'!N65,'5thR'!N65,'6thR'!N65,'7thR'!N65,'8thR'!N65)</f>
        <v>0</v>
      </c>
      <c r="T65" s="5">
        <f>MIN('vnos rezultatov'!O65,'2ndR'!O65,'3rdR'!O65,'4thR'!O65,'5thR'!O65,'6thR'!O65,'7thR'!O65,'8thR'!O65)</f>
        <v>0</v>
      </c>
      <c r="U65" s="5">
        <f>MIN('vnos rezultatov'!P65,'2ndR'!P65,'3rdR'!P65,'4thR'!P65,'5thR'!P65,'6thR'!P65,'7thR'!P65,'8thR'!P65)</f>
        <v>0</v>
      </c>
      <c r="V65" s="5">
        <f>MIN('vnos rezultatov'!Q65,'2ndR'!Q65,'3rdR'!Q65,'4thR'!Q65,'5thR'!Q65,'6thR'!Q65,'7thR'!Q65,'8thR'!Q65)</f>
        <v>0</v>
      </c>
      <c r="W65" s="5">
        <f>MIN('vnos rezultatov'!R65,'2ndR'!R65,'3rdR'!R65,'4thR'!R65,'5thR'!R65,'6thR'!R65,'7thR'!R65,'8thR'!R65)</f>
        <v>0</v>
      </c>
      <c r="X65" s="5">
        <f>MIN('vnos rezultatov'!S65,'2ndR'!S65,'3rdR'!S65,'4thR'!S65,'5thR'!S65,'6thR'!S65,'7thR'!S65,'8thR'!S65)</f>
        <v>0</v>
      </c>
      <c r="Y65" s="5">
        <f>MIN('vnos rezultatov'!T65,'2ndR'!T65,'3rdR'!T65,'4thR'!T65,'5thR'!T65,'6thR'!T65,'7thR'!T65,'8thR'!T65)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14</v>
      </c>
      <c r="E66" s="11">
        <f t="shared" si="13"/>
        <v>14</v>
      </c>
      <c r="F66" s="6">
        <f>'8thR'!B66</f>
        <v>0</v>
      </c>
      <c r="G66" s="6">
        <f>'8thR'!W66</f>
        <v>0</v>
      </c>
      <c r="H66" s="5">
        <f>MIN('vnos rezultatov'!C66,'2ndR'!C66,'3rdR'!C66,'4thR'!C66,'5thR'!C66,'6thR'!C66,'7thR'!C66,'8thR'!C66)</f>
        <v>0</v>
      </c>
      <c r="I66" s="5">
        <f>MIN('vnos rezultatov'!D66,'2ndR'!D66,'3rdR'!D66,'4thR'!D66,'5thR'!D66,'6thR'!D66,'7thR'!D66,'8thR'!D66)</f>
        <v>0</v>
      </c>
      <c r="J66" s="5">
        <f>MIN('vnos rezultatov'!E66,'2ndR'!E66,'3rdR'!E66,'4thR'!E66,'5thR'!E66,'6thR'!E66,'7thR'!E66,'8thR'!E66)</f>
        <v>0</v>
      </c>
      <c r="K66" s="5">
        <f>MIN('vnos rezultatov'!F66,'2ndR'!F66,'3rdR'!F66,'4thR'!F66,'5thR'!F66,'6thR'!F66,'7thR'!F66,'8thR'!F66)</f>
        <v>0</v>
      </c>
      <c r="L66" s="5">
        <f>MIN('vnos rezultatov'!G66,'2ndR'!G66,'3rdR'!G66,'4thR'!G66,'5thR'!G66,'6thR'!G66,'7thR'!G66,'8thR'!G66)</f>
        <v>0</v>
      </c>
      <c r="M66" s="5">
        <f>MIN('vnos rezultatov'!H66,'2ndR'!H66,'3rdR'!H66,'4thR'!H66,'5thR'!H66,'6thR'!H66,'7thR'!H66,'8thR'!H66)</f>
        <v>0</v>
      </c>
      <c r="N66" s="5">
        <f>MIN('vnos rezultatov'!I66,'2ndR'!I66,'3rdR'!I66,'4thR'!I66,'5thR'!I66,'6thR'!I66,'7thR'!I66,'8thR'!I66)</f>
        <v>0</v>
      </c>
      <c r="O66" s="5">
        <f>MIN('vnos rezultatov'!J66,'2ndR'!J66,'3rdR'!J66,'4thR'!J66,'5thR'!J66,'6thR'!J66,'7thR'!J66,'8thR'!J66)</f>
        <v>0</v>
      </c>
      <c r="P66" s="5">
        <f>MIN('vnos rezultatov'!K66,'2ndR'!K66,'3rdR'!K66,'4thR'!K66,'5thR'!K66,'6thR'!K66,'7thR'!K66,'8thR'!K66)</f>
        <v>0</v>
      </c>
      <c r="Q66" s="60">
        <f>MIN('vnos rezultatov'!L66,'2ndR'!L66,'3rdR'!L66,'4thR'!L66,'5thR'!L66,'6thR'!L66,'7thR'!L66,'8thR'!L66)</f>
        <v>0</v>
      </c>
      <c r="R66" s="60">
        <f>MIN('vnos rezultatov'!M66,'2ndR'!M66,'3rdR'!M66,'4thR'!M66,'5thR'!M66,'6thR'!M66,'7thR'!M66,'8thR'!M66)</f>
        <v>0</v>
      </c>
      <c r="S66" s="60">
        <f>MIN('vnos rezultatov'!N66,'2ndR'!N66,'3rdR'!N66,'4thR'!N66,'5thR'!N66,'6thR'!N66,'7thR'!N66,'8thR'!N66)</f>
        <v>0</v>
      </c>
      <c r="T66" s="5">
        <f>MIN('vnos rezultatov'!O66,'2ndR'!O66,'3rdR'!O66,'4thR'!O66,'5thR'!O66,'6thR'!O66,'7thR'!O66,'8thR'!O66)</f>
        <v>0</v>
      </c>
      <c r="U66" s="5">
        <f>MIN('vnos rezultatov'!P66,'2ndR'!P66,'3rdR'!P66,'4thR'!P66,'5thR'!P66,'6thR'!P66,'7thR'!P66,'8thR'!P66)</f>
        <v>0</v>
      </c>
      <c r="V66" s="5">
        <f>MIN('vnos rezultatov'!Q66,'2ndR'!Q66,'3rdR'!Q66,'4thR'!Q66,'5thR'!Q66,'6thR'!Q66,'7thR'!Q66,'8thR'!Q66)</f>
        <v>0</v>
      </c>
      <c r="W66" s="5">
        <f>MIN('vnos rezultatov'!R66,'2ndR'!R66,'3rdR'!R66,'4thR'!R66,'5thR'!R66,'6thR'!R66,'7thR'!R66,'8thR'!R66)</f>
        <v>0</v>
      </c>
      <c r="X66" s="5">
        <f>MIN('vnos rezultatov'!S66,'2ndR'!S66,'3rdR'!S66,'4thR'!S66,'5thR'!S66,'6thR'!S66,'7thR'!S66,'8thR'!S66)</f>
        <v>0</v>
      </c>
      <c r="Y66" s="5">
        <f>MIN('vnos rezultatov'!T66,'2ndR'!T66,'3rdR'!T66,'4thR'!T66,'5thR'!T66,'6thR'!T66,'7thR'!T66,'8thR'!T66)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14</v>
      </c>
      <c r="E67" s="11">
        <f t="shared" si="13"/>
        <v>14</v>
      </c>
      <c r="F67" s="6">
        <f>'8thR'!B67</f>
        <v>0</v>
      </c>
      <c r="G67" s="6">
        <f>'8thR'!W67</f>
        <v>0</v>
      </c>
      <c r="H67" s="5">
        <f>MIN('vnos rezultatov'!C67,'2ndR'!C67,'3rdR'!C67,'4thR'!C67,'5thR'!C67,'6thR'!C67,'7thR'!C67,'8thR'!C67)</f>
        <v>0</v>
      </c>
      <c r="I67" s="5">
        <f>MIN('vnos rezultatov'!D67,'2ndR'!D67,'3rdR'!D67,'4thR'!D67,'5thR'!D67,'6thR'!D67,'7thR'!D67,'8thR'!D67)</f>
        <v>0</v>
      </c>
      <c r="J67" s="5">
        <f>MIN('vnos rezultatov'!E67,'2ndR'!E67,'3rdR'!E67,'4thR'!E67,'5thR'!E67,'6thR'!E67,'7thR'!E67,'8thR'!E67)</f>
        <v>0</v>
      </c>
      <c r="K67" s="5">
        <f>MIN('vnos rezultatov'!F67,'2ndR'!F67,'3rdR'!F67,'4thR'!F67,'5thR'!F67,'6thR'!F67,'7thR'!F67,'8thR'!F67)</f>
        <v>0</v>
      </c>
      <c r="L67" s="5">
        <f>MIN('vnos rezultatov'!G67,'2ndR'!G67,'3rdR'!G67,'4thR'!G67,'5thR'!G67,'6thR'!G67,'7thR'!G67,'8thR'!G67)</f>
        <v>0</v>
      </c>
      <c r="M67" s="5">
        <f>MIN('vnos rezultatov'!H67,'2ndR'!H67,'3rdR'!H67,'4thR'!H67,'5thR'!H67,'6thR'!H67,'7thR'!H67,'8thR'!H67)</f>
        <v>0</v>
      </c>
      <c r="N67" s="5">
        <f>MIN('vnos rezultatov'!I67,'2ndR'!I67,'3rdR'!I67,'4thR'!I67,'5thR'!I67,'6thR'!I67,'7thR'!I67,'8thR'!I67)</f>
        <v>0</v>
      </c>
      <c r="O67" s="5">
        <f>MIN('vnos rezultatov'!J67,'2ndR'!J67,'3rdR'!J67,'4thR'!J67,'5thR'!J67,'6thR'!J67,'7thR'!J67,'8thR'!J67)</f>
        <v>0</v>
      </c>
      <c r="P67" s="5">
        <f>MIN('vnos rezultatov'!K67,'2ndR'!K67,'3rdR'!K67,'4thR'!K67,'5thR'!K67,'6thR'!K67,'7thR'!K67,'8thR'!K67)</f>
        <v>0</v>
      </c>
      <c r="Q67" s="60">
        <f>MIN('vnos rezultatov'!L67,'2ndR'!L67,'3rdR'!L67,'4thR'!L67,'5thR'!L67,'6thR'!L67,'7thR'!L67,'8thR'!L67)</f>
        <v>0</v>
      </c>
      <c r="R67" s="60">
        <f>MIN('vnos rezultatov'!M67,'2ndR'!M67,'3rdR'!M67,'4thR'!M67,'5thR'!M67,'6thR'!M67,'7thR'!M67,'8thR'!M67)</f>
        <v>0</v>
      </c>
      <c r="S67" s="60">
        <f>MIN('vnos rezultatov'!N67,'2ndR'!N67,'3rdR'!N67,'4thR'!N67,'5thR'!N67,'6thR'!N67,'7thR'!N67,'8thR'!N67)</f>
        <v>0</v>
      </c>
      <c r="T67" s="5">
        <f>MIN('vnos rezultatov'!O67,'2ndR'!O67,'3rdR'!O67,'4thR'!O67,'5thR'!O67,'6thR'!O67,'7thR'!O67,'8thR'!O67)</f>
        <v>0</v>
      </c>
      <c r="U67" s="5">
        <f>MIN('vnos rezultatov'!P67,'2ndR'!P67,'3rdR'!P67,'4thR'!P67,'5thR'!P67,'6thR'!P67,'7thR'!P67,'8thR'!P67)</f>
        <v>0</v>
      </c>
      <c r="V67" s="5">
        <f>MIN('vnos rezultatov'!Q67,'2ndR'!Q67,'3rdR'!Q67,'4thR'!Q67,'5thR'!Q67,'6thR'!Q67,'7thR'!Q67,'8thR'!Q67)</f>
        <v>0</v>
      </c>
      <c r="W67" s="5">
        <f>MIN('vnos rezultatov'!R67,'2ndR'!R67,'3rdR'!R67,'4thR'!R67,'5thR'!R67,'6thR'!R67,'7thR'!R67,'8thR'!R67)</f>
        <v>0</v>
      </c>
      <c r="X67" s="5">
        <f>MIN('vnos rezultatov'!S67,'2ndR'!S67,'3rdR'!S67,'4thR'!S67,'5thR'!S67,'6thR'!S67,'7thR'!S67,'8thR'!S67)</f>
        <v>0</v>
      </c>
      <c r="Y67" s="5">
        <f>MIN('vnos rezultatov'!T67,'2ndR'!T67,'3rdR'!T67,'4thR'!T67,'5thR'!T67,'6thR'!T67,'7thR'!T67,'8thR'!T67)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14</v>
      </c>
      <c r="E68" s="11">
        <f t="shared" si="13"/>
        <v>14</v>
      </c>
      <c r="F68" s="6">
        <f>'8thR'!B68</f>
        <v>0</v>
      </c>
      <c r="G68" s="6">
        <f>'8thR'!W68</f>
        <v>0</v>
      </c>
      <c r="H68" s="5">
        <f>MIN('vnos rezultatov'!C68,'2ndR'!C68,'3rdR'!C68,'4thR'!C68,'5thR'!C68,'6thR'!C68,'7thR'!C68,'8thR'!C68)</f>
        <v>0</v>
      </c>
      <c r="I68" s="5">
        <f>MIN('vnos rezultatov'!D68,'2ndR'!D68,'3rdR'!D68,'4thR'!D68,'5thR'!D68,'6thR'!D68,'7thR'!D68,'8thR'!D68)</f>
        <v>0</v>
      </c>
      <c r="J68" s="5">
        <f>MIN('vnos rezultatov'!E68,'2ndR'!E68,'3rdR'!E68,'4thR'!E68,'5thR'!E68,'6thR'!E68,'7thR'!E68,'8thR'!E68)</f>
        <v>0</v>
      </c>
      <c r="K68" s="5">
        <f>MIN('vnos rezultatov'!F68,'2ndR'!F68,'3rdR'!F68,'4thR'!F68,'5thR'!F68,'6thR'!F68,'7thR'!F68,'8thR'!F68)</f>
        <v>0</v>
      </c>
      <c r="L68" s="5">
        <f>MIN('vnos rezultatov'!G68,'2ndR'!G68,'3rdR'!G68,'4thR'!G68,'5thR'!G68,'6thR'!G68,'7thR'!G68,'8thR'!G68)</f>
        <v>0</v>
      </c>
      <c r="M68" s="5">
        <f>MIN('vnos rezultatov'!H68,'2ndR'!H68,'3rdR'!H68,'4thR'!H68,'5thR'!H68,'6thR'!H68,'7thR'!H68,'8thR'!H68)</f>
        <v>0</v>
      </c>
      <c r="N68" s="5">
        <f>MIN('vnos rezultatov'!I68,'2ndR'!I68,'3rdR'!I68,'4thR'!I68,'5thR'!I68,'6thR'!I68,'7thR'!I68,'8thR'!I68)</f>
        <v>0</v>
      </c>
      <c r="O68" s="5">
        <f>MIN('vnos rezultatov'!J68,'2ndR'!J68,'3rdR'!J68,'4thR'!J68,'5thR'!J68,'6thR'!J68,'7thR'!J68,'8thR'!J68)</f>
        <v>0</v>
      </c>
      <c r="P68" s="5">
        <f>MIN('vnos rezultatov'!K68,'2ndR'!K68,'3rdR'!K68,'4thR'!K68,'5thR'!K68,'6thR'!K68,'7thR'!K68,'8thR'!K68)</f>
        <v>0</v>
      </c>
      <c r="Q68" s="60">
        <f>MIN('vnos rezultatov'!L68,'2ndR'!L68,'3rdR'!L68,'4thR'!L68,'5thR'!L68,'6thR'!L68,'7thR'!L68,'8thR'!L68)</f>
        <v>0</v>
      </c>
      <c r="R68" s="60">
        <f>MIN('vnos rezultatov'!M68,'2ndR'!M68,'3rdR'!M68,'4thR'!M68,'5thR'!M68,'6thR'!M68,'7thR'!M68,'8thR'!M68)</f>
        <v>0</v>
      </c>
      <c r="S68" s="60">
        <f>MIN('vnos rezultatov'!N68,'2ndR'!N68,'3rdR'!N68,'4thR'!N68,'5thR'!N68,'6thR'!N68,'7thR'!N68,'8thR'!N68)</f>
        <v>0</v>
      </c>
      <c r="T68" s="5">
        <f>MIN('vnos rezultatov'!O68,'2ndR'!O68,'3rdR'!O68,'4thR'!O68,'5thR'!O68,'6thR'!O68,'7thR'!O68,'8thR'!O68)</f>
        <v>0</v>
      </c>
      <c r="U68" s="5">
        <f>MIN('vnos rezultatov'!P68,'2ndR'!P68,'3rdR'!P68,'4thR'!P68,'5thR'!P68,'6thR'!P68,'7thR'!P68,'8thR'!P68)</f>
        <v>0</v>
      </c>
      <c r="V68" s="5">
        <f>MIN('vnos rezultatov'!Q68,'2ndR'!Q68,'3rdR'!Q68,'4thR'!Q68,'5thR'!Q68,'6thR'!Q68,'7thR'!Q68,'8thR'!Q68)</f>
        <v>0</v>
      </c>
      <c r="W68" s="5">
        <f>MIN('vnos rezultatov'!R68,'2ndR'!R68,'3rdR'!R68,'4thR'!R68,'5thR'!R68,'6thR'!R68,'7thR'!R68,'8thR'!R68)</f>
        <v>0</v>
      </c>
      <c r="X68" s="5">
        <f>MIN('vnos rezultatov'!S68,'2ndR'!S68,'3rdR'!S68,'4thR'!S68,'5thR'!S68,'6thR'!S68,'7thR'!S68,'8thR'!S68)</f>
        <v>0</v>
      </c>
      <c r="Y68" s="5">
        <f>MIN('vnos rezultatov'!T68,'2ndR'!T68,'3rdR'!T68,'4thR'!T68,'5thR'!T68,'6thR'!T68,'7thR'!T68,'8thR'!T68)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14</v>
      </c>
      <c r="E69" s="11">
        <f t="shared" si="13"/>
        <v>14</v>
      </c>
      <c r="F69" s="6" t="str">
        <f>'8thR'!B69</f>
        <v/>
      </c>
      <c r="G69" s="6">
        <f>'8thR'!W69</f>
        <v>0</v>
      </c>
      <c r="H69" s="5">
        <f>MIN('vnos rezultatov'!C69,'2ndR'!C69,'3rdR'!C69,'4thR'!C69,'5thR'!C69,'6thR'!C69,'7thR'!C69,'8thR'!C69)</f>
        <v>0</v>
      </c>
      <c r="I69" s="5">
        <f>MIN('vnos rezultatov'!D69,'2ndR'!D69,'3rdR'!D69,'4thR'!D69,'5thR'!D69,'6thR'!D69,'7thR'!D69,'8thR'!D69)</f>
        <v>0</v>
      </c>
      <c r="J69" s="5">
        <f>MIN('vnos rezultatov'!E69,'2ndR'!E69,'3rdR'!E69,'4thR'!E69,'5thR'!E69,'6thR'!E69,'7thR'!E69,'8thR'!E69)</f>
        <v>0</v>
      </c>
      <c r="K69" s="5">
        <f>MIN('vnos rezultatov'!F69,'2ndR'!F69,'3rdR'!F69,'4thR'!F69,'5thR'!F69,'6thR'!F69,'7thR'!F69,'8thR'!F69)</f>
        <v>0</v>
      </c>
      <c r="L69" s="5">
        <f>MIN('vnos rezultatov'!G69,'2ndR'!G69,'3rdR'!G69,'4thR'!G69,'5thR'!G69,'6thR'!G69,'7thR'!G69,'8thR'!G69)</f>
        <v>0</v>
      </c>
      <c r="M69" s="5">
        <f>MIN('vnos rezultatov'!H69,'2ndR'!H69,'3rdR'!H69,'4thR'!H69,'5thR'!H69,'6thR'!H69,'7thR'!H69,'8thR'!H69)</f>
        <v>0</v>
      </c>
      <c r="N69" s="5">
        <f>MIN('vnos rezultatov'!I69,'2ndR'!I69,'3rdR'!I69,'4thR'!I69,'5thR'!I69,'6thR'!I69,'7thR'!I69,'8thR'!I69)</f>
        <v>0</v>
      </c>
      <c r="O69" s="5">
        <f>MIN('vnos rezultatov'!J69,'2ndR'!J69,'3rdR'!J69,'4thR'!J69,'5thR'!J69,'6thR'!J69,'7thR'!J69,'8thR'!J69)</f>
        <v>0</v>
      </c>
      <c r="P69" s="5">
        <f>MIN('vnos rezultatov'!K69,'2ndR'!K69,'3rdR'!K69,'4thR'!K69,'5thR'!K69,'6thR'!K69,'7thR'!K69,'8thR'!K69)</f>
        <v>0</v>
      </c>
      <c r="Q69" s="60">
        <f>MIN('vnos rezultatov'!L69,'2ndR'!L69,'3rdR'!L69,'4thR'!L69,'5thR'!L69,'6thR'!L69,'7thR'!L69,'8thR'!L69)</f>
        <v>0</v>
      </c>
      <c r="R69" s="60">
        <f>MIN('vnos rezultatov'!M69,'2ndR'!M69,'3rdR'!M69,'4thR'!M69,'5thR'!M69,'6thR'!M69,'7thR'!M69,'8thR'!M69)</f>
        <v>0</v>
      </c>
      <c r="S69" s="60">
        <f>MIN('vnos rezultatov'!N69,'2ndR'!N69,'3rdR'!N69,'4thR'!N69,'5thR'!N69,'6thR'!N69,'7thR'!N69,'8thR'!N69)</f>
        <v>0</v>
      </c>
      <c r="T69" s="5">
        <f>MIN('vnos rezultatov'!O69,'2ndR'!O69,'3rdR'!O69,'4thR'!O69,'5thR'!O69,'6thR'!O69,'7thR'!O69,'8thR'!O69)</f>
        <v>0</v>
      </c>
      <c r="U69" s="5">
        <f>MIN('vnos rezultatov'!P69,'2ndR'!P69,'3rdR'!P69,'4thR'!P69,'5thR'!P69,'6thR'!P69,'7thR'!P69,'8thR'!P69)</f>
        <v>0</v>
      </c>
      <c r="V69" s="5">
        <f>MIN('vnos rezultatov'!Q69,'2ndR'!Q69,'3rdR'!Q69,'4thR'!Q69,'5thR'!Q69,'6thR'!Q69,'7thR'!Q69,'8thR'!Q69)</f>
        <v>0</v>
      </c>
      <c r="W69" s="5">
        <f>MIN('vnos rezultatov'!R69,'2ndR'!R69,'3rdR'!R69,'4thR'!R69,'5thR'!R69,'6thR'!R69,'7thR'!R69,'8thR'!R69)</f>
        <v>0</v>
      </c>
      <c r="X69" s="5">
        <f>MIN('vnos rezultatov'!S69,'2ndR'!S69,'3rdR'!S69,'4thR'!S69,'5thR'!S69,'6thR'!S69,'7thR'!S69,'8thR'!S69)</f>
        <v>0</v>
      </c>
      <c r="Y69" s="5">
        <f>MIN('vnos rezultatov'!T69,'2ndR'!T69,'3rdR'!T69,'4thR'!T69,'5thR'!T69,'6thR'!T69,'7thR'!T69,'8thR'!T69)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14</v>
      </c>
      <c r="E70" s="11">
        <f t="shared" si="13"/>
        <v>14</v>
      </c>
      <c r="F70" s="6" t="str">
        <f>'8thR'!B70</f>
        <v/>
      </c>
      <c r="G70" s="6">
        <f>'8thR'!W70</f>
        <v>0</v>
      </c>
      <c r="H70" s="5">
        <f>MIN('vnos rezultatov'!C70,'2ndR'!C70,'3rdR'!C70,'4thR'!C70,'5thR'!C70,'6thR'!C70,'7thR'!C70,'8thR'!C70)</f>
        <v>0</v>
      </c>
      <c r="I70" s="5">
        <f>MIN('vnos rezultatov'!D70,'2ndR'!D70,'3rdR'!D70,'4thR'!D70,'5thR'!D70,'6thR'!D70,'7thR'!D70,'8thR'!D70)</f>
        <v>0</v>
      </c>
      <c r="J70" s="5">
        <f>MIN('vnos rezultatov'!E70,'2ndR'!E70,'3rdR'!E70,'4thR'!E70,'5thR'!E70,'6thR'!E70,'7thR'!E70,'8thR'!E70)</f>
        <v>0</v>
      </c>
      <c r="K70" s="5">
        <f>MIN('vnos rezultatov'!F70,'2ndR'!F70,'3rdR'!F70,'4thR'!F70,'5thR'!F70,'6thR'!F70,'7thR'!F70,'8thR'!F70)</f>
        <v>0</v>
      </c>
      <c r="L70" s="5">
        <f>MIN('vnos rezultatov'!G70,'2ndR'!G70,'3rdR'!G70,'4thR'!G70,'5thR'!G70,'6thR'!G70,'7thR'!G70,'8thR'!G70)</f>
        <v>0</v>
      </c>
      <c r="M70" s="5">
        <f>MIN('vnos rezultatov'!H70,'2ndR'!H70,'3rdR'!H70,'4thR'!H70,'5thR'!H70,'6thR'!H70,'7thR'!H70,'8thR'!H70)</f>
        <v>0</v>
      </c>
      <c r="N70" s="5">
        <f>MIN('vnos rezultatov'!I70,'2ndR'!I70,'3rdR'!I70,'4thR'!I70,'5thR'!I70,'6thR'!I70,'7thR'!I70,'8thR'!I70)</f>
        <v>0</v>
      </c>
      <c r="O70" s="5">
        <f>MIN('vnos rezultatov'!J70,'2ndR'!J70,'3rdR'!J70,'4thR'!J70,'5thR'!J70,'6thR'!J70,'7thR'!J70,'8thR'!J70)</f>
        <v>0</v>
      </c>
      <c r="P70" s="5">
        <f>MIN('vnos rezultatov'!K70,'2ndR'!K70,'3rdR'!K70,'4thR'!K70,'5thR'!K70,'6thR'!K70,'7thR'!K70,'8thR'!K70)</f>
        <v>0</v>
      </c>
      <c r="Q70" s="60">
        <f>MIN('vnos rezultatov'!L70,'2ndR'!L70,'3rdR'!L70,'4thR'!L70,'5thR'!L70,'6thR'!L70,'7thR'!L70,'8thR'!L70)</f>
        <v>0</v>
      </c>
      <c r="R70" s="60">
        <f>MIN('vnos rezultatov'!M70,'2ndR'!M70,'3rdR'!M70,'4thR'!M70,'5thR'!M70,'6thR'!M70,'7thR'!M70,'8thR'!M70)</f>
        <v>0</v>
      </c>
      <c r="S70" s="60">
        <f>MIN('vnos rezultatov'!N70,'2ndR'!N70,'3rdR'!N70,'4thR'!N70,'5thR'!N70,'6thR'!N70,'7thR'!N70,'8thR'!N70)</f>
        <v>0</v>
      </c>
      <c r="T70" s="5">
        <f>MIN('vnos rezultatov'!O70,'2ndR'!O70,'3rdR'!O70,'4thR'!O70,'5thR'!O70,'6thR'!O70,'7thR'!O70,'8thR'!O70)</f>
        <v>0</v>
      </c>
      <c r="U70" s="5">
        <f>MIN('vnos rezultatov'!P70,'2ndR'!P70,'3rdR'!P70,'4thR'!P70,'5thR'!P70,'6thR'!P70,'7thR'!P70,'8thR'!P70)</f>
        <v>0</v>
      </c>
      <c r="V70" s="5">
        <f>MIN('vnos rezultatov'!Q70,'2ndR'!Q70,'3rdR'!Q70,'4thR'!Q70,'5thR'!Q70,'6thR'!Q70,'7thR'!Q70,'8thR'!Q70)</f>
        <v>0</v>
      </c>
      <c r="W70" s="5">
        <f>MIN('vnos rezultatov'!R70,'2ndR'!R70,'3rdR'!R70,'4thR'!R70,'5thR'!R70,'6thR'!R70,'7thR'!R70,'8thR'!R70)</f>
        <v>0</v>
      </c>
      <c r="X70" s="5">
        <f>MIN('vnos rezultatov'!S70,'2ndR'!S70,'3rdR'!S70,'4thR'!S70,'5thR'!S70,'6thR'!S70,'7thR'!S70,'8thR'!S70)</f>
        <v>0</v>
      </c>
      <c r="Y70" s="5">
        <f>MIN('vnos rezultatov'!T70,'2ndR'!T70,'3rdR'!T70,'4thR'!T70,'5thR'!T70,'6thR'!T70,'7thR'!T70,'8thR'!T70)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14</v>
      </c>
      <c r="E71" s="11">
        <f t="shared" ref="E71:E102" si="17">_xlfn.RANK.EQ($AC71,$AC$7:$AC$146,1)</f>
        <v>14</v>
      </c>
      <c r="F71" s="6" t="str">
        <f>'8thR'!B71</f>
        <v/>
      </c>
      <c r="G71" s="6">
        <f>'8thR'!W71</f>
        <v>0</v>
      </c>
      <c r="H71" s="5">
        <f>MIN('vnos rezultatov'!C71,'2ndR'!C71,'3rdR'!C71,'4thR'!C71,'5thR'!C71,'6thR'!C71,'7thR'!C71,'8thR'!C71)</f>
        <v>0</v>
      </c>
      <c r="I71" s="5">
        <f>MIN('vnos rezultatov'!D71,'2ndR'!D71,'3rdR'!D71,'4thR'!D71,'5thR'!D71,'6thR'!D71,'7thR'!D71,'8thR'!D71)</f>
        <v>0</v>
      </c>
      <c r="J71" s="5">
        <f>MIN('vnos rezultatov'!E71,'2ndR'!E71,'3rdR'!E71,'4thR'!E71,'5thR'!E71,'6thR'!E71,'7thR'!E71,'8thR'!E71)</f>
        <v>0</v>
      </c>
      <c r="K71" s="5">
        <f>MIN('vnos rezultatov'!F71,'2ndR'!F71,'3rdR'!F71,'4thR'!F71,'5thR'!F71,'6thR'!F71,'7thR'!F71,'8thR'!F71)</f>
        <v>0</v>
      </c>
      <c r="L71" s="5">
        <f>MIN('vnos rezultatov'!G71,'2ndR'!G71,'3rdR'!G71,'4thR'!G71,'5thR'!G71,'6thR'!G71,'7thR'!G71,'8thR'!G71)</f>
        <v>0</v>
      </c>
      <c r="M71" s="5">
        <f>MIN('vnos rezultatov'!H71,'2ndR'!H71,'3rdR'!H71,'4thR'!H71,'5thR'!H71,'6thR'!H71,'7thR'!H71,'8thR'!H71)</f>
        <v>0</v>
      </c>
      <c r="N71" s="5">
        <f>MIN('vnos rezultatov'!I71,'2ndR'!I71,'3rdR'!I71,'4thR'!I71,'5thR'!I71,'6thR'!I71,'7thR'!I71,'8thR'!I71)</f>
        <v>0</v>
      </c>
      <c r="O71" s="5">
        <f>MIN('vnos rezultatov'!J71,'2ndR'!J71,'3rdR'!J71,'4thR'!J71,'5thR'!J71,'6thR'!J71,'7thR'!J71,'8thR'!J71)</f>
        <v>0</v>
      </c>
      <c r="P71" s="5">
        <f>MIN('vnos rezultatov'!K71,'2ndR'!K71,'3rdR'!K71,'4thR'!K71,'5thR'!K71,'6thR'!K71,'7thR'!K71,'8thR'!K71)</f>
        <v>0</v>
      </c>
      <c r="Q71" s="60">
        <f>MIN('vnos rezultatov'!L71,'2ndR'!L71,'3rdR'!L71,'4thR'!L71,'5thR'!L71,'6thR'!L71,'7thR'!L71,'8thR'!L71)</f>
        <v>0</v>
      </c>
      <c r="R71" s="60">
        <f>MIN('vnos rezultatov'!M71,'2ndR'!M71,'3rdR'!M71,'4thR'!M71,'5thR'!M71,'6thR'!M71,'7thR'!M71,'8thR'!M71)</f>
        <v>0</v>
      </c>
      <c r="S71" s="60">
        <f>MIN('vnos rezultatov'!N71,'2ndR'!N71,'3rdR'!N71,'4thR'!N71,'5thR'!N71,'6thR'!N71,'7thR'!N71,'8thR'!N71)</f>
        <v>0</v>
      </c>
      <c r="T71" s="5">
        <f>MIN('vnos rezultatov'!O71,'2ndR'!O71,'3rdR'!O71,'4thR'!O71,'5thR'!O71,'6thR'!O71,'7thR'!O71,'8thR'!O71)</f>
        <v>0</v>
      </c>
      <c r="U71" s="5">
        <f>MIN('vnos rezultatov'!P71,'2ndR'!P71,'3rdR'!P71,'4thR'!P71,'5thR'!P71,'6thR'!P71,'7thR'!P71,'8thR'!P71)</f>
        <v>0</v>
      </c>
      <c r="V71" s="5">
        <f>MIN('vnos rezultatov'!Q71,'2ndR'!Q71,'3rdR'!Q71,'4thR'!Q71,'5thR'!Q71,'6thR'!Q71,'7thR'!Q71,'8thR'!Q71)</f>
        <v>0</v>
      </c>
      <c r="W71" s="5">
        <f>MIN('vnos rezultatov'!R71,'2ndR'!R71,'3rdR'!R71,'4thR'!R71,'5thR'!R71,'6thR'!R71,'7thR'!R71,'8thR'!R71)</f>
        <v>0</v>
      </c>
      <c r="X71" s="5">
        <f>MIN('vnos rezultatov'!S71,'2ndR'!S71,'3rdR'!S71,'4thR'!S71,'5thR'!S71,'6thR'!S71,'7thR'!S71,'8thR'!S71)</f>
        <v>0</v>
      </c>
      <c r="Y71" s="5">
        <f>MIN('vnos rezultatov'!T71,'2ndR'!T71,'3rdR'!T71,'4thR'!T71,'5thR'!T71,'6thR'!T71,'7thR'!T71,'8thR'!T71)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14</v>
      </c>
      <c r="E72" s="11">
        <f t="shared" si="17"/>
        <v>14</v>
      </c>
      <c r="F72" s="6" t="str">
        <f>'8thR'!B72</f>
        <v/>
      </c>
      <c r="G72" s="6">
        <f>'8thR'!W72</f>
        <v>0</v>
      </c>
      <c r="H72" s="5">
        <f>MIN('vnos rezultatov'!C72,'2ndR'!C72,'3rdR'!C72,'4thR'!C72,'5thR'!C72,'6thR'!C72,'7thR'!C72,'8thR'!C72)</f>
        <v>0</v>
      </c>
      <c r="I72" s="5">
        <f>MIN('vnos rezultatov'!D72,'2ndR'!D72,'3rdR'!D72,'4thR'!D72,'5thR'!D72,'6thR'!D72,'7thR'!D72,'8thR'!D72)</f>
        <v>0</v>
      </c>
      <c r="J72" s="5">
        <f>MIN('vnos rezultatov'!E72,'2ndR'!E72,'3rdR'!E72,'4thR'!E72,'5thR'!E72,'6thR'!E72,'7thR'!E72,'8thR'!E72)</f>
        <v>0</v>
      </c>
      <c r="K72" s="5">
        <f>MIN('vnos rezultatov'!F72,'2ndR'!F72,'3rdR'!F72,'4thR'!F72,'5thR'!F72,'6thR'!F72,'7thR'!F72,'8thR'!F72)</f>
        <v>0</v>
      </c>
      <c r="L72" s="5">
        <f>MIN('vnos rezultatov'!G72,'2ndR'!G72,'3rdR'!G72,'4thR'!G72,'5thR'!G72,'6thR'!G72,'7thR'!G72,'8thR'!G72)</f>
        <v>0</v>
      </c>
      <c r="M72" s="5">
        <f>MIN('vnos rezultatov'!H72,'2ndR'!H72,'3rdR'!H72,'4thR'!H72,'5thR'!H72,'6thR'!H72,'7thR'!H72,'8thR'!H72)</f>
        <v>0</v>
      </c>
      <c r="N72" s="5">
        <f>MIN('vnos rezultatov'!I72,'2ndR'!I72,'3rdR'!I72,'4thR'!I72,'5thR'!I72,'6thR'!I72,'7thR'!I72,'8thR'!I72)</f>
        <v>0</v>
      </c>
      <c r="O72" s="5">
        <f>MIN('vnos rezultatov'!J72,'2ndR'!J72,'3rdR'!J72,'4thR'!J72,'5thR'!J72,'6thR'!J72,'7thR'!J72,'8thR'!J72)</f>
        <v>0</v>
      </c>
      <c r="P72" s="5">
        <f>MIN('vnos rezultatov'!K72,'2ndR'!K72,'3rdR'!K72,'4thR'!K72,'5thR'!K72,'6thR'!K72,'7thR'!K72,'8thR'!K72)</f>
        <v>0</v>
      </c>
      <c r="Q72" s="60">
        <f>MIN('vnos rezultatov'!L72,'2ndR'!L72,'3rdR'!L72,'4thR'!L72,'5thR'!L72,'6thR'!L72,'7thR'!L72,'8thR'!L72)</f>
        <v>0</v>
      </c>
      <c r="R72" s="60">
        <f>MIN('vnos rezultatov'!M72,'2ndR'!M72,'3rdR'!M72,'4thR'!M72,'5thR'!M72,'6thR'!M72,'7thR'!M72,'8thR'!M72)</f>
        <v>0</v>
      </c>
      <c r="S72" s="60">
        <f>MIN('vnos rezultatov'!N72,'2ndR'!N72,'3rdR'!N72,'4thR'!N72,'5thR'!N72,'6thR'!N72,'7thR'!N72,'8thR'!N72)</f>
        <v>0</v>
      </c>
      <c r="T72" s="5">
        <f>MIN('vnos rezultatov'!O72,'2ndR'!O72,'3rdR'!O72,'4thR'!O72,'5thR'!O72,'6thR'!O72,'7thR'!O72,'8thR'!O72)</f>
        <v>0</v>
      </c>
      <c r="U72" s="5">
        <f>MIN('vnos rezultatov'!P72,'2ndR'!P72,'3rdR'!P72,'4thR'!P72,'5thR'!P72,'6thR'!P72,'7thR'!P72,'8thR'!P72)</f>
        <v>0</v>
      </c>
      <c r="V72" s="5">
        <f>MIN('vnos rezultatov'!Q72,'2ndR'!Q72,'3rdR'!Q72,'4thR'!Q72,'5thR'!Q72,'6thR'!Q72,'7thR'!Q72,'8thR'!Q72)</f>
        <v>0</v>
      </c>
      <c r="W72" s="5">
        <f>MIN('vnos rezultatov'!R72,'2ndR'!R72,'3rdR'!R72,'4thR'!R72,'5thR'!R72,'6thR'!R72,'7thR'!R72,'8thR'!R72)</f>
        <v>0</v>
      </c>
      <c r="X72" s="5">
        <f>MIN('vnos rezultatov'!S72,'2ndR'!S72,'3rdR'!S72,'4thR'!S72,'5thR'!S72,'6thR'!S72,'7thR'!S72,'8thR'!S72)</f>
        <v>0</v>
      </c>
      <c r="Y72" s="5">
        <f>MIN('vnos rezultatov'!T72,'2ndR'!T72,'3rdR'!T72,'4thR'!T72,'5thR'!T72,'6thR'!T72,'7thR'!T72,'8thR'!T72)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14</v>
      </c>
      <c r="E73" s="11">
        <f t="shared" si="17"/>
        <v>14</v>
      </c>
      <c r="F73" s="6" t="str">
        <f>'8thR'!B73</f>
        <v/>
      </c>
      <c r="G73" s="6">
        <f>'8thR'!W73</f>
        <v>0</v>
      </c>
      <c r="H73" s="5">
        <f>MIN('vnos rezultatov'!C73,'2ndR'!C73,'3rdR'!C73,'4thR'!C73,'5thR'!C73,'6thR'!C73,'7thR'!C73,'8thR'!C73)</f>
        <v>0</v>
      </c>
      <c r="I73" s="5">
        <f>MIN('vnos rezultatov'!D73,'2ndR'!D73,'3rdR'!D73,'4thR'!D73,'5thR'!D73,'6thR'!D73,'7thR'!D73,'8thR'!D73)</f>
        <v>0</v>
      </c>
      <c r="J73" s="5">
        <f>MIN('vnos rezultatov'!E73,'2ndR'!E73,'3rdR'!E73,'4thR'!E73,'5thR'!E73,'6thR'!E73,'7thR'!E73,'8thR'!E73)</f>
        <v>0</v>
      </c>
      <c r="K73" s="5">
        <f>MIN('vnos rezultatov'!F73,'2ndR'!F73,'3rdR'!F73,'4thR'!F73,'5thR'!F73,'6thR'!F73,'7thR'!F73,'8thR'!F73)</f>
        <v>0</v>
      </c>
      <c r="L73" s="5">
        <f>MIN('vnos rezultatov'!G73,'2ndR'!G73,'3rdR'!G73,'4thR'!G73,'5thR'!G73,'6thR'!G73,'7thR'!G73,'8thR'!G73)</f>
        <v>0</v>
      </c>
      <c r="M73" s="5">
        <f>MIN('vnos rezultatov'!H73,'2ndR'!H73,'3rdR'!H73,'4thR'!H73,'5thR'!H73,'6thR'!H73,'7thR'!H73,'8thR'!H73)</f>
        <v>0</v>
      </c>
      <c r="N73" s="5">
        <f>MIN('vnos rezultatov'!I73,'2ndR'!I73,'3rdR'!I73,'4thR'!I73,'5thR'!I73,'6thR'!I73,'7thR'!I73,'8thR'!I73)</f>
        <v>0</v>
      </c>
      <c r="O73" s="5">
        <f>MIN('vnos rezultatov'!J73,'2ndR'!J73,'3rdR'!J73,'4thR'!J73,'5thR'!J73,'6thR'!J73,'7thR'!J73,'8thR'!J73)</f>
        <v>0</v>
      </c>
      <c r="P73" s="5">
        <f>MIN('vnos rezultatov'!K73,'2ndR'!K73,'3rdR'!K73,'4thR'!K73,'5thR'!K73,'6thR'!K73,'7thR'!K73,'8thR'!K73)</f>
        <v>0</v>
      </c>
      <c r="Q73" s="60">
        <f>MIN('vnos rezultatov'!L73,'2ndR'!L73,'3rdR'!L73,'4thR'!L73,'5thR'!L73,'6thR'!L73,'7thR'!L73,'8thR'!L73)</f>
        <v>0</v>
      </c>
      <c r="R73" s="60">
        <f>MIN('vnos rezultatov'!M73,'2ndR'!M73,'3rdR'!M73,'4thR'!M73,'5thR'!M73,'6thR'!M73,'7thR'!M73,'8thR'!M73)</f>
        <v>0</v>
      </c>
      <c r="S73" s="60">
        <f>MIN('vnos rezultatov'!N73,'2ndR'!N73,'3rdR'!N73,'4thR'!N73,'5thR'!N73,'6thR'!N73,'7thR'!N73,'8thR'!N73)</f>
        <v>0</v>
      </c>
      <c r="T73" s="5">
        <f>MIN('vnos rezultatov'!O73,'2ndR'!O73,'3rdR'!O73,'4thR'!O73,'5thR'!O73,'6thR'!O73,'7thR'!O73,'8thR'!O73)</f>
        <v>0</v>
      </c>
      <c r="U73" s="5">
        <f>MIN('vnos rezultatov'!P73,'2ndR'!P73,'3rdR'!P73,'4thR'!P73,'5thR'!P73,'6thR'!P73,'7thR'!P73,'8thR'!P73)</f>
        <v>0</v>
      </c>
      <c r="V73" s="5">
        <f>MIN('vnos rezultatov'!Q73,'2ndR'!Q73,'3rdR'!Q73,'4thR'!Q73,'5thR'!Q73,'6thR'!Q73,'7thR'!Q73,'8thR'!Q73)</f>
        <v>0</v>
      </c>
      <c r="W73" s="5">
        <f>MIN('vnos rezultatov'!R73,'2ndR'!R73,'3rdR'!R73,'4thR'!R73,'5thR'!R73,'6thR'!R73,'7thR'!R73,'8thR'!R73)</f>
        <v>0</v>
      </c>
      <c r="X73" s="5">
        <f>MIN('vnos rezultatov'!S73,'2ndR'!S73,'3rdR'!S73,'4thR'!S73,'5thR'!S73,'6thR'!S73,'7thR'!S73,'8thR'!S73)</f>
        <v>0</v>
      </c>
      <c r="Y73" s="5">
        <f>MIN('vnos rezultatov'!T73,'2ndR'!T73,'3rdR'!T73,'4thR'!T73,'5thR'!T73,'6thR'!T73,'7thR'!T73,'8thR'!T73)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14</v>
      </c>
      <c r="E74" s="11">
        <f t="shared" si="17"/>
        <v>14</v>
      </c>
      <c r="F74" s="6" t="str">
        <f>'8thR'!B74</f>
        <v/>
      </c>
      <c r="G74" s="6">
        <f>'8thR'!W74</f>
        <v>0</v>
      </c>
      <c r="H74" s="5">
        <f>MIN('vnos rezultatov'!C74,'2ndR'!C74,'3rdR'!C74,'4thR'!C74,'5thR'!C74,'6thR'!C74,'7thR'!C74,'8thR'!C74)</f>
        <v>0</v>
      </c>
      <c r="I74" s="5">
        <f>MIN('vnos rezultatov'!D74,'2ndR'!D74,'3rdR'!D74,'4thR'!D74,'5thR'!D74,'6thR'!D74,'7thR'!D74,'8thR'!D74)</f>
        <v>0</v>
      </c>
      <c r="J74" s="5">
        <f>MIN('vnos rezultatov'!E74,'2ndR'!E74,'3rdR'!E74,'4thR'!E74,'5thR'!E74,'6thR'!E74,'7thR'!E74,'8thR'!E74)</f>
        <v>0</v>
      </c>
      <c r="K74" s="5">
        <f>MIN('vnos rezultatov'!F74,'2ndR'!F74,'3rdR'!F74,'4thR'!F74,'5thR'!F74,'6thR'!F74,'7thR'!F74,'8thR'!F74)</f>
        <v>0</v>
      </c>
      <c r="L74" s="5">
        <f>MIN('vnos rezultatov'!G74,'2ndR'!G74,'3rdR'!G74,'4thR'!G74,'5thR'!G74,'6thR'!G74,'7thR'!G74,'8thR'!G74)</f>
        <v>0</v>
      </c>
      <c r="M74" s="5">
        <f>MIN('vnos rezultatov'!H74,'2ndR'!H74,'3rdR'!H74,'4thR'!H74,'5thR'!H74,'6thR'!H74,'7thR'!H74,'8thR'!H74)</f>
        <v>0</v>
      </c>
      <c r="N74" s="5">
        <f>MIN('vnos rezultatov'!I74,'2ndR'!I74,'3rdR'!I74,'4thR'!I74,'5thR'!I74,'6thR'!I74,'7thR'!I74,'8thR'!I74)</f>
        <v>0</v>
      </c>
      <c r="O74" s="5">
        <f>MIN('vnos rezultatov'!J74,'2ndR'!J74,'3rdR'!J74,'4thR'!J74,'5thR'!J74,'6thR'!J74,'7thR'!J74,'8thR'!J74)</f>
        <v>0</v>
      </c>
      <c r="P74" s="5">
        <f>MIN('vnos rezultatov'!K74,'2ndR'!K74,'3rdR'!K74,'4thR'!K74,'5thR'!K74,'6thR'!K74,'7thR'!K74,'8thR'!K74)</f>
        <v>0</v>
      </c>
      <c r="Q74" s="60">
        <f>MIN('vnos rezultatov'!L74,'2ndR'!L74,'3rdR'!L74,'4thR'!L74,'5thR'!L74,'6thR'!L74,'7thR'!L74,'8thR'!L74)</f>
        <v>0</v>
      </c>
      <c r="R74" s="60">
        <f>MIN('vnos rezultatov'!M74,'2ndR'!M74,'3rdR'!M74,'4thR'!M74,'5thR'!M74,'6thR'!M74,'7thR'!M74,'8thR'!M74)</f>
        <v>0</v>
      </c>
      <c r="S74" s="60">
        <f>MIN('vnos rezultatov'!N74,'2ndR'!N74,'3rdR'!N74,'4thR'!N74,'5thR'!N74,'6thR'!N74,'7thR'!N74,'8thR'!N74)</f>
        <v>0</v>
      </c>
      <c r="T74" s="5">
        <f>MIN('vnos rezultatov'!O74,'2ndR'!O74,'3rdR'!O74,'4thR'!O74,'5thR'!O74,'6thR'!O74,'7thR'!O74,'8thR'!O74)</f>
        <v>0</v>
      </c>
      <c r="U74" s="5">
        <f>MIN('vnos rezultatov'!P74,'2ndR'!P74,'3rdR'!P74,'4thR'!P74,'5thR'!P74,'6thR'!P74,'7thR'!P74,'8thR'!P74)</f>
        <v>0</v>
      </c>
      <c r="V74" s="5">
        <f>MIN('vnos rezultatov'!Q74,'2ndR'!Q74,'3rdR'!Q74,'4thR'!Q74,'5thR'!Q74,'6thR'!Q74,'7thR'!Q74,'8thR'!Q74)</f>
        <v>0</v>
      </c>
      <c r="W74" s="5">
        <f>MIN('vnos rezultatov'!R74,'2ndR'!R74,'3rdR'!R74,'4thR'!R74,'5thR'!R74,'6thR'!R74,'7thR'!R74,'8thR'!R74)</f>
        <v>0</v>
      </c>
      <c r="X74" s="5">
        <f>MIN('vnos rezultatov'!S74,'2ndR'!S74,'3rdR'!S74,'4thR'!S74,'5thR'!S74,'6thR'!S74,'7thR'!S74,'8thR'!S74)</f>
        <v>0</v>
      </c>
      <c r="Y74" s="5">
        <f>MIN('vnos rezultatov'!T74,'2ndR'!T74,'3rdR'!T74,'4thR'!T74,'5thR'!T74,'6thR'!T74,'7thR'!T74,'8thR'!T74)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14</v>
      </c>
      <c r="E75" s="11">
        <f t="shared" si="17"/>
        <v>14</v>
      </c>
      <c r="F75" s="6" t="str">
        <f>'8thR'!B75</f>
        <v/>
      </c>
      <c r="G75" s="6">
        <f>'8thR'!W75</f>
        <v>0</v>
      </c>
      <c r="H75" s="5">
        <f>MIN('vnos rezultatov'!C75,'2ndR'!C75,'3rdR'!C75,'4thR'!C75,'5thR'!C75,'6thR'!C75,'7thR'!C75,'8thR'!C75)</f>
        <v>0</v>
      </c>
      <c r="I75" s="5">
        <f>MIN('vnos rezultatov'!D75,'2ndR'!D75,'3rdR'!D75,'4thR'!D75,'5thR'!D75,'6thR'!D75,'7thR'!D75,'8thR'!D75)</f>
        <v>0</v>
      </c>
      <c r="J75" s="5">
        <f>MIN('vnos rezultatov'!E75,'2ndR'!E75,'3rdR'!E75,'4thR'!E75,'5thR'!E75,'6thR'!E75,'7thR'!E75,'8thR'!E75)</f>
        <v>0</v>
      </c>
      <c r="K75" s="5">
        <f>MIN('vnos rezultatov'!F75,'2ndR'!F75,'3rdR'!F75,'4thR'!F75,'5thR'!F75,'6thR'!F75,'7thR'!F75,'8thR'!F75)</f>
        <v>0</v>
      </c>
      <c r="L75" s="5">
        <f>MIN('vnos rezultatov'!G75,'2ndR'!G75,'3rdR'!G75,'4thR'!G75,'5thR'!G75,'6thR'!G75,'7thR'!G75,'8thR'!G75)</f>
        <v>0</v>
      </c>
      <c r="M75" s="5">
        <f>MIN('vnos rezultatov'!H75,'2ndR'!H75,'3rdR'!H75,'4thR'!H75,'5thR'!H75,'6thR'!H75,'7thR'!H75,'8thR'!H75)</f>
        <v>0</v>
      </c>
      <c r="N75" s="5">
        <f>MIN('vnos rezultatov'!I75,'2ndR'!I75,'3rdR'!I75,'4thR'!I75,'5thR'!I75,'6thR'!I75,'7thR'!I75,'8thR'!I75)</f>
        <v>0</v>
      </c>
      <c r="O75" s="5">
        <f>MIN('vnos rezultatov'!J75,'2ndR'!J75,'3rdR'!J75,'4thR'!J75,'5thR'!J75,'6thR'!J75,'7thR'!J75,'8thR'!J75)</f>
        <v>0</v>
      </c>
      <c r="P75" s="5">
        <f>MIN('vnos rezultatov'!K75,'2ndR'!K75,'3rdR'!K75,'4thR'!K75,'5thR'!K75,'6thR'!K75,'7thR'!K75,'8thR'!K75)</f>
        <v>0</v>
      </c>
      <c r="Q75" s="60">
        <f>MIN('vnos rezultatov'!L75,'2ndR'!L75,'3rdR'!L75,'4thR'!L75,'5thR'!L75,'6thR'!L75,'7thR'!L75,'8thR'!L75)</f>
        <v>0</v>
      </c>
      <c r="R75" s="60">
        <f>MIN('vnos rezultatov'!M75,'2ndR'!M75,'3rdR'!M75,'4thR'!M75,'5thR'!M75,'6thR'!M75,'7thR'!M75,'8thR'!M75)</f>
        <v>0</v>
      </c>
      <c r="S75" s="60">
        <f>MIN('vnos rezultatov'!N75,'2ndR'!N75,'3rdR'!N75,'4thR'!N75,'5thR'!N75,'6thR'!N75,'7thR'!N75,'8thR'!N75)</f>
        <v>0</v>
      </c>
      <c r="T75" s="5">
        <f>MIN('vnos rezultatov'!O75,'2ndR'!O75,'3rdR'!O75,'4thR'!O75,'5thR'!O75,'6thR'!O75,'7thR'!O75,'8thR'!O75)</f>
        <v>0</v>
      </c>
      <c r="U75" s="5">
        <f>MIN('vnos rezultatov'!P75,'2ndR'!P75,'3rdR'!P75,'4thR'!P75,'5thR'!P75,'6thR'!P75,'7thR'!P75,'8thR'!P75)</f>
        <v>0</v>
      </c>
      <c r="V75" s="5">
        <f>MIN('vnos rezultatov'!Q75,'2ndR'!Q75,'3rdR'!Q75,'4thR'!Q75,'5thR'!Q75,'6thR'!Q75,'7thR'!Q75,'8thR'!Q75)</f>
        <v>0</v>
      </c>
      <c r="W75" s="5">
        <f>MIN('vnos rezultatov'!R75,'2ndR'!R75,'3rdR'!R75,'4thR'!R75,'5thR'!R75,'6thR'!R75,'7thR'!R75,'8thR'!R75)</f>
        <v>0</v>
      </c>
      <c r="X75" s="5">
        <f>MIN('vnos rezultatov'!S75,'2ndR'!S75,'3rdR'!S75,'4thR'!S75,'5thR'!S75,'6thR'!S75,'7thR'!S75,'8thR'!S75)</f>
        <v>0</v>
      </c>
      <c r="Y75" s="5">
        <f>MIN('vnos rezultatov'!T75,'2ndR'!T75,'3rdR'!T75,'4thR'!T75,'5thR'!T75,'6thR'!T75,'7thR'!T75,'8thR'!T75)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14</v>
      </c>
      <c r="E76" s="11">
        <f t="shared" si="17"/>
        <v>14</v>
      </c>
      <c r="F76" s="6" t="str">
        <f>'8thR'!B76</f>
        <v/>
      </c>
      <c r="G76" s="6">
        <f>'8thR'!W76</f>
        <v>0</v>
      </c>
      <c r="H76" s="5">
        <f>MIN('vnos rezultatov'!C76,'2ndR'!C76,'3rdR'!C76,'4thR'!C76,'5thR'!C76,'6thR'!C76,'7thR'!C76,'8thR'!C76)</f>
        <v>0</v>
      </c>
      <c r="I76" s="5">
        <f>MIN('vnos rezultatov'!D76,'2ndR'!D76,'3rdR'!D76,'4thR'!D76,'5thR'!D76,'6thR'!D76,'7thR'!D76,'8thR'!D76)</f>
        <v>0</v>
      </c>
      <c r="J76" s="5">
        <f>MIN('vnos rezultatov'!E76,'2ndR'!E76,'3rdR'!E76,'4thR'!E76,'5thR'!E76,'6thR'!E76,'7thR'!E76,'8thR'!E76)</f>
        <v>0</v>
      </c>
      <c r="K76" s="5">
        <f>MIN('vnos rezultatov'!F76,'2ndR'!F76,'3rdR'!F76,'4thR'!F76,'5thR'!F76,'6thR'!F76,'7thR'!F76,'8thR'!F76)</f>
        <v>0</v>
      </c>
      <c r="L76" s="5">
        <f>MIN('vnos rezultatov'!G76,'2ndR'!G76,'3rdR'!G76,'4thR'!G76,'5thR'!G76,'6thR'!G76,'7thR'!G76,'8thR'!G76)</f>
        <v>0</v>
      </c>
      <c r="M76" s="5">
        <f>MIN('vnos rezultatov'!H76,'2ndR'!H76,'3rdR'!H76,'4thR'!H76,'5thR'!H76,'6thR'!H76,'7thR'!H76,'8thR'!H76)</f>
        <v>0</v>
      </c>
      <c r="N76" s="5">
        <f>MIN('vnos rezultatov'!I76,'2ndR'!I76,'3rdR'!I76,'4thR'!I76,'5thR'!I76,'6thR'!I76,'7thR'!I76,'8thR'!I76)</f>
        <v>0</v>
      </c>
      <c r="O76" s="5">
        <f>MIN('vnos rezultatov'!J76,'2ndR'!J76,'3rdR'!J76,'4thR'!J76,'5thR'!J76,'6thR'!J76,'7thR'!J76,'8thR'!J76)</f>
        <v>0</v>
      </c>
      <c r="P76" s="5">
        <f>MIN('vnos rezultatov'!K76,'2ndR'!K76,'3rdR'!K76,'4thR'!K76,'5thR'!K76,'6thR'!K76,'7thR'!K76,'8thR'!K76)</f>
        <v>0</v>
      </c>
      <c r="Q76" s="60">
        <f>MIN('vnos rezultatov'!L76,'2ndR'!L76,'3rdR'!L76,'4thR'!L76,'5thR'!L76,'6thR'!L76,'7thR'!L76,'8thR'!L76)</f>
        <v>0</v>
      </c>
      <c r="R76" s="60">
        <f>MIN('vnos rezultatov'!M76,'2ndR'!M76,'3rdR'!M76,'4thR'!M76,'5thR'!M76,'6thR'!M76,'7thR'!M76,'8thR'!M76)</f>
        <v>0</v>
      </c>
      <c r="S76" s="60">
        <f>MIN('vnos rezultatov'!N76,'2ndR'!N76,'3rdR'!N76,'4thR'!N76,'5thR'!N76,'6thR'!N76,'7thR'!N76,'8thR'!N76)</f>
        <v>0</v>
      </c>
      <c r="T76" s="5">
        <f>MIN('vnos rezultatov'!O76,'2ndR'!O76,'3rdR'!O76,'4thR'!O76,'5thR'!O76,'6thR'!O76,'7thR'!O76,'8thR'!O76)</f>
        <v>0</v>
      </c>
      <c r="U76" s="5">
        <f>MIN('vnos rezultatov'!P76,'2ndR'!P76,'3rdR'!P76,'4thR'!P76,'5thR'!P76,'6thR'!P76,'7thR'!P76,'8thR'!P76)</f>
        <v>0</v>
      </c>
      <c r="V76" s="5">
        <f>MIN('vnos rezultatov'!Q76,'2ndR'!Q76,'3rdR'!Q76,'4thR'!Q76,'5thR'!Q76,'6thR'!Q76,'7thR'!Q76,'8thR'!Q76)</f>
        <v>0</v>
      </c>
      <c r="W76" s="5">
        <f>MIN('vnos rezultatov'!R76,'2ndR'!R76,'3rdR'!R76,'4thR'!R76,'5thR'!R76,'6thR'!R76,'7thR'!R76,'8thR'!R76)</f>
        <v>0</v>
      </c>
      <c r="X76" s="5">
        <f>MIN('vnos rezultatov'!S76,'2ndR'!S76,'3rdR'!S76,'4thR'!S76,'5thR'!S76,'6thR'!S76,'7thR'!S76,'8thR'!S76)</f>
        <v>0</v>
      </c>
      <c r="Y76" s="5">
        <f>MIN('vnos rezultatov'!T76,'2ndR'!T76,'3rdR'!T76,'4thR'!T76,'5thR'!T76,'6thR'!T76,'7thR'!T76,'8thR'!T76)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14</v>
      </c>
      <c r="E77" s="11">
        <f t="shared" si="17"/>
        <v>14</v>
      </c>
      <c r="F77" s="6" t="str">
        <f>'8thR'!B77</f>
        <v/>
      </c>
      <c r="G77" s="6">
        <f>'8thR'!W77</f>
        <v>0</v>
      </c>
      <c r="H77" s="5">
        <f>MIN('vnos rezultatov'!C77,'2ndR'!C77,'3rdR'!C77,'4thR'!C77,'5thR'!C77,'6thR'!C77,'7thR'!C77,'8thR'!C77)</f>
        <v>0</v>
      </c>
      <c r="I77" s="5">
        <f>MIN('vnos rezultatov'!D77,'2ndR'!D77,'3rdR'!D77,'4thR'!D77,'5thR'!D77,'6thR'!D77,'7thR'!D77,'8thR'!D77)</f>
        <v>0</v>
      </c>
      <c r="J77" s="5">
        <f>MIN('vnos rezultatov'!E77,'2ndR'!E77,'3rdR'!E77,'4thR'!E77,'5thR'!E77,'6thR'!E77,'7thR'!E77,'8thR'!E77)</f>
        <v>0</v>
      </c>
      <c r="K77" s="5">
        <f>MIN('vnos rezultatov'!F77,'2ndR'!F77,'3rdR'!F77,'4thR'!F77,'5thR'!F77,'6thR'!F77,'7thR'!F77,'8thR'!F77)</f>
        <v>0</v>
      </c>
      <c r="L77" s="5">
        <f>MIN('vnos rezultatov'!G77,'2ndR'!G77,'3rdR'!G77,'4thR'!G77,'5thR'!G77,'6thR'!G77,'7thR'!G77,'8thR'!G77)</f>
        <v>0</v>
      </c>
      <c r="M77" s="5">
        <f>MIN('vnos rezultatov'!H77,'2ndR'!H77,'3rdR'!H77,'4thR'!H77,'5thR'!H77,'6thR'!H77,'7thR'!H77,'8thR'!H77)</f>
        <v>0</v>
      </c>
      <c r="N77" s="5">
        <f>MIN('vnos rezultatov'!I77,'2ndR'!I77,'3rdR'!I77,'4thR'!I77,'5thR'!I77,'6thR'!I77,'7thR'!I77,'8thR'!I77)</f>
        <v>0</v>
      </c>
      <c r="O77" s="5">
        <f>MIN('vnos rezultatov'!J77,'2ndR'!J77,'3rdR'!J77,'4thR'!J77,'5thR'!J77,'6thR'!J77,'7thR'!J77,'8thR'!J77)</f>
        <v>0</v>
      </c>
      <c r="P77" s="5">
        <f>MIN('vnos rezultatov'!K77,'2ndR'!K77,'3rdR'!K77,'4thR'!K77,'5thR'!K77,'6thR'!K77,'7thR'!K77,'8thR'!K77)</f>
        <v>0</v>
      </c>
      <c r="Q77" s="60">
        <f>MIN('vnos rezultatov'!L77,'2ndR'!L77,'3rdR'!L77,'4thR'!L77,'5thR'!L77,'6thR'!L77,'7thR'!L77,'8thR'!L77)</f>
        <v>0</v>
      </c>
      <c r="R77" s="60">
        <f>MIN('vnos rezultatov'!M77,'2ndR'!M77,'3rdR'!M77,'4thR'!M77,'5thR'!M77,'6thR'!M77,'7thR'!M77,'8thR'!M77)</f>
        <v>0</v>
      </c>
      <c r="S77" s="60">
        <f>MIN('vnos rezultatov'!N77,'2ndR'!N77,'3rdR'!N77,'4thR'!N77,'5thR'!N77,'6thR'!N77,'7thR'!N77,'8thR'!N77)</f>
        <v>0</v>
      </c>
      <c r="T77" s="5">
        <f>MIN('vnos rezultatov'!O77,'2ndR'!O77,'3rdR'!O77,'4thR'!O77,'5thR'!O77,'6thR'!O77,'7thR'!O77,'8thR'!O77)</f>
        <v>0</v>
      </c>
      <c r="U77" s="5">
        <f>MIN('vnos rezultatov'!P77,'2ndR'!P77,'3rdR'!P77,'4thR'!P77,'5thR'!P77,'6thR'!P77,'7thR'!P77,'8thR'!P77)</f>
        <v>0</v>
      </c>
      <c r="V77" s="5">
        <f>MIN('vnos rezultatov'!Q77,'2ndR'!Q77,'3rdR'!Q77,'4thR'!Q77,'5thR'!Q77,'6thR'!Q77,'7thR'!Q77,'8thR'!Q77)</f>
        <v>0</v>
      </c>
      <c r="W77" s="5">
        <f>MIN('vnos rezultatov'!R77,'2ndR'!R77,'3rdR'!R77,'4thR'!R77,'5thR'!R77,'6thR'!R77,'7thR'!R77,'8thR'!R77)</f>
        <v>0</v>
      </c>
      <c r="X77" s="5">
        <f>MIN('vnos rezultatov'!S77,'2ndR'!S77,'3rdR'!S77,'4thR'!S77,'5thR'!S77,'6thR'!S77,'7thR'!S77,'8thR'!S77)</f>
        <v>0</v>
      </c>
      <c r="Y77" s="5">
        <f>MIN('vnos rezultatov'!T77,'2ndR'!T77,'3rdR'!T77,'4thR'!T77,'5thR'!T77,'6thR'!T77,'7thR'!T77,'8thR'!T77)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14</v>
      </c>
      <c r="E78" s="11">
        <f t="shared" si="17"/>
        <v>14</v>
      </c>
      <c r="F78" s="6" t="str">
        <f>'8thR'!B78</f>
        <v/>
      </c>
      <c r="G78" s="6">
        <f>'8thR'!W78</f>
        <v>0</v>
      </c>
      <c r="H78" s="5">
        <f>MIN('vnos rezultatov'!C78,'2ndR'!C78,'3rdR'!C78,'4thR'!C78,'5thR'!C78,'6thR'!C78,'7thR'!C78,'8thR'!C78)</f>
        <v>0</v>
      </c>
      <c r="I78" s="5">
        <f>MIN('vnos rezultatov'!D78,'2ndR'!D78,'3rdR'!D78,'4thR'!D78,'5thR'!D78,'6thR'!D78,'7thR'!D78,'8thR'!D78)</f>
        <v>0</v>
      </c>
      <c r="J78" s="5">
        <f>MIN('vnos rezultatov'!E78,'2ndR'!E78,'3rdR'!E78,'4thR'!E78,'5thR'!E78,'6thR'!E78,'7thR'!E78,'8thR'!E78)</f>
        <v>0</v>
      </c>
      <c r="K78" s="5">
        <f>MIN('vnos rezultatov'!F78,'2ndR'!F78,'3rdR'!F78,'4thR'!F78,'5thR'!F78,'6thR'!F78,'7thR'!F78,'8thR'!F78)</f>
        <v>0</v>
      </c>
      <c r="L78" s="5">
        <f>MIN('vnos rezultatov'!G78,'2ndR'!G78,'3rdR'!G78,'4thR'!G78,'5thR'!G78,'6thR'!G78,'7thR'!G78,'8thR'!G78)</f>
        <v>0</v>
      </c>
      <c r="M78" s="5">
        <f>MIN('vnos rezultatov'!H78,'2ndR'!H78,'3rdR'!H78,'4thR'!H78,'5thR'!H78,'6thR'!H78,'7thR'!H78,'8thR'!H78)</f>
        <v>0</v>
      </c>
      <c r="N78" s="5">
        <f>MIN('vnos rezultatov'!I78,'2ndR'!I78,'3rdR'!I78,'4thR'!I78,'5thR'!I78,'6thR'!I78,'7thR'!I78,'8thR'!I78)</f>
        <v>0</v>
      </c>
      <c r="O78" s="5">
        <f>MIN('vnos rezultatov'!J78,'2ndR'!J78,'3rdR'!J78,'4thR'!J78,'5thR'!J78,'6thR'!J78,'7thR'!J78,'8thR'!J78)</f>
        <v>0</v>
      </c>
      <c r="P78" s="5">
        <f>MIN('vnos rezultatov'!K78,'2ndR'!K78,'3rdR'!K78,'4thR'!K78,'5thR'!K78,'6thR'!K78,'7thR'!K78,'8thR'!K78)</f>
        <v>0</v>
      </c>
      <c r="Q78" s="60">
        <f>MIN('vnos rezultatov'!L78,'2ndR'!L78,'3rdR'!L78,'4thR'!L78,'5thR'!L78,'6thR'!L78,'7thR'!L78,'8thR'!L78)</f>
        <v>0</v>
      </c>
      <c r="R78" s="60">
        <f>MIN('vnos rezultatov'!M78,'2ndR'!M78,'3rdR'!M78,'4thR'!M78,'5thR'!M78,'6thR'!M78,'7thR'!M78,'8thR'!M78)</f>
        <v>0</v>
      </c>
      <c r="S78" s="60">
        <f>MIN('vnos rezultatov'!N78,'2ndR'!N78,'3rdR'!N78,'4thR'!N78,'5thR'!N78,'6thR'!N78,'7thR'!N78,'8thR'!N78)</f>
        <v>0</v>
      </c>
      <c r="T78" s="5">
        <f>MIN('vnos rezultatov'!O78,'2ndR'!O78,'3rdR'!O78,'4thR'!O78,'5thR'!O78,'6thR'!O78,'7thR'!O78,'8thR'!O78)</f>
        <v>0</v>
      </c>
      <c r="U78" s="5">
        <f>MIN('vnos rezultatov'!P78,'2ndR'!P78,'3rdR'!P78,'4thR'!P78,'5thR'!P78,'6thR'!P78,'7thR'!P78,'8thR'!P78)</f>
        <v>0</v>
      </c>
      <c r="V78" s="5">
        <f>MIN('vnos rezultatov'!Q78,'2ndR'!Q78,'3rdR'!Q78,'4thR'!Q78,'5thR'!Q78,'6thR'!Q78,'7thR'!Q78,'8thR'!Q78)</f>
        <v>0</v>
      </c>
      <c r="W78" s="5">
        <f>MIN('vnos rezultatov'!R78,'2ndR'!R78,'3rdR'!R78,'4thR'!R78,'5thR'!R78,'6thR'!R78,'7thR'!R78,'8thR'!R78)</f>
        <v>0</v>
      </c>
      <c r="X78" s="5">
        <f>MIN('vnos rezultatov'!S78,'2ndR'!S78,'3rdR'!S78,'4thR'!S78,'5thR'!S78,'6thR'!S78,'7thR'!S78,'8thR'!S78)</f>
        <v>0</v>
      </c>
      <c r="Y78" s="5">
        <f>MIN('vnos rezultatov'!T78,'2ndR'!T78,'3rdR'!T78,'4thR'!T78,'5thR'!T78,'6thR'!T78,'7thR'!T78,'8thR'!T78)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14</v>
      </c>
      <c r="E79" s="11">
        <f t="shared" si="17"/>
        <v>14</v>
      </c>
      <c r="F79" s="6" t="str">
        <f>'8thR'!B79</f>
        <v/>
      </c>
      <c r="G79" s="6">
        <f>'8thR'!W79</f>
        <v>0</v>
      </c>
      <c r="H79" s="5">
        <f>MIN('vnos rezultatov'!C79,'2ndR'!C79,'3rdR'!C79,'4thR'!C79,'5thR'!C79,'6thR'!C79,'7thR'!C79,'8thR'!C79)</f>
        <v>0</v>
      </c>
      <c r="I79" s="5">
        <f>MIN('vnos rezultatov'!D79,'2ndR'!D79,'3rdR'!D79,'4thR'!D79,'5thR'!D79,'6thR'!D79,'7thR'!D79,'8thR'!D79)</f>
        <v>0</v>
      </c>
      <c r="J79" s="5">
        <f>MIN('vnos rezultatov'!E79,'2ndR'!E79,'3rdR'!E79,'4thR'!E79,'5thR'!E79,'6thR'!E79,'7thR'!E79,'8thR'!E79)</f>
        <v>0</v>
      </c>
      <c r="K79" s="5">
        <f>MIN('vnos rezultatov'!F79,'2ndR'!F79,'3rdR'!F79,'4thR'!F79,'5thR'!F79,'6thR'!F79,'7thR'!F79,'8thR'!F79)</f>
        <v>0</v>
      </c>
      <c r="L79" s="5">
        <f>MIN('vnos rezultatov'!G79,'2ndR'!G79,'3rdR'!G79,'4thR'!G79,'5thR'!G79,'6thR'!G79,'7thR'!G79,'8thR'!G79)</f>
        <v>0</v>
      </c>
      <c r="M79" s="5">
        <f>MIN('vnos rezultatov'!H79,'2ndR'!H79,'3rdR'!H79,'4thR'!H79,'5thR'!H79,'6thR'!H79,'7thR'!H79,'8thR'!H79)</f>
        <v>0</v>
      </c>
      <c r="N79" s="5">
        <f>MIN('vnos rezultatov'!I79,'2ndR'!I79,'3rdR'!I79,'4thR'!I79,'5thR'!I79,'6thR'!I79,'7thR'!I79,'8thR'!I79)</f>
        <v>0</v>
      </c>
      <c r="O79" s="5">
        <f>MIN('vnos rezultatov'!J79,'2ndR'!J79,'3rdR'!J79,'4thR'!J79,'5thR'!J79,'6thR'!J79,'7thR'!J79,'8thR'!J79)</f>
        <v>0</v>
      </c>
      <c r="P79" s="5">
        <f>MIN('vnos rezultatov'!K79,'2ndR'!K79,'3rdR'!K79,'4thR'!K79,'5thR'!K79,'6thR'!K79,'7thR'!K79,'8thR'!K79)</f>
        <v>0</v>
      </c>
      <c r="Q79" s="60">
        <f>MIN('vnos rezultatov'!L79,'2ndR'!L79,'3rdR'!L79,'4thR'!L79,'5thR'!L79,'6thR'!L79,'7thR'!L79,'8thR'!L79)</f>
        <v>0</v>
      </c>
      <c r="R79" s="60">
        <f>MIN('vnos rezultatov'!M79,'2ndR'!M79,'3rdR'!M79,'4thR'!M79,'5thR'!M79,'6thR'!M79,'7thR'!M79,'8thR'!M79)</f>
        <v>0</v>
      </c>
      <c r="S79" s="60">
        <f>MIN('vnos rezultatov'!N79,'2ndR'!N79,'3rdR'!N79,'4thR'!N79,'5thR'!N79,'6thR'!N79,'7thR'!N79,'8thR'!N79)</f>
        <v>0</v>
      </c>
      <c r="T79" s="5">
        <f>MIN('vnos rezultatov'!O79,'2ndR'!O79,'3rdR'!O79,'4thR'!O79,'5thR'!O79,'6thR'!O79,'7thR'!O79,'8thR'!O79)</f>
        <v>0</v>
      </c>
      <c r="U79" s="5">
        <f>MIN('vnos rezultatov'!P79,'2ndR'!P79,'3rdR'!P79,'4thR'!P79,'5thR'!P79,'6thR'!P79,'7thR'!P79,'8thR'!P79)</f>
        <v>0</v>
      </c>
      <c r="V79" s="5">
        <f>MIN('vnos rezultatov'!Q79,'2ndR'!Q79,'3rdR'!Q79,'4thR'!Q79,'5thR'!Q79,'6thR'!Q79,'7thR'!Q79,'8thR'!Q79)</f>
        <v>0</v>
      </c>
      <c r="W79" s="5">
        <f>MIN('vnos rezultatov'!R79,'2ndR'!R79,'3rdR'!R79,'4thR'!R79,'5thR'!R79,'6thR'!R79,'7thR'!R79,'8thR'!R79)</f>
        <v>0</v>
      </c>
      <c r="X79" s="5">
        <f>MIN('vnos rezultatov'!S79,'2ndR'!S79,'3rdR'!S79,'4thR'!S79,'5thR'!S79,'6thR'!S79,'7thR'!S79,'8thR'!S79)</f>
        <v>0</v>
      </c>
      <c r="Y79" s="5">
        <f>MIN('vnos rezultatov'!T79,'2ndR'!T79,'3rdR'!T79,'4thR'!T79,'5thR'!T79,'6thR'!T79,'7thR'!T79,'8thR'!T79)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14</v>
      </c>
      <c r="E80" s="11">
        <f t="shared" si="17"/>
        <v>14</v>
      </c>
      <c r="F80" s="6" t="str">
        <f>'8thR'!B80</f>
        <v/>
      </c>
      <c r="G80" s="6">
        <f>'8thR'!W80</f>
        <v>0</v>
      </c>
      <c r="H80" s="5">
        <f>MIN('vnos rezultatov'!C80,'2ndR'!C80,'3rdR'!C80,'4thR'!C80,'5thR'!C80,'6thR'!C80,'7thR'!C80,'8thR'!C80)</f>
        <v>0</v>
      </c>
      <c r="I80" s="5">
        <f>MIN('vnos rezultatov'!D80,'2ndR'!D80,'3rdR'!D80,'4thR'!D80,'5thR'!D80,'6thR'!D80,'7thR'!D80,'8thR'!D80)</f>
        <v>0</v>
      </c>
      <c r="J80" s="5">
        <f>MIN('vnos rezultatov'!E80,'2ndR'!E80,'3rdR'!E80,'4thR'!E80,'5thR'!E80,'6thR'!E80,'7thR'!E80,'8thR'!E80)</f>
        <v>0</v>
      </c>
      <c r="K80" s="5">
        <f>MIN('vnos rezultatov'!F80,'2ndR'!F80,'3rdR'!F80,'4thR'!F80,'5thR'!F80,'6thR'!F80,'7thR'!F80,'8thR'!F80)</f>
        <v>0</v>
      </c>
      <c r="L80" s="5">
        <f>MIN('vnos rezultatov'!G80,'2ndR'!G80,'3rdR'!G80,'4thR'!G80,'5thR'!G80,'6thR'!G80,'7thR'!G80,'8thR'!G80)</f>
        <v>0</v>
      </c>
      <c r="M80" s="5">
        <f>MIN('vnos rezultatov'!H80,'2ndR'!H80,'3rdR'!H80,'4thR'!H80,'5thR'!H80,'6thR'!H80,'7thR'!H80,'8thR'!H80)</f>
        <v>0</v>
      </c>
      <c r="N80" s="5">
        <f>MIN('vnos rezultatov'!I80,'2ndR'!I80,'3rdR'!I80,'4thR'!I80,'5thR'!I80,'6thR'!I80,'7thR'!I80,'8thR'!I80)</f>
        <v>0</v>
      </c>
      <c r="O80" s="5">
        <f>MIN('vnos rezultatov'!J80,'2ndR'!J80,'3rdR'!J80,'4thR'!J80,'5thR'!J80,'6thR'!J80,'7thR'!J80,'8thR'!J80)</f>
        <v>0</v>
      </c>
      <c r="P80" s="5">
        <f>MIN('vnos rezultatov'!K80,'2ndR'!K80,'3rdR'!K80,'4thR'!K80,'5thR'!K80,'6thR'!K80,'7thR'!K80,'8thR'!K80)</f>
        <v>0</v>
      </c>
      <c r="Q80" s="60">
        <f>MIN('vnos rezultatov'!L80,'2ndR'!L80,'3rdR'!L80,'4thR'!L80,'5thR'!L80,'6thR'!L80,'7thR'!L80,'8thR'!L80)</f>
        <v>0</v>
      </c>
      <c r="R80" s="60">
        <f>MIN('vnos rezultatov'!M80,'2ndR'!M80,'3rdR'!M80,'4thR'!M80,'5thR'!M80,'6thR'!M80,'7thR'!M80,'8thR'!M80)</f>
        <v>0</v>
      </c>
      <c r="S80" s="60">
        <f>MIN('vnos rezultatov'!N80,'2ndR'!N80,'3rdR'!N80,'4thR'!N80,'5thR'!N80,'6thR'!N80,'7thR'!N80,'8thR'!N80)</f>
        <v>0</v>
      </c>
      <c r="T80" s="5">
        <f>MIN('vnos rezultatov'!O80,'2ndR'!O80,'3rdR'!O80,'4thR'!O80,'5thR'!O80,'6thR'!O80,'7thR'!O80,'8thR'!O80)</f>
        <v>0</v>
      </c>
      <c r="U80" s="5">
        <f>MIN('vnos rezultatov'!P80,'2ndR'!P80,'3rdR'!P80,'4thR'!P80,'5thR'!P80,'6thR'!P80,'7thR'!P80,'8thR'!P80)</f>
        <v>0</v>
      </c>
      <c r="V80" s="5">
        <f>MIN('vnos rezultatov'!Q80,'2ndR'!Q80,'3rdR'!Q80,'4thR'!Q80,'5thR'!Q80,'6thR'!Q80,'7thR'!Q80,'8thR'!Q80)</f>
        <v>0</v>
      </c>
      <c r="W80" s="5">
        <f>MIN('vnos rezultatov'!R80,'2ndR'!R80,'3rdR'!R80,'4thR'!R80,'5thR'!R80,'6thR'!R80,'7thR'!R80,'8thR'!R80)</f>
        <v>0</v>
      </c>
      <c r="X80" s="5">
        <f>MIN('vnos rezultatov'!S80,'2ndR'!S80,'3rdR'!S80,'4thR'!S80,'5thR'!S80,'6thR'!S80,'7thR'!S80,'8thR'!S80)</f>
        <v>0</v>
      </c>
      <c r="Y80" s="5">
        <f>MIN('vnos rezultatov'!T80,'2ndR'!T80,'3rdR'!T80,'4thR'!T80,'5thR'!T80,'6thR'!T80,'7thR'!T80,'8thR'!T80)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14</v>
      </c>
      <c r="E81" s="11">
        <f t="shared" si="17"/>
        <v>14</v>
      </c>
      <c r="F81" s="6" t="str">
        <f>'8thR'!B81</f>
        <v/>
      </c>
      <c r="G81" s="6">
        <f>'8thR'!W81</f>
        <v>0</v>
      </c>
      <c r="H81" s="5">
        <f>MIN('vnos rezultatov'!C81,'2ndR'!C81,'3rdR'!C81,'4thR'!C81,'5thR'!C81,'6thR'!C81,'7thR'!C81,'8thR'!C81)</f>
        <v>0</v>
      </c>
      <c r="I81" s="5">
        <f>MIN('vnos rezultatov'!D81,'2ndR'!D81,'3rdR'!D81,'4thR'!D81,'5thR'!D81,'6thR'!D81,'7thR'!D81,'8thR'!D81)</f>
        <v>0</v>
      </c>
      <c r="J81" s="5">
        <f>MIN('vnos rezultatov'!E81,'2ndR'!E81,'3rdR'!E81,'4thR'!E81,'5thR'!E81,'6thR'!E81,'7thR'!E81,'8thR'!E81)</f>
        <v>0</v>
      </c>
      <c r="K81" s="5">
        <f>MIN('vnos rezultatov'!F81,'2ndR'!F81,'3rdR'!F81,'4thR'!F81,'5thR'!F81,'6thR'!F81,'7thR'!F81,'8thR'!F81)</f>
        <v>0</v>
      </c>
      <c r="L81" s="5">
        <f>MIN('vnos rezultatov'!G81,'2ndR'!G81,'3rdR'!G81,'4thR'!G81,'5thR'!G81,'6thR'!G81,'7thR'!G81,'8thR'!G81)</f>
        <v>0</v>
      </c>
      <c r="M81" s="5">
        <f>MIN('vnos rezultatov'!H81,'2ndR'!H81,'3rdR'!H81,'4thR'!H81,'5thR'!H81,'6thR'!H81,'7thR'!H81,'8thR'!H81)</f>
        <v>0</v>
      </c>
      <c r="N81" s="5">
        <f>MIN('vnos rezultatov'!I81,'2ndR'!I81,'3rdR'!I81,'4thR'!I81,'5thR'!I81,'6thR'!I81,'7thR'!I81,'8thR'!I81)</f>
        <v>0</v>
      </c>
      <c r="O81" s="5">
        <f>MIN('vnos rezultatov'!J81,'2ndR'!J81,'3rdR'!J81,'4thR'!J81,'5thR'!J81,'6thR'!J81,'7thR'!J81,'8thR'!J81)</f>
        <v>0</v>
      </c>
      <c r="P81" s="5">
        <f>MIN('vnos rezultatov'!K81,'2ndR'!K81,'3rdR'!K81,'4thR'!K81,'5thR'!K81,'6thR'!K81,'7thR'!K81,'8thR'!K81)</f>
        <v>0</v>
      </c>
      <c r="Q81" s="60">
        <f>MIN('vnos rezultatov'!L81,'2ndR'!L81,'3rdR'!L81,'4thR'!L81,'5thR'!L81,'6thR'!L81,'7thR'!L81,'8thR'!L81)</f>
        <v>0</v>
      </c>
      <c r="R81" s="60">
        <f>MIN('vnos rezultatov'!M81,'2ndR'!M81,'3rdR'!M81,'4thR'!M81,'5thR'!M81,'6thR'!M81,'7thR'!M81,'8thR'!M81)</f>
        <v>0</v>
      </c>
      <c r="S81" s="60">
        <f>MIN('vnos rezultatov'!N81,'2ndR'!N81,'3rdR'!N81,'4thR'!N81,'5thR'!N81,'6thR'!N81,'7thR'!N81,'8thR'!N81)</f>
        <v>0</v>
      </c>
      <c r="T81" s="5">
        <f>MIN('vnos rezultatov'!O81,'2ndR'!O81,'3rdR'!O81,'4thR'!O81,'5thR'!O81,'6thR'!O81,'7thR'!O81,'8thR'!O81)</f>
        <v>0</v>
      </c>
      <c r="U81" s="5">
        <f>MIN('vnos rezultatov'!P81,'2ndR'!P81,'3rdR'!P81,'4thR'!P81,'5thR'!P81,'6thR'!P81,'7thR'!P81,'8thR'!P81)</f>
        <v>0</v>
      </c>
      <c r="V81" s="5">
        <f>MIN('vnos rezultatov'!Q81,'2ndR'!Q81,'3rdR'!Q81,'4thR'!Q81,'5thR'!Q81,'6thR'!Q81,'7thR'!Q81,'8thR'!Q81)</f>
        <v>0</v>
      </c>
      <c r="W81" s="5">
        <f>MIN('vnos rezultatov'!R81,'2ndR'!R81,'3rdR'!R81,'4thR'!R81,'5thR'!R81,'6thR'!R81,'7thR'!R81,'8thR'!R81)</f>
        <v>0</v>
      </c>
      <c r="X81" s="5">
        <f>MIN('vnos rezultatov'!S81,'2ndR'!S81,'3rdR'!S81,'4thR'!S81,'5thR'!S81,'6thR'!S81,'7thR'!S81,'8thR'!S81)</f>
        <v>0</v>
      </c>
      <c r="Y81" s="5">
        <f>MIN('vnos rezultatov'!T81,'2ndR'!T81,'3rdR'!T81,'4thR'!T81,'5thR'!T81,'6thR'!T81,'7thR'!T81,'8thR'!T81)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14</v>
      </c>
      <c r="E82" s="11">
        <f t="shared" si="17"/>
        <v>14</v>
      </c>
      <c r="F82" s="6" t="str">
        <f>'8thR'!B82</f>
        <v/>
      </c>
      <c r="G82" s="6">
        <f>'8thR'!W82</f>
        <v>0</v>
      </c>
      <c r="H82" s="5">
        <f>MIN('vnos rezultatov'!C82,'2ndR'!C82,'3rdR'!C82,'4thR'!C82,'5thR'!C82,'6thR'!C82,'7thR'!C82,'8thR'!C82)</f>
        <v>0</v>
      </c>
      <c r="I82" s="5">
        <f>MIN('vnos rezultatov'!D82,'2ndR'!D82,'3rdR'!D82,'4thR'!D82,'5thR'!D82,'6thR'!D82,'7thR'!D82,'8thR'!D82)</f>
        <v>0</v>
      </c>
      <c r="J82" s="5">
        <f>MIN('vnos rezultatov'!E82,'2ndR'!E82,'3rdR'!E82,'4thR'!E82,'5thR'!E82,'6thR'!E82,'7thR'!E82,'8thR'!E82)</f>
        <v>0</v>
      </c>
      <c r="K82" s="5">
        <f>MIN('vnos rezultatov'!F82,'2ndR'!F82,'3rdR'!F82,'4thR'!F82,'5thR'!F82,'6thR'!F82,'7thR'!F82,'8thR'!F82)</f>
        <v>0</v>
      </c>
      <c r="L82" s="5">
        <f>MIN('vnos rezultatov'!G82,'2ndR'!G82,'3rdR'!G82,'4thR'!G82,'5thR'!G82,'6thR'!G82,'7thR'!G82,'8thR'!G82)</f>
        <v>0</v>
      </c>
      <c r="M82" s="5">
        <f>MIN('vnos rezultatov'!H82,'2ndR'!H82,'3rdR'!H82,'4thR'!H82,'5thR'!H82,'6thR'!H82,'7thR'!H82,'8thR'!H82)</f>
        <v>0</v>
      </c>
      <c r="N82" s="5">
        <f>MIN('vnos rezultatov'!I82,'2ndR'!I82,'3rdR'!I82,'4thR'!I82,'5thR'!I82,'6thR'!I82,'7thR'!I82,'8thR'!I82)</f>
        <v>0</v>
      </c>
      <c r="O82" s="5">
        <f>MIN('vnos rezultatov'!J82,'2ndR'!J82,'3rdR'!J82,'4thR'!J82,'5thR'!J82,'6thR'!J82,'7thR'!J82,'8thR'!J82)</f>
        <v>0</v>
      </c>
      <c r="P82" s="5">
        <f>MIN('vnos rezultatov'!K82,'2ndR'!K82,'3rdR'!K82,'4thR'!K82,'5thR'!K82,'6thR'!K82,'7thR'!K82,'8thR'!K82)</f>
        <v>0</v>
      </c>
      <c r="Q82" s="60">
        <f>MIN('vnos rezultatov'!L82,'2ndR'!L82,'3rdR'!L82,'4thR'!L82,'5thR'!L82,'6thR'!L82,'7thR'!L82,'8thR'!L82)</f>
        <v>0</v>
      </c>
      <c r="R82" s="60">
        <f>MIN('vnos rezultatov'!M82,'2ndR'!M82,'3rdR'!M82,'4thR'!M82,'5thR'!M82,'6thR'!M82,'7thR'!M82,'8thR'!M82)</f>
        <v>0</v>
      </c>
      <c r="S82" s="60">
        <f>MIN('vnos rezultatov'!N82,'2ndR'!N82,'3rdR'!N82,'4thR'!N82,'5thR'!N82,'6thR'!N82,'7thR'!N82,'8thR'!N82)</f>
        <v>0</v>
      </c>
      <c r="T82" s="5">
        <f>MIN('vnos rezultatov'!O82,'2ndR'!O82,'3rdR'!O82,'4thR'!O82,'5thR'!O82,'6thR'!O82,'7thR'!O82,'8thR'!O82)</f>
        <v>0</v>
      </c>
      <c r="U82" s="5">
        <f>MIN('vnos rezultatov'!P82,'2ndR'!P82,'3rdR'!P82,'4thR'!P82,'5thR'!P82,'6thR'!P82,'7thR'!P82,'8thR'!P82)</f>
        <v>0</v>
      </c>
      <c r="V82" s="5">
        <f>MIN('vnos rezultatov'!Q82,'2ndR'!Q82,'3rdR'!Q82,'4thR'!Q82,'5thR'!Q82,'6thR'!Q82,'7thR'!Q82,'8thR'!Q82)</f>
        <v>0</v>
      </c>
      <c r="W82" s="5">
        <f>MIN('vnos rezultatov'!R82,'2ndR'!R82,'3rdR'!R82,'4thR'!R82,'5thR'!R82,'6thR'!R82,'7thR'!R82,'8thR'!R82)</f>
        <v>0</v>
      </c>
      <c r="X82" s="5">
        <f>MIN('vnos rezultatov'!S82,'2ndR'!S82,'3rdR'!S82,'4thR'!S82,'5thR'!S82,'6thR'!S82,'7thR'!S82,'8thR'!S82)</f>
        <v>0</v>
      </c>
      <c r="Y82" s="5">
        <f>MIN('vnos rezultatov'!T82,'2ndR'!T82,'3rdR'!T82,'4thR'!T82,'5thR'!T82,'6thR'!T82,'7thR'!T82,'8thR'!T82)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14</v>
      </c>
      <c r="E83" s="11">
        <f t="shared" si="17"/>
        <v>14</v>
      </c>
      <c r="F83" s="6" t="str">
        <f>'8thR'!B83</f>
        <v/>
      </c>
      <c r="G83" s="6">
        <f>'8thR'!W83</f>
        <v>0</v>
      </c>
      <c r="H83" s="5">
        <f>MIN('vnos rezultatov'!C83,'2ndR'!C83,'3rdR'!C83,'4thR'!C83,'5thR'!C83,'6thR'!C83,'7thR'!C83,'8thR'!C83)</f>
        <v>0</v>
      </c>
      <c r="I83" s="5">
        <f>MIN('vnos rezultatov'!D83,'2ndR'!D83,'3rdR'!D83,'4thR'!D83,'5thR'!D83,'6thR'!D83,'7thR'!D83,'8thR'!D83)</f>
        <v>0</v>
      </c>
      <c r="J83" s="5">
        <f>MIN('vnos rezultatov'!E83,'2ndR'!E83,'3rdR'!E83,'4thR'!E83,'5thR'!E83,'6thR'!E83,'7thR'!E83,'8thR'!E83)</f>
        <v>0</v>
      </c>
      <c r="K83" s="5">
        <f>MIN('vnos rezultatov'!F83,'2ndR'!F83,'3rdR'!F83,'4thR'!F83,'5thR'!F83,'6thR'!F83,'7thR'!F83,'8thR'!F83)</f>
        <v>0</v>
      </c>
      <c r="L83" s="5">
        <f>MIN('vnos rezultatov'!G83,'2ndR'!G83,'3rdR'!G83,'4thR'!G83,'5thR'!G83,'6thR'!G83,'7thR'!G83,'8thR'!G83)</f>
        <v>0</v>
      </c>
      <c r="M83" s="5">
        <f>MIN('vnos rezultatov'!H83,'2ndR'!H83,'3rdR'!H83,'4thR'!H83,'5thR'!H83,'6thR'!H83,'7thR'!H83,'8thR'!H83)</f>
        <v>0</v>
      </c>
      <c r="N83" s="5">
        <f>MIN('vnos rezultatov'!I83,'2ndR'!I83,'3rdR'!I83,'4thR'!I83,'5thR'!I83,'6thR'!I83,'7thR'!I83,'8thR'!I83)</f>
        <v>0</v>
      </c>
      <c r="O83" s="5">
        <f>MIN('vnos rezultatov'!J83,'2ndR'!J83,'3rdR'!J83,'4thR'!J83,'5thR'!J83,'6thR'!J83,'7thR'!J83,'8thR'!J83)</f>
        <v>0</v>
      </c>
      <c r="P83" s="5">
        <f>MIN('vnos rezultatov'!K83,'2ndR'!K83,'3rdR'!K83,'4thR'!K83,'5thR'!K83,'6thR'!K83,'7thR'!K83,'8thR'!K83)</f>
        <v>0</v>
      </c>
      <c r="Q83" s="60">
        <f>MIN('vnos rezultatov'!L83,'2ndR'!L83,'3rdR'!L83,'4thR'!L83,'5thR'!L83,'6thR'!L83,'7thR'!L83,'8thR'!L83)</f>
        <v>0</v>
      </c>
      <c r="R83" s="60">
        <f>MIN('vnos rezultatov'!M83,'2ndR'!M83,'3rdR'!M83,'4thR'!M83,'5thR'!M83,'6thR'!M83,'7thR'!M83,'8thR'!M83)</f>
        <v>0</v>
      </c>
      <c r="S83" s="60">
        <f>MIN('vnos rezultatov'!N83,'2ndR'!N83,'3rdR'!N83,'4thR'!N83,'5thR'!N83,'6thR'!N83,'7thR'!N83,'8thR'!N83)</f>
        <v>0</v>
      </c>
      <c r="T83" s="5">
        <f>MIN('vnos rezultatov'!O83,'2ndR'!O83,'3rdR'!O83,'4thR'!O83,'5thR'!O83,'6thR'!O83,'7thR'!O83,'8thR'!O83)</f>
        <v>0</v>
      </c>
      <c r="U83" s="5">
        <f>MIN('vnos rezultatov'!P83,'2ndR'!P83,'3rdR'!P83,'4thR'!P83,'5thR'!P83,'6thR'!P83,'7thR'!P83,'8thR'!P83)</f>
        <v>0</v>
      </c>
      <c r="V83" s="5">
        <f>MIN('vnos rezultatov'!Q83,'2ndR'!Q83,'3rdR'!Q83,'4thR'!Q83,'5thR'!Q83,'6thR'!Q83,'7thR'!Q83,'8thR'!Q83)</f>
        <v>0</v>
      </c>
      <c r="W83" s="5">
        <f>MIN('vnos rezultatov'!R83,'2ndR'!R83,'3rdR'!R83,'4thR'!R83,'5thR'!R83,'6thR'!R83,'7thR'!R83,'8thR'!R83)</f>
        <v>0</v>
      </c>
      <c r="X83" s="5">
        <f>MIN('vnos rezultatov'!S83,'2ndR'!S83,'3rdR'!S83,'4thR'!S83,'5thR'!S83,'6thR'!S83,'7thR'!S83,'8thR'!S83)</f>
        <v>0</v>
      </c>
      <c r="Y83" s="5">
        <f>MIN('vnos rezultatov'!T83,'2ndR'!T83,'3rdR'!T83,'4thR'!T83,'5thR'!T83,'6thR'!T83,'7thR'!T83,'8thR'!T83)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14</v>
      </c>
      <c r="E84" s="11">
        <f t="shared" si="17"/>
        <v>14</v>
      </c>
      <c r="F84" s="6" t="str">
        <f>'8thR'!B84</f>
        <v/>
      </c>
      <c r="G84" s="6">
        <f>'8thR'!W84</f>
        <v>0</v>
      </c>
      <c r="H84" s="5">
        <f>MIN('vnos rezultatov'!C84,'2ndR'!C84,'3rdR'!C84,'4thR'!C84,'5thR'!C84,'6thR'!C84,'7thR'!C84,'8thR'!C84)</f>
        <v>0</v>
      </c>
      <c r="I84" s="5">
        <f>MIN('vnos rezultatov'!D84,'2ndR'!D84,'3rdR'!D84,'4thR'!D84,'5thR'!D84,'6thR'!D84,'7thR'!D84,'8thR'!D84)</f>
        <v>0</v>
      </c>
      <c r="J84" s="5">
        <f>MIN('vnos rezultatov'!E84,'2ndR'!E84,'3rdR'!E84,'4thR'!E84,'5thR'!E84,'6thR'!E84,'7thR'!E84,'8thR'!E84)</f>
        <v>0</v>
      </c>
      <c r="K84" s="5">
        <f>MIN('vnos rezultatov'!F84,'2ndR'!F84,'3rdR'!F84,'4thR'!F84,'5thR'!F84,'6thR'!F84,'7thR'!F84,'8thR'!F84)</f>
        <v>0</v>
      </c>
      <c r="L84" s="5">
        <f>MIN('vnos rezultatov'!G84,'2ndR'!G84,'3rdR'!G84,'4thR'!G84,'5thR'!G84,'6thR'!G84,'7thR'!G84,'8thR'!G84)</f>
        <v>0</v>
      </c>
      <c r="M84" s="5">
        <f>MIN('vnos rezultatov'!H84,'2ndR'!H84,'3rdR'!H84,'4thR'!H84,'5thR'!H84,'6thR'!H84,'7thR'!H84,'8thR'!H84)</f>
        <v>0</v>
      </c>
      <c r="N84" s="5">
        <f>MIN('vnos rezultatov'!I84,'2ndR'!I84,'3rdR'!I84,'4thR'!I84,'5thR'!I84,'6thR'!I84,'7thR'!I84,'8thR'!I84)</f>
        <v>0</v>
      </c>
      <c r="O84" s="5">
        <f>MIN('vnos rezultatov'!J84,'2ndR'!J84,'3rdR'!J84,'4thR'!J84,'5thR'!J84,'6thR'!J84,'7thR'!J84,'8thR'!J84)</f>
        <v>0</v>
      </c>
      <c r="P84" s="5">
        <f>MIN('vnos rezultatov'!K84,'2ndR'!K84,'3rdR'!K84,'4thR'!K84,'5thR'!K84,'6thR'!K84,'7thR'!K84,'8thR'!K84)</f>
        <v>0</v>
      </c>
      <c r="Q84" s="60">
        <f>MIN('vnos rezultatov'!L84,'2ndR'!L84,'3rdR'!L84,'4thR'!L84,'5thR'!L84,'6thR'!L84,'7thR'!L84,'8thR'!L84)</f>
        <v>0</v>
      </c>
      <c r="R84" s="60">
        <f>MIN('vnos rezultatov'!M84,'2ndR'!M84,'3rdR'!M84,'4thR'!M84,'5thR'!M84,'6thR'!M84,'7thR'!M84,'8thR'!M84)</f>
        <v>0</v>
      </c>
      <c r="S84" s="60">
        <f>MIN('vnos rezultatov'!N84,'2ndR'!N84,'3rdR'!N84,'4thR'!N84,'5thR'!N84,'6thR'!N84,'7thR'!N84,'8thR'!N84)</f>
        <v>0</v>
      </c>
      <c r="T84" s="5">
        <f>MIN('vnos rezultatov'!O84,'2ndR'!O84,'3rdR'!O84,'4thR'!O84,'5thR'!O84,'6thR'!O84,'7thR'!O84,'8thR'!O84)</f>
        <v>0</v>
      </c>
      <c r="U84" s="5">
        <f>MIN('vnos rezultatov'!P84,'2ndR'!P84,'3rdR'!P84,'4thR'!P84,'5thR'!P84,'6thR'!P84,'7thR'!P84,'8thR'!P84)</f>
        <v>0</v>
      </c>
      <c r="V84" s="5">
        <f>MIN('vnos rezultatov'!Q84,'2ndR'!Q84,'3rdR'!Q84,'4thR'!Q84,'5thR'!Q84,'6thR'!Q84,'7thR'!Q84,'8thR'!Q84)</f>
        <v>0</v>
      </c>
      <c r="W84" s="5">
        <f>MIN('vnos rezultatov'!R84,'2ndR'!R84,'3rdR'!R84,'4thR'!R84,'5thR'!R84,'6thR'!R84,'7thR'!R84,'8thR'!R84)</f>
        <v>0</v>
      </c>
      <c r="X84" s="5">
        <f>MIN('vnos rezultatov'!S84,'2ndR'!S84,'3rdR'!S84,'4thR'!S84,'5thR'!S84,'6thR'!S84,'7thR'!S84,'8thR'!S84)</f>
        <v>0</v>
      </c>
      <c r="Y84" s="5">
        <f>MIN('vnos rezultatov'!T84,'2ndR'!T84,'3rdR'!T84,'4thR'!T84,'5thR'!T84,'6thR'!T84,'7thR'!T84,'8thR'!T84)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14</v>
      </c>
      <c r="E85" s="11">
        <f t="shared" si="17"/>
        <v>14</v>
      </c>
      <c r="F85" s="6" t="str">
        <f>'8thR'!B85</f>
        <v/>
      </c>
      <c r="G85" s="6">
        <f>'8thR'!W85</f>
        <v>0</v>
      </c>
      <c r="H85" s="5">
        <f>MIN('vnos rezultatov'!C85,'2ndR'!C85,'3rdR'!C85,'4thR'!C85,'5thR'!C85,'6thR'!C85,'7thR'!C85,'8thR'!C85)</f>
        <v>0</v>
      </c>
      <c r="I85" s="5">
        <f>MIN('vnos rezultatov'!D85,'2ndR'!D85,'3rdR'!D85,'4thR'!D85,'5thR'!D85,'6thR'!D85,'7thR'!D85,'8thR'!D85)</f>
        <v>0</v>
      </c>
      <c r="J85" s="5">
        <f>MIN('vnos rezultatov'!E85,'2ndR'!E85,'3rdR'!E85,'4thR'!E85,'5thR'!E85,'6thR'!E85,'7thR'!E85,'8thR'!E85)</f>
        <v>0</v>
      </c>
      <c r="K85" s="5">
        <f>MIN('vnos rezultatov'!F85,'2ndR'!F85,'3rdR'!F85,'4thR'!F85,'5thR'!F85,'6thR'!F85,'7thR'!F85,'8thR'!F85)</f>
        <v>0</v>
      </c>
      <c r="L85" s="5">
        <f>MIN('vnos rezultatov'!G85,'2ndR'!G85,'3rdR'!G85,'4thR'!G85,'5thR'!G85,'6thR'!G85,'7thR'!G85,'8thR'!G85)</f>
        <v>0</v>
      </c>
      <c r="M85" s="5">
        <f>MIN('vnos rezultatov'!H85,'2ndR'!H85,'3rdR'!H85,'4thR'!H85,'5thR'!H85,'6thR'!H85,'7thR'!H85,'8thR'!H85)</f>
        <v>0</v>
      </c>
      <c r="N85" s="5">
        <f>MIN('vnos rezultatov'!I85,'2ndR'!I85,'3rdR'!I85,'4thR'!I85,'5thR'!I85,'6thR'!I85,'7thR'!I85,'8thR'!I85)</f>
        <v>0</v>
      </c>
      <c r="O85" s="5">
        <f>MIN('vnos rezultatov'!J85,'2ndR'!J85,'3rdR'!J85,'4thR'!J85,'5thR'!J85,'6thR'!J85,'7thR'!J85,'8thR'!J85)</f>
        <v>0</v>
      </c>
      <c r="P85" s="5">
        <f>MIN('vnos rezultatov'!K85,'2ndR'!K85,'3rdR'!K85,'4thR'!K85,'5thR'!K85,'6thR'!K85,'7thR'!K85,'8thR'!K85)</f>
        <v>0</v>
      </c>
      <c r="Q85" s="60">
        <f>MIN('vnos rezultatov'!L85,'2ndR'!L85,'3rdR'!L85,'4thR'!L85,'5thR'!L85,'6thR'!L85,'7thR'!L85,'8thR'!L85)</f>
        <v>0</v>
      </c>
      <c r="R85" s="60">
        <f>MIN('vnos rezultatov'!M85,'2ndR'!M85,'3rdR'!M85,'4thR'!M85,'5thR'!M85,'6thR'!M85,'7thR'!M85,'8thR'!M85)</f>
        <v>0</v>
      </c>
      <c r="S85" s="60">
        <f>MIN('vnos rezultatov'!N85,'2ndR'!N85,'3rdR'!N85,'4thR'!N85,'5thR'!N85,'6thR'!N85,'7thR'!N85,'8thR'!N85)</f>
        <v>0</v>
      </c>
      <c r="T85" s="5">
        <f>MIN('vnos rezultatov'!O85,'2ndR'!O85,'3rdR'!O85,'4thR'!O85,'5thR'!O85,'6thR'!O85,'7thR'!O85,'8thR'!O85)</f>
        <v>0</v>
      </c>
      <c r="U85" s="5">
        <f>MIN('vnos rezultatov'!P85,'2ndR'!P85,'3rdR'!P85,'4thR'!P85,'5thR'!P85,'6thR'!P85,'7thR'!P85,'8thR'!P85)</f>
        <v>0</v>
      </c>
      <c r="V85" s="5">
        <f>MIN('vnos rezultatov'!Q85,'2ndR'!Q85,'3rdR'!Q85,'4thR'!Q85,'5thR'!Q85,'6thR'!Q85,'7thR'!Q85,'8thR'!Q85)</f>
        <v>0</v>
      </c>
      <c r="W85" s="5">
        <f>MIN('vnos rezultatov'!R85,'2ndR'!R85,'3rdR'!R85,'4thR'!R85,'5thR'!R85,'6thR'!R85,'7thR'!R85,'8thR'!R85)</f>
        <v>0</v>
      </c>
      <c r="X85" s="5">
        <f>MIN('vnos rezultatov'!S85,'2ndR'!S85,'3rdR'!S85,'4thR'!S85,'5thR'!S85,'6thR'!S85,'7thR'!S85,'8thR'!S85)</f>
        <v>0</v>
      </c>
      <c r="Y85" s="5">
        <f>MIN('vnos rezultatov'!T85,'2ndR'!T85,'3rdR'!T85,'4thR'!T85,'5thR'!T85,'6thR'!T85,'7thR'!T85,'8thR'!T85)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14</v>
      </c>
      <c r="E86" s="11">
        <f t="shared" si="17"/>
        <v>14</v>
      </c>
      <c r="F86" s="6" t="str">
        <f>'8thR'!B86</f>
        <v/>
      </c>
      <c r="G86" s="6">
        <f>'8thR'!W86</f>
        <v>0</v>
      </c>
      <c r="H86" s="5">
        <f>MIN('vnos rezultatov'!C86,'2ndR'!C86,'3rdR'!C86,'4thR'!C86,'5thR'!C86,'6thR'!C86,'7thR'!C86,'8thR'!C86)</f>
        <v>0</v>
      </c>
      <c r="I86" s="5">
        <f>MIN('vnos rezultatov'!D86,'2ndR'!D86,'3rdR'!D86,'4thR'!D86,'5thR'!D86,'6thR'!D86,'7thR'!D86,'8thR'!D86)</f>
        <v>0</v>
      </c>
      <c r="J86" s="5">
        <f>MIN('vnos rezultatov'!E86,'2ndR'!E86,'3rdR'!E86,'4thR'!E86,'5thR'!E86,'6thR'!E86,'7thR'!E86,'8thR'!E86)</f>
        <v>0</v>
      </c>
      <c r="K86" s="5">
        <f>MIN('vnos rezultatov'!F86,'2ndR'!F86,'3rdR'!F86,'4thR'!F86,'5thR'!F86,'6thR'!F86,'7thR'!F86,'8thR'!F86)</f>
        <v>0</v>
      </c>
      <c r="L86" s="5">
        <f>MIN('vnos rezultatov'!G86,'2ndR'!G86,'3rdR'!G86,'4thR'!G86,'5thR'!G86,'6thR'!G86,'7thR'!G86,'8thR'!G86)</f>
        <v>0</v>
      </c>
      <c r="M86" s="5">
        <f>MIN('vnos rezultatov'!H86,'2ndR'!H86,'3rdR'!H86,'4thR'!H86,'5thR'!H86,'6thR'!H86,'7thR'!H86,'8thR'!H86)</f>
        <v>0</v>
      </c>
      <c r="N86" s="5">
        <f>MIN('vnos rezultatov'!I86,'2ndR'!I86,'3rdR'!I86,'4thR'!I86,'5thR'!I86,'6thR'!I86,'7thR'!I86,'8thR'!I86)</f>
        <v>0</v>
      </c>
      <c r="O86" s="5">
        <f>MIN('vnos rezultatov'!J86,'2ndR'!J86,'3rdR'!J86,'4thR'!J86,'5thR'!J86,'6thR'!J86,'7thR'!J86,'8thR'!J86)</f>
        <v>0</v>
      </c>
      <c r="P86" s="5">
        <f>MIN('vnos rezultatov'!K86,'2ndR'!K86,'3rdR'!K86,'4thR'!K86,'5thR'!K86,'6thR'!K86,'7thR'!K86,'8thR'!K86)</f>
        <v>0</v>
      </c>
      <c r="Q86" s="60">
        <f>MIN('vnos rezultatov'!L86,'2ndR'!L86,'3rdR'!L86,'4thR'!L86,'5thR'!L86,'6thR'!L86,'7thR'!L86,'8thR'!L86)</f>
        <v>0</v>
      </c>
      <c r="R86" s="60">
        <f>MIN('vnos rezultatov'!M86,'2ndR'!M86,'3rdR'!M86,'4thR'!M86,'5thR'!M86,'6thR'!M86,'7thR'!M86,'8thR'!M86)</f>
        <v>0</v>
      </c>
      <c r="S86" s="60">
        <f>MIN('vnos rezultatov'!N86,'2ndR'!N86,'3rdR'!N86,'4thR'!N86,'5thR'!N86,'6thR'!N86,'7thR'!N86,'8thR'!N86)</f>
        <v>0</v>
      </c>
      <c r="T86" s="5">
        <f>MIN('vnos rezultatov'!O86,'2ndR'!O86,'3rdR'!O86,'4thR'!O86,'5thR'!O86,'6thR'!O86,'7thR'!O86,'8thR'!O86)</f>
        <v>0</v>
      </c>
      <c r="U86" s="5">
        <f>MIN('vnos rezultatov'!P86,'2ndR'!P86,'3rdR'!P86,'4thR'!P86,'5thR'!P86,'6thR'!P86,'7thR'!P86,'8thR'!P86)</f>
        <v>0</v>
      </c>
      <c r="V86" s="5">
        <f>MIN('vnos rezultatov'!Q86,'2ndR'!Q86,'3rdR'!Q86,'4thR'!Q86,'5thR'!Q86,'6thR'!Q86,'7thR'!Q86,'8thR'!Q86)</f>
        <v>0</v>
      </c>
      <c r="W86" s="5">
        <f>MIN('vnos rezultatov'!R86,'2ndR'!R86,'3rdR'!R86,'4thR'!R86,'5thR'!R86,'6thR'!R86,'7thR'!R86,'8thR'!R86)</f>
        <v>0</v>
      </c>
      <c r="X86" s="5">
        <f>MIN('vnos rezultatov'!S86,'2ndR'!S86,'3rdR'!S86,'4thR'!S86,'5thR'!S86,'6thR'!S86,'7thR'!S86,'8thR'!S86)</f>
        <v>0</v>
      </c>
      <c r="Y86" s="5">
        <f>MIN('vnos rezultatov'!T86,'2ndR'!T86,'3rdR'!T86,'4thR'!T86,'5thR'!T86,'6thR'!T86,'7thR'!T86,'8thR'!T86)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14</v>
      </c>
      <c r="E87" s="11">
        <f t="shared" si="17"/>
        <v>14</v>
      </c>
      <c r="F87" s="6" t="str">
        <f>'8thR'!B87</f>
        <v/>
      </c>
      <c r="G87" s="6">
        <f>'8thR'!W87</f>
        <v>0</v>
      </c>
      <c r="H87" s="5">
        <f>MIN('vnos rezultatov'!C87,'2ndR'!C87,'3rdR'!C87,'4thR'!C87,'5thR'!C87,'6thR'!C87,'7thR'!C87,'8thR'!C87)</f>
        <v>0</v>
      </c>
      <c r="I87" s="5">
        <f>MIN('vnos rezultatov'!D87,'2ndR'!D87,'3rdR'!D87,'4thR'!D87,'5thR'!D87,'6thR'!D87,'7thR'!D87,'8thR'!D87)</f>
        <v>0</v>
      </c>
      <c r="J87" s="5">
        <f>MIN('vnos rezultatov'!E87,'2ndR'!E87,'3rdR'!E87,'4thR'!E87,'5thR'!E87,'6thR'!E87,'7thR'!E87,'8thR'!E87)</f>
        <v>0</v>
      </c>
      <c r="K87" s="5">
        <f>MIN('vnos rezultatov'!F87,'2ndR'!F87,'3rdR'!F87,'4thR'!F87,'5thR'!F87,'6thR'!F87,'7thR'!F87,'8thR'!F87)</f>
        <v>0</v>
      </c>
      <c r="L87" s="5">
        <f>MIN('vnos rezultatov'!G87,'2ndR'!G87,'3rdR'!G87,'4thR'!G87,'5thR'!G87,'6thR'!G87,'7thR'!G87,'8thR'!G87)</f>
        <v>0</v>
      </c>
      <c r="M87" s="5">
        <f>MIN('vnos rezultatov'!H87,'2ndR'!H87,'3rdR'!H87,'4thR'!H87,'5thR'!H87,'6thR'!H87,'7thR'!H87,'8thR'!H87)</f>
        <v>0</v>
      </c>
      <c r="N87" s="5">
        <f>MIN('vnos rezultatov'!I87,'2ndR'!I87,'3rdR'!I87,'4thR'!I87,'5thR'!I87,'6thR'!I87,'7thR'!I87,'8thR'!I87)</f>
        <v>0</v>
      </c>
      <c r="O87" s="5">
        <f>MIN('vnos rezultatov'!J87,'2ndR'!J87,'3rdR'!J87,'4thR'!J87,'5thR'!J87,'6thR'!J87,'7thR'!J87,'8thR'!J87)</f>
        <v>0</v>
      </c>
      <c r="P87" s="5">
        <f>MIN('vnos rezultatov'!K87,'2ndR'!K87,'3rdR'!K87,'4thR'!K87,'5thR'!K87,'6thR'!K87,'7thR'!K87,'8thR'!K87)</f>
        <v>0</v>
      </c>
      <c r="Q87" s="60">
        <f>MIN('vnos rezultatov'!L87,'2ndR'!L87,'3rdR'!L87,'4thR'!L87,'5thR'!L87,'6thR'!L87,'7thR'!L87,'8thR'!L87)</f>
        <v>0</v>
      </c>
      <c r="R87" s="60">
        <f>MIN('vnos rezultatov'!M87,'2ndR'!M87,'3rdR'!M87,'4thR'!M87,'5thR'!M87,'6thR'!M87,'7thR'!M87,'8thR'!M87)</f>
        <v>0</v>
      </c>
      <c r="S87" s="60">
        <f>MIN('vnos rezultatov'!N87,'2ndR'!N87,'3rdR'!N87,'4thR'!N87,'5thR'!N87,'6thR'!N87,'7thR'!N87,'8thR'!N87)</f>
        <v>0</v>
      </c>
      <c r="T87" s="5">
        <f>MIN('vnos rezultatov'!O87,'2ndR'!O87,'3rdR'!O87,'4thR'!O87,'5thR'!O87,'6thR'!O87,'7thR'!O87,'8thR'!O87)</f>
        <v>0</v>
      </c>
      <c r="U87" s="5">
        <f>MIN('vnos rezultatov'!P87,'2ndR'!P87,'3rdR'!P87,'4thR'!P87,'5thR'!P87,'6thR'!P87,'7thR'!P87,'8thR'!P87)</f>
        <v>0</v>
      </c>
      <c r="V87" s="5">
        <f>MIN('vnos rezultatov'!Q87,'2ndR'!Q87,'3rdR'!Q87,'4thR'!Q87,'5thR'!Q87,'6thR'!Q87,'7thR'!Q87,'8thR'!Q87)</f>
        <v>0</v>
      </c>
      <c r="W87" s="5">
        <f>MIN('vnos rezultatov'!R87,'2ndR'!R87,'3rdR'!R87,'4thR'!R87,'5thR'!R87,'6thR'!R87,'7thR'!R87,'8thR'!R87)</f>
        <v>0</v>
      </c>
      <c r="X87" s="5">
        <f>MIN('vnos rezultatov'!S87,'2ndR'!S87,'3rdR'!S87,'4thR'!S87,'5thR'!S87,'6thR'!S87,'7thR'!S87,'8thR'!S87)</f>
        <v>0</v>
      </c>
      <c r="Y87" s="5">
        <f>MIN('vnos rezultatov'!T87,'2ndR'!T87,'3rdR'!T87,'4thR'!T87,'5thR'!T87,'6thR'!T87,'7thR'!T87,'8thR'!T87)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14</v>
      </c>
      <c r="E88" s="11">
        <f t="shared" si="17"/>
        <v>14</v>
      </c>
      <c r="F88" s="6" t="str">
        <f>'8thR'!B88</f>
        <v/>
      </c>
      <c r="G88" s="6">
        <f>'8thR'!W88</f>
        <v>0</v>
      </c>
      <c r="H88" s="5">
        <f>MIN('vnos rezultatov'!C88,'2ndR'!C88,'3rdR'!C88,'4thR'!C88,'5thR'!C88,'6thR'!C88,'7thR'!C88,'8thR'!C88)</f>
        <v>0</v>
      </c>
      <c r="I88" s="5">
        <f>MIN('vnos rezultatov'!D88,'2ndR'!D88,'3rdR'!D88,'4thR'!D88,'5thR'!D88,'6thR'!D88,'7thR'!D88,'8thR'!D88)</f>
        <v>0</v>
      </c>
      <c r="J88" s="5">
        <f>MIN('vnos rezultatov'!E88,'2ndR'!E88,'3rdR'!E88,'4thR'!E88,'5thR'!E88,'6thR'!E88,'7thR'!E88,'8thR'!E88)</f>
        <v>0</v>
      </c>
      <c r="K88" s="5">
        <f>MIN('vnos rezultatov'!F88,'2ndR'!F88,'3rdR'!F88,'4thR'!F88,'5thR'!F88,'6thR'!F88,'7thR'!F88,'8thR'!F88)</f>
        <v>0</v>
      </c>
      <c r="L88" s="5">
        <f>MIN('vnos rezultatov'!G88,'2ndR'!G88,'3rdR'!G88,'4thR'!G88,'5thR'!G88,'6thR'!G88,'7thR'!G88,'8thR'!G88)</f>
        <v>0</v>
      </c>
      <c r="M88" s="5">
        <f>MIN('vnos rezultatov'!H88,'2ndR'!H88,'3rdR'!H88,'4thR'!H88,'5thR'!H88,'6thR'!H88,'7thR'!H88,'8thR'!H88)</f>
        <v>0</v>
      </c>
      <c r="N88" s="5">
        <f>MIN('vnos rezultatov'!I88,'2ndR'!I88,'3rdR'!I88,'4thR'!I88,'5thR'!I88,'6thR'!I88,'7thR'!I88,'8thR'!I88)</f>
        <v>0</v>
      </c>
      <c r="O88" s="5">
        <f>MIN('vnos rezultatov'!J88,'2ndR'!J88,'3rdR'!J88,'4thR'!J88,'5thR'!J88,'6thR'!J88,'7thR'!J88,'8thR'!J88)</f>
        <v>0</v>
      </c>
      <c r="P88" s="5">
        <f>MIN('vnos rezultatov'!K88,'2ndR'!K88,'3rdR'!K88,'4thR'!K88,'5thR'!K88,'6thR'!K88,'7thR'!K88,'8thR'!K88)</f>
        <v>0</v>
      </c>
      <c r="Q88" s="60">
        <f>MIN('vnos rezultatov'!L88,'2ndR'!L88,'3rdR'!L88,'4thR'!L88,'5thR'!L88,'6thR'!L88,'7thR'!L88,'8thR'!L88)</f>
        <v>0</v>
      </c>
      <c r="R88" s="60">
        <f>MIN('vnos rezultatov'!M88,'2ndR'!M88,'3rdR'!M88,'4thR'!M88,'5thR'!M88,'6thR'!M88,'7thR'!M88,'8thR'!M88)</f>
        <v>0</v>
      </c>
      <c r="S88" s="60">
        <f>MIN('vnos rezultatov'!N88,'2ndR'!N88,'3rdR'!N88,'4thR'!N88,'5thR'!N88,'6thR'!N88,'7thR'!N88,'8thR'!N88)</f>
        <v>0</v>
      </c>
      <c r="T88" s="5">
        <f>MIN('vnos rezultatov'!O88,'2ndR'!O88,'3rdR'!O88,'4thR'!O88,'5thR'!O88,'6thR'!O88,'7thR'!O88,'8thR'!O88)</f>
        <v>0</v>
      </c>
      <c r="U88" s="5">
        <f>MIN('vnos rezultatov'!P88,'2ndR'!P88,'3rdR'!P88,'4thR'!P88,'5thR'!P88,'6thR'!P88,'7thR'!P88,'8thR'!P88)</f>
        <v>0</v>
      </c>
      <c r="V88" s="5">
        <f>MIN('vnos rezultatov'!Q88,'2ndR'!Q88,'3rdR'!Q88,'4thR'!Q88,'5thR'!Q88,'6thR'!Q88,'7thR'!Q88,'8thR'!Q88)</f>
        <v>0</v>
      </c>
      <c r="W88" s="5">
        <f>MIN('vnos rezultatov'!R88,'2ndR'!R88,'3rdR'!R88,'4thR'!R88,'5thR'!R88,'6thR'!R88,'7thR'!R88,'8thR'!R88)</f>
        <v>0</v>
      </c>
      <c r="X88" s="5">
        <f>MIN('vnos rezultatov'!S88,'2ndR'!S88,'3rdR'!S88,'4thR'!S88,'5thR'!S88,'6thR'!S88,'7thR'!S88,'8thR'!S88)</f>
        <v>0</v>
      </c>
      <c r="Y88" s="5">
        <f>MIN('vnos rezultatov'!T88,'2ndR'!T88,'3rdR'!T88,'4thR'!T88,'5thR'!T88,'6thR'!T88,'7thR'!T88,'8thR'!T88)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14</v>
      </c>
      <c r="E89" s="11">
        <f t="shared" si="17"/>
        <v>14</v>
      </c>
      <c r="F89" s="6" t="str">
        <f>'8thR'!B89</f>
        <v/>
      </c>
      <c r="G89" s="6">
        <f>'8thR'!W89</f>
        <v>0</v>
      </c>
      <c r="H89" s="5">
        <f>MIN('vnos rezultatov'!C89,'2ndR'!C89,'3rdR'!C89,'4thR'!C89,'5thR'!C89,'6thR'!C89,'7thR'!C89,'8thR'!C89)</f>
        <v>0</v>
      </c>
      <c r="I89" s="5">
        <f>MIN('vnos rezultatov'!D89,'2ndR'!D89,'3rdR'!D89,'4thR'!D89,'5thR'!D89,'6thR'!D89,'7thR'!D89,'8thR'!D89)</f>
        <v>0</v>
      </c>
      <c r="J89" s="5">
        <f>MIN('vnos rezultatov'!E89,'2ndR'!E89,'3rdR'!E89,'4thR'!E89,'5thR'!E89,'6thR'!E89,'7thR'!E89,'8thR'!E89)</f>
        <v>0</v>
      </c>
      <c r="K89" s="5">
        <f>MIN('vnos rezultatov'!F89,'2ndR'!F89,'3rdR'!F89,'4thR'!F89,'5thR'!F89,'6thR'!F89,'7thR'!F89,'8thR'!F89)</f>
        <v>0</v>
      </c>
      <c r="L89" s="5">
        <f>MIN('vnos rezultatov'!G89,'2ndR'!G89,'3rdR'!G89,'4thR'!G89,'5thR'!G89,'6thR'!G89,'7thR'!G89,'8thR'!G89)</f>
        <v>0</v>
      </c>
      <c r="M89" s="5">
        <f>MIN('vnos rezultatov'!H89,'2ndR'!H89,'3rdR'!H89,'4thR'!H89,'5thR'!H89,'6thR'!H89,'7thR'!H89,'8thR'!H89)</f>
        <v>0</v>
      </c>
      <c r="N89" s="5">
        <f>MIN('vnos rezultatov'!I89,'2ndR'!I89,'3rdR'!I89,'4thR'!I89,'5thR'!I89,'6thR'!I89,'7thR'!I89,'8thR'!I89)</f>
        <v>0</v>
      </c>
      <c r="O89" s="5">
        <f>MIN('vnos rezultatov'!J89,'2ndR'!J89,'3rdR'!J89,'4thR'!J89,'5thR'!J89,'6thR'!J89,'7thR'!J89,'8thR'!J89)</f>
        <v>0</v>
      </c>
      <c r="P89" s="5">
        <f>MIN('vnos rezultatov'!K89,'2ndR'!K89,'3rdR'!K89,'4thR'!K89,'5thR'!K89,'6thR'!K89,'7thR'!K89,'8thR'!K89)</f>
        <v>0</v>
      </c>
      <c r="Q89" s="60">
        <f>MIN('vnos rezultatov'!L89,'2ndR'!L89,'3rdR'!L89,'4thR'!L89,'5thR'!L89,'6thR'!L89,'7thR'!L89,'8thR'!L89)</f>
        <v>0</v>
      </c>
      <c r="R89" s="60">
        <f>MIN('vnos rezultatov'!M89,'2ndR'!M89,'3rdR'!M89,'4thR'!M89,'5thR'!M89,'6thR'!M89,'7thR'!M89,'8thR'!M89)</f>
        <v>0</v>
      </c>
      <c r="S89" s="60">
        <f>MIN('vnos rezultatov'!N89,'2ndR'!N89,'3rdR'!N89,'4thR'!N89,'5thR'!N89,'6thR'!N89,'7thR'!N89,'8thR'!N89)</f>
        <v>0</v>
      </c>
      <c r="T89" s="5">
        <f>MIN('vnos rezultatov'!O89,'2ndR'!O89,'3rdR'!O89,'4thR'!O89,'5thR'!O89,'6thR'!O89,'7thR'!O89,'8thR'!O89)</f>
        <v>0</v>
      </c>
      <c r="U89" s="5">
        <f>MIN('vnos rezultatov'!P89,'2ndR'!P89,'3rdR'!P89,'4thR'!P89,'5thR'!P89,'6thR'!P89,'7thR'!P89,'8thR'!P89)</f>
        <v>0</v>
      </c>
      <c r="V89" s="5">
        <f>MIN('vnos rezultatov'!Q89,'2ndR'!Q89,'3rdR'!Q89,'4thR'!Q89,'5thR'!Q89,'6thR'!Q89,'7thR'!Q89,'8thR'!Q89)</f>
        <v>0</v>
      </c>
      <c r="W89" s="5">
        <f>MIN('vnos rezultatov'!R89,'2ndR'!R89,'3rdR'!R89,'4thR'!R89,'5thR'!R89,'6thR'!R89,'7thR'!R89,'8thR'!R89)</f>
        <v>0</v>
      </c>
      <c r="X89" s="5">
        <f>MIN('vnos rezultatov'!S89,'2ndR'!S89,'3rdR'!S89,'4thR'!S89,'5thR'!S89,'6thR'!S89,'7thR'!S89,'8thR'!S89)</f>
        <v>0</v>
      </c>
      <c r="Y89" s="5">
        <f>MIN('vnos rezultatov'!T89,'2ndR'!T89,'3rdR'!T89,'4thR'!T89,'5thR'!T89,'6thR'!T89,'7thR'!T89,'8thR'!T89)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14</v>
      </c>
      <c r="E90" s="11">
        <f t="shared" si="17"/>
        <v>14</v>
      </c>
      <c r="F90" s="6" t="str">
        <f>'8thR'!B90</f>
        <v/>
      </c>
      <c r="G90" s="6">
        <f>'8thR'!W90</f>
        <v>0</v>
      </c>
      <c r="H90" s="5">
        <f>MIN('vnos rezultatov'!C90,'2ndR'!C90,'3rdR'!C90,'4thR'!C90,'5thR'!C90,'6thR'!C90,'7thR'!C90,'8thR'!C90)</f>
        <v>0</v>
      </c>
      <c r="I90" s="5">
        <f>MIN('vnos rezultatov'!D90,'2ndR'!D90,'3rdR'!D90,'4thR'!D90,'5thR'!D90,'6thR'!D90,'7thR'!D90,'8thR'!D90)</f>
        <v>0</v>
      </c>
      <c r="J90" s="5">
        <f>MIN('vnos rezultatov'!E90,'2ndR'!E90,'3rdR'!E90,'4thR'!E90,'5thR'!E90,'6thR'!E90,'7thR'!E90,'8thR'!E90)</f>
        <v>0</v>
      </c>
      <c r="K90" s="5">
        <f>MIN('vnos rezultatov'!F90,'2ndR'!F90,'3rdR'!F90,'4thR'!F90,'5thR'!F90,'6thR'!F90,'7thR'!F90,'8thR'!F90)</f>
        <v>0</v>
      </c>
      <c r="L90" s="5">
        <f>MIN('vnos rezultatov'!G90,'2ndR'!G90,'3rdR'!G90,'4thR'!G90,'5thR'!G90,'6thR'!G90,'7thR'!G90,'8thR'!G90)</f>
        <v>0</v>
      </c>
      <c r="M90" s="5">
        <f>MIN('vnos rezultatov'!H90,'2ndR'!H90,'3rdR'!H90,'4thR'!H90,'5thR'!H90,'6thR'!H90,'7thR'!H90,'8thR'!H90)</f>
        <v>0</v>
      </c>
      <c r="N90" s="5">
        <f>MIN('vnos rezultatov'!I90,'2ndR'!I90,'3rdR'!I90,'4thR'!I90,'5thR'!I90,'6thR'!I90,'7thR'!I90,'8thR'!I90)</f>
        <v>0</v>
      </c>
      <c r="O90" s="5">
        <f>MIN('vnos rezultatov'!J90,'2ndR'!J90,'3rdR'!J90,'4thR'!J90,'5thR'!J90,'6thR'!J90,'7thR'!J90,'8thR'!J90)</f>
        <v>0</v>
      </c>
      <c r="P90" s="5">
        <f>MIN('vnos rezultatov'!K90,'2ndR'!K90,'3rdR'!K90,'4thR'!K90,'5thR'!K90,'6thR'!K90,'7thR'!K90,'8thR'!K90)</f>
        <v>0</v>
      </c>
      <c r="Q90" s="60">
        <f>MIN('vnos rezultatov'!L90,'2ndR'!L90,'3rdR'!L90,'4thR'!L90,'5thR'!L90,'6thR'!L90,'7thR'!L90,'8thR'!L90)</f>
        <v>0</v>
      </c>
      <c r="R90" s="60">
        <f>MIN('vnos rezultatov'!M90,'2ndR'!M90,'3rdR'!M90,'4thR'!M90,'5thR'!M90,'6thR'!M90,'7thR'!M90,'8thR'!M90)</f>
        <v>0</v>
      </c>
      <c r="S90" s="60">
        <f>MIN('vnos rezultatov'!N90,'2ndR'!N90,'3rdR'!N90,'4thR'!N90,'5thR'!N90,'6thR'!N90,'7thR'!N90,'8thR'!N90)</f>
        <v>0</v>
      </c>
      <c r="T90" s="5">
        <f>MIN('vnos rezultatov'!O90,'2ndR'!O90,'3rdR'!O90,'4thR'!O90,'5thR'!O90,'6thR'!O90,'7thR'!O90,'8thR'!O90)</f>
        <v>0</v>
      </c>
      <c r="U90" s="5">
        <f>MIN('vnos rezultatov'!P90,'2ndR'!P90,'3rdR'!P90,'4thR'!P90,'5thR'!P90,'6thR'!P90,'7thR'!P90,'8thR'!P90)</f>
        <v>0</v>
      </c>
      <c r="V90" s="5">
        <f>MIN('vnos rezultatov'!Q90,'2ndR'!Q90,'3rdR'!Q90,'4thR'!Q90,'5thR'!Q90,'6thR'!Q90,'7thR'!Q90,'8thR'!Q90)</f>
        <v>0</v>
      </c>
      <c r="W90" s="5">
        <f>MIN('vnos rezultatov'!R90,'2ndR'!R90,'3rdR'!R90,'4thR'!R90,'5thR'!R90,'6thR'!R90,'7thR'!R90,'8thR'!R90)</f>
        <v>0</v>
      </c>
      <c r="X90" s="5">
        <f>MIN('vnos rezultatov'!S90,'2ndR'!S90,'3rdR'!S90,'4thR'!S90,'5thR'!S90,'6thR'!S90,'7thR'!S90,'8thR'!S90)</f>
        <v>0</v>
      </c>
      <c r="Y90" s="5">
        <f>MIN('vnos rezultatov'!T90,'2ndR'!T90,'3rdR'!T90,'4thR'!T90,'5thR'!T90,'6thR'!T90,'7thR'!T90,'8thR'!T90)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14</v>
      </c>
      <c r="E91" s="11">
        <f t="shared" si="17"/>
        <v>14</v>
      </c>
      <c r="F91" s="6" t="str">
        <f>'8thR'!B91</f>
        <v/>
      </c>
      <c r="G91" s="6">
        <f>'8thR'!W91</f>
        <v>0</v>
      </c>
      <c r="H91" s="5">
        <f>MIN('vnos rezultatov'!C91,'2ndR'!C91,'3rdR'!C91,'4thR'!C91,'5thR'!C91,'6thR'!C91,'7thR'!C91,'8thR'!C91)</f>
        <v>0</v>
      </c>
      <c r="I91" s="5">
        <f>MIN('vnos rezultatov'!D91,'2ndR'!D91,'3rdR'!D91,'4thR'!D91,'5thR'!D91,'6thR'!D91,'7thR'!D91,'8thR'!D91)</f>
        <v>0</v>
      </c>
      <c r="J91" s="5">
        <f>MIN('vnos rezultatov'!E91,'2ndR'!E91,'3rdR'!E91,'4thR'!E91,'5thR'!E91,'6thR'!E91,'7thR'!E91,'8thR'!E91)</f>
        <v>0</v>
      </c>
      <c r="K91" s="5">
        <f>MIN('vnos rezultatov'!F91,'2ndR'!F91,'3rdR'!F91,'4thR'!F91,'5thR'!F91,'6thR'!F91,'7thR'!F91,'8thR'!F91)</f>
        <v>0</v>
      </c>
      <c r="L91" s="5">
        <f>MIN('vnos rezultatov'!G91,'2ndR'!G91,'3rdR'!G91,'4thR'!G91,'5thR'!G91,'6thR'!G91,'7thR'!G91,'8thR'!G91)</f>
        <v>0</v>
      </c>
      <c r="M91" s="5">
        <f>MIN('vnos rezultatov'!H91,'2ndR'!H91,'3rdR'!H91,'4thR'!H91,'5thR'!H91,'6thR'!H91,'7thR'!H91,'8thR'!H91)</f>
        <v>0</v>
      </c>
      <c r="N91" s="5">
        <f>MIN('vnos rezultatov'!I91,'2ndR'!I91,'3rdR'!I91,'4thR'!I91,'5thR'!I91,'6thR'!I91,'7thR'!I91,'8thR'!I91)</f>
        <v>0</v>
      </c>
      <c r="O91" s="5">
        <f>MIN('vnos rezultatov'!J91,'2ndR'!J91,'3rdR'!J91,'4thR'!J91,'5thR'!J91,'6thR'!J91,'7thR'!J91,'8thR'!J91)</f>
        <v>0</v>
      </c>
      <c r="P91" s="5">
        <f>MIN('vnos rezultatov'!K91,'2ndR'!K91,'3rdR'!K91,'4thR'!K91,'5thR'!K91,'6thR'!K91,'7thR'!K91,'8thR'!K91)</f>
        <v>0</v>
      </c>
      <c r="Q91" s="60">
        <f>MIN('vnos rezultatov'!L91,'2ndR'!L91,'3rdR'!L91,'4thR'!L91,'5thR'!L91,'6thR'!L91,'7thR'!L91,'8thR'!L91)</f>
        <v>0</v>
      </c>
      <c r="R91" s="60">
        <f>MIN('vnos rezultatov'!M91,'2ndR'!M91,'3rdR'!M91,'4thR'!M91,'5thR'!M91,'6thR'!M91,'7thR'!M91,'8thR'!M91)</f>
        <v>0</v>
      </c>
      <c r="S91" s="60">
        <f>MIN('vnos rezultatov'!N91,'2ndR'!N91,'3rdR'!N91,'4thR'!N91,'5thR'!N91,'6thR'!N91,'7thR'!N91,'8thR'!N91)</f>
        <v>0</v>
      </c>
      <c r="T91" s="5">
        <f>MIN('vnos rezultatov'!O91,'2ndR'!O91,'3rdR'!O91,'4thR'!O91,'5thR'!O91,'6thR'!O91,'7thR'!O91,'8thR'!O91)</f>
        <v>0</v>
      </c>
      <c r="U91" s="5">
        <f>MIN('vnos rezultatov'!P91,'2ndR'!P91,'3rdR'!P91,'4thR'!P91,'5thR'!P91,'6thR'!P91,'7thR'!P91,'8thR'!P91)</f>
        <v>0</v>
      </c>
      <c r="V91" s="5">
        <f>MIN('vnos rezultatov'!Q91,'2ndR'!Q91,'3rdR'!Q91,'4thR'!Q91,'5thR'!Q91,'6thR'!Q91,'7thR'!Q91,'8thR'!Q91)</f>
        <v>0</v>
      </c>
      <c r="W91" s="5">
        <f>MIN('vnos rezultatov'!R91,'2ndR'!R91,'3rdR'!R91,'4thR'!R91,'5thR'!R91,'6thR'!R91,'7thR'!R91,'8thR'!R91)</f>
        <v>0</v>
      </c>
      <c r="X91" s="5">
        <f>MIN('vnos rezultatov'!S91,'2ndR'!S91,'3rdR'!S91,'4thR'!S91,'5thR'!S91,'6thR'!S91,'7thR'!S91,'8thR'!S91)</f>
        <v>0</v>
      </c>
      <c r="Y91" s="5">
        <f>MIN('vnos rezultatov'!T91,'2ndR'!T91,'3rdR'!T91,'4thR'!T91,'5thR'!T91,'6thR'!T91,'7thR'!T91,'8thR'!T91)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14</v>
      </c>
      <c r="E92" s="11">
        <f t="shared" si="17"/>
        <v>14</v>
      </c>
      <c r="F92" s="6" t="str">
        <f>'8thR'!B92</f>
        <v/>
      </c>
      <c r="G92" s="6">
        <f>'8thR'!W92</f>
        <v>0</v>
      </c>
      <c r="H92" s="5">
        <f>MIN('vnos rezultatov'!C92,'2ndR'!C92,'3rdR'!C92,'4thR'!C92,'5thR'!C92,'6thR'!C92,'7thR'!C92,'8thR'!C92)</f>
        <v>0</v>
      </c>
      <c r="I92" s="5">
        <f>MIN('vnos rezultatov'!D92,'2ndR'!D92,'3rdR'!D92,'4thR'!D92,'5thR'!D92,'6thR'!D92,'7thR'!D92,'8thR'!D92)</f>
        <v>0</v>
      </c>
      <c r="J92" s="5">
        <f>MIN('vnos rezultatov'!E92,'2ndR'!E92,'3rdR'!E92,'4thR'!E92,'5thR'!E92,'6thR'!E92,'7thR'!E92,'8thR'!E92)</f>
        <v>0</v>
      </c>
      <c r="K92" s="5">
        <f>MIN('vnos rezultatov'!F92,'2ndR'!F92,'3rdR'!F92,'4thR'!F92,'5thR'!F92,'6thR'!F92,'7thR'!F92,'8thR'!F92)</f>
        <v>0</v>
      </c>
      <c r="L92" s="5">
        <f>MIN('vnos rezultatov'!G92,'2ndR'!G92,'3rdR'!G92,'4thR'!G92,'5thR'!G92,'6thR'!G92,'7thR'!G92,'8thR'!G92)</f>
        <v>0</v>
      </c>
      <c r="M92" s="5">
        <f>MIN('vnos rezultatov'!H92,'2ndR'!H92,'3rdR'!H92,'4thR'!H92,'5thR'!H92,'6thR'!H92,'7thR'!H92,'8thR'!H92)</f>
        <v>0</v>
      </c>
      <c r="N92" s="5">
        <f>MIN('vnos rezultatov'!I92,'2ndR'!I92,'3rdR'!I92,'4thR'!I92,'5thR'!I92,'6thR'!I92,'7thR'!I92,'8thR'!I92)</f>
        <v>0</v>
      </c>
      <c r="O92" s="5">
        <f>MIN('vnos rezultatov'!J92,'2ndR'!J92,'3rdR'!J92,'4thR'!J92,'5thR'!J92,'6thR'!J92,'7thR'!J92,'8thR'!J92)</f>
        <v>0</v>
      </c>
      <c r="P92" s="5">
        <f>MIN('vnos rezultatov'!K92,'2ndR'!K92,'3rdR'!K92,'4thR'!K92,'5thR'!K92,'6thR'!K92,'7thR'!K92,'8thR'!K92)</f>
        <v>0</v>
      </c>
      <c r="Q92" s="60">
        <f>MIN('vnos rezultatov'!L92,'2ndR'!L92,'3rdR'!L92,'4thR'!L92,'5thR'!L92,'6thR'!L92,'7thR'!L92,'8thR'!L92)</f>
        <v>0</v>
      </c>
      <c r="R92" s="60">
        <f>MIN('vnos rezultatov'!M92,'2ndR'!M92,'3rdR'!M92,'4thR'!M92,'5thR'!M92,'6thR'!M92,'7thR'!M92,'8thR'!M92)</f>
        <v>0</v>
      </c>
      <c r="S92" s="60">
        <f>MIN('vnos rezultatov'!N92,'2ndR'!N92,'3rdR'!N92,'4thR'!N92,'5thR'!N92,'6thR'!N92,'7thR'!N92,'8thR'!N92)</f>
        <v>0</v>
      </c>
      <c r="T92" s="5">
        <f>MIN('vnos rezultatov'!O92,'2ndR'!O92,'3rdR'!O92,'4thR'!O92,'5thR'!O92,'6thR'!O92,'7thR'!O92,'8thR'!O92)</f>
        <v>0</v>
      </c>
      <c r="U92" s="5">
        <f>MIN('vnos rezultatov'!P92,'2ndR'!P92,'3rdR'!P92,'4thR'!P92,'5thR'!P92,'6thR'!P92,'7thR'!P92,'8thR'!P92)</f>
        <v>0</v>
      </c>
      <c r="V92" s="5">
        <f>MIN('vnos rezultatov'!Q92,'2ndR'!Q92,'3rdR'!Q92,'4thR'!Q92,'5thR'!Q92,'6thR'!Q92,'7thR'!Q92,'8thR'!Q92)</f>
        <v>0</v>
      </c>
      <c r="W92" s="5">
        <f>MIN('vnos rezultatov'!R92,'2ndR'!R92,'3rdR'!R92,'4thR'!R92,'5thR'!R92,'6thR'!R92,'7thR'!R92,'8thR'!R92)</f>
        <v>0</v>
      </c>
      <c r="X92" s="5">
        <f>MIN('vnos rezultatov'!S92,'2ndR'!S92,'3rdR'!S92,'4thR'!S92,'5thR'!S92,'6thR'!S92,'7thR'!S92,'8thR'!S92)</f>
        <v>0</v>
      </c>
      <c r="Y92" s="5">
        <f>MIN('vnos rezultatov'!T92,'2ndR'!T92,'3rdR'!T92,'4thR'!T92,'5thR'!T92,'6thR'!T92,'7thR'!T92,'8thR'!T92)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14</v>
      </c>
      <c r="E93" s="11">
        <f t="shared" si="17"/>
        <v>14</v>
      </c>
      <c r="F93" s="6" t="str">
        <f>'8thR'!B93</f>
        <v/>
      </c>
      <c r="G93" s="6">
        <f>'8thR'!W93</f>
        <v>0</v>
      </c>
      <c r="H93" s="5">
        <f>MIN('vnos rezultatov'!C93,'2ndR'!C93,'3rdR'!C93,'4thR'!C93,'5thR'!C93,'6thR'!C93,'7thR'!C93,'8thR'!C93)</f>
        <v>0</v>
      </c>
      <c r="I93" s="5">
        <f>MIN('vnos rezultatov'!D93,'2ndR'!D93,'3rdR'!D93,'4thR'!D93,'5thR'!D93,'6thR'!D93,'7thR'!D93,'8thR'!D93)</f>
        <v>0</v>
      </c>
      <c r="J93" s="5">
        <f>MIN('vnos rezultatov'!E93,'2ndR'!E93,'3rdR'!E93,'4thR'!E93,'5thR'!E93,'6thR'!E93,'7thR'!E93,'8thR'!E93)</f>
        <v>0</v>
      </c>
      <c r="K93" s="5">
        <f>MIN('vnos rezultatov'!F93,'2ndR'!F93,'3rdR'!F93,'4thR'!F93,'5thR'!F93,'6thR'!F93,'7thR'!F93,'8thR'!F93)</f>
        <v>0</v>
      </c>
      <c r="L93" s="5">
        <f>MIN('vnos rezultatov'!G93,'2ndR'!G93,'3rdR'!G93,'4thR'!G93,'5thR'!G93,'6thR'!G93,'7thR'!G93,'8thR'!G93)</f>
        <v>0</v>
      </c>
      <c r="M93" s="5">
        <f>MIN('vnos rezultatov'!H93,'2ndR'!H93,'3rdR'!H93,'4thR'!H93,'5thR'!H93,'6thR'!H93,'7thR'!H93,'8thR'!H93)</f>
        <v>0</v>
      </c>
      <c r="N93" s="5">
        <f>MIN('vnos rezultatov'!I93,'2ndR'!I93,'3rdR'!I93,'4thR'!I93,'5thR'!I93,'6thR'!I93,'7thR'!I93,'8thR'!I93)</f>
        <v>0</v>
      </c>
      <c r="O93" s="5">
        <f>MIN('vnos rezultatov'!J93,'2ndR'!J93,'3rdR'!J93,'4thR'!J93,'5thR'!J93,'6thR'!J93,'7thR'!J93,'8thR'!J93)</f>
        <v>0</v>
      </c>
      <c r="P93" s="5">
        <f>MIN('vnos rezultatov'!K93,'2ndR'!K93,'3rdR'!K93,'4thR'!K93,'5thR'!K93,'6thR'!K93,'7thR'!K93,'8thR'!K93)</f>
        <v>0</v>
      </c>
      <c r="Q93" s="60">
        <f>MIN('vnos rezultatov'!L93,'2ndR'!L93,'3rdR'!L93,'4thR'!L93,'5thR'!L93,'6thR'!L93,'7thR'!L93,'8thR'!L93)</f>
        <v>0</v>
      </c>
      <c r="R93" s="60">
        <f>MIN('vnos rezultatov'!M93,'2ndR'!M93,'3rdR'!M93,'4thR'!M93,'5thR'!M93,'6thR'!M93,'7thR'!M93,'8thR'!M93)</f>
        <v>0</v>
      </c>
      <c r="S93" s="60">
        <f>MIN('vnos rezultatov'!N93,'2ndR'!N93,'3rdR'!N93,'4thR'!N93,'5thR'!N93,'6thR'!N93,'7thR'!N93,'8thR'!N93)</f>
        <v>0</v>
      </c>
      <c r="T93" s="5">
        <f>MIN('vnos rezultatov'!O93,'2ndR'!O93,'3rdR'!O93,'4thR'!O93,'5thR'!O93,'6thR'!O93,'7thR'!O93,'8thR'!O93)</f>
        <v>0</v>
      </c>
      <c r="U93" s="5">
        <f>MIN('vnos rezultatov'!P93,'2ndR'!P93,'3rdR'!P93,'4thR'!P93,'5thR'!P93,'6thR'!P93,'7thR'!P93,'8thR'!P93)</f>
        <v>0</v>
      </c>
      <c r="V93" s="5">
        <f>MIN('vnos rezultatov'!Q93,'2ndR'!Q93,'3rdR'!Q93,'4thR'!Q93,'5thR'!Q93,'6thR'!Q93,'7thR'!Q93,'8thR'!Q93)</f>
        <v>0</v>
      </c>
      <c r="W93" s="5">
        <f>MIN('vnos rezultatov'!R93,'2ndR'!R93,'3rdR'!R93,'4thR'!R93,'5thR'!R93,'6thR'!R93,'7thR'!R93,'8thR'!R93)</f>
        <v>0</v>
      </c>
      <c r="X93" s="5">
        <f>MIN('vnos rezultatov'!S93,'2ndR'!S93,'3rdR'!S93,'4thR'!S93,'5thR'!S93,'6thR'!S93,'7thR'!S93,'8thR'!S93)</f>
        <v>0</v>
      </c>
      <c r="Y93" s="5">
        <f>MIN('vnos rezultatov'!T93,'2ndR'!T93,'3rdR'!T93,'4thR'!T93,'5thR'!T93,'6thR'!T93,'7thR'!T93,'8thR'!T93)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14</v>
      </c>
      <c r="E94" s="11">
        <f t="shared" si="17"/>
        <v>14</v>
      </c>
      <c r="F94" s="6" t="str">
        <f>'8thR'!B94</f>
        <v/>
      </c>
      <c r="G94" s="6">
        <f>'8thR'!W94</f>
        <v>0</v>
      </c>
      <c r="H94" s="5">
        <f>MIN('vnos rezultatov'!C94,'2ndR'!C94,'3rdR'!C94,'4thR'!C94,'5thR'!C94,'6thR'!C94,'7thR'!C94,'8thR'!C94)</f>
        <v>0</v>
      </c>
      <c r="I94" s="5">
        <f>MIN('vnos rezultatov'!D94,'2ndR'!D94,'3rdR'!D94,'4thR'!D94,'5thR'!D94,'6thR'!D94,'7thR'!D94,'8thR'!D94)</f>
        <v>0</v>
      </c>
      <c r="J94" s="5">
        <f>MIN('vnos rezultatov'!E94,'2ndR'!E94,'3rdR'!E94,'4thR'!E94,'5thR'!E94,'6thR'!E94,'7thR'!E94,'8thR'!E94)</f>
        <v>0</v>
      </c>
      <c r="K94" s="5">
        <f>MIN('vnos rezultatov'!F94,'2ndR'!F94,'3rdR'!F94,'4thR'!F94,'5thR'!F94,'6thR'!F94,'7thR'!F94,'8thR'!F94)</f>
        <v>0</v>
      </c>
      <c r="L94" s="5">
        <f>MIN('vnos rezultatov'!G94,'2ndR'!G94,'3rdR'!G94,'4thR'!G94,'5thR'!G94,'6thR'!G94,'7thR'!G94,'8thR'!G94)</f>
        <v>0</v>
      </c>
      <c r="M94" s="5">
        <f>MIN('vnos rezultatov'!H94,'2ndR'!H94,'3rdR'!H94,'4thR'!H94,'5thR'!H94,'6thR'!H94,'7thR'!H94,'8thR'!H94)</f>
        <v>0</v>
      </c>
      <c r="N94" s="5">
        <f>MIN('vnos rezultatov'!I94,'2ndR'!I94,'3rdR'!I94,'4thR'!I94,'5thR'!I94,'6thR'!I94,'7thR'!I94,'8thR'!I94)</f>
        <v>0</v>
      </c>
      <c r="O94" s="5">
        <f>MIN('vnos rezultatov'!J94,'2ndR'!J94,'3rdR'!J94,'4thR'!J94,'5thR'!J94,'6thR'!J94,'7thR'!J94,'8thR'!J94)</f>
        <v>0</v>
      </c>
      <c r="P94" s="5">
        <f>MIN('vnos rezultatov'!K94,'2ndR'!K94,'3rdR'!K94,'4thR'!K94,'5thR'!K94,'6thR'!K94,'7thR'!K94,'8thR'!K94)</f>
        <v>0</v>
      </c>
      <c r="Q94" s="60">
        <f>MIN('vnos rezultatov'!L94,'2ndR'!L94,'3rdR'!L94,'4thR'!L94,'5thR'!L94,'6thR'!L94,'7thR'!L94,'8thR'!L94)</f>
        <v>0</v>
      </c>
      <c r="R94" s="60">
        <f>MIN('vnos rezultatov'!M94,'2ndR'!M94,'3rdR'!M94,'4thR'!M94,'5thR'!M94,'6thR'!M94,'7thR'!M94,'8thR'!M94)</f>
        <v>0</v>
      </c>
      <c r="S94" s="60">
        <f>MIN('vnos rezultatov'!N94,'2ndR'!N94,'3rdR'!N94,'4thR'!N94,'5thR'!N94,'6thR'!N94,'7thR'!N94,'8thR'!N94)</f>
        <v>0</v>
      </c>
      <c r="T94" s="5">
        <f>MIN('vnos rezultatov'!O94,'2ndR'!O94,'3rdR'!O94,'4thR'!O94,'5thR'!O94,'6thR'!O94,'7thR'!O94,'8thR'!O94)</f>
        <v>0</v>
      </c>
      <c r="U94" s="5">
        <f>MIN('vnos rezultatov'!P94,'2ndR'!P94,'3rdR'!P94,'4thR'!P94,'5thR'!P94,'6thR'!P94,'7thR'!P94,'8thR'!P94)</f>
        <v>0</v>
      </c>
      <c r="V94" s="5">
        <f>MIN('vnos rezultatov'!Q94,'2ndR'!Q94,'3rdR'!Q94,'4thR'!Q94,'5thR'!Q94,'6thR'!Q94,'7thR'!Q94,'8thR'!Q94)</f>
        <v>0</v>
      </c>
      <c r="W94" s="5">
        <f>MIN('vnos rezultatov'!R94,'2ndR'!R94,'3rdR'!R94,'4thR'!R94,'5thR'!R94,'6thR'!R94,'7thR'!R94,'8thR'!R94)</f>
        <v>0</v>
      </c>
      <c r="X94" s="5">
        <f>MIN('vnos rezultatov'!S94,'2ndR'!S94,'3rdR'!S94,'4thR'!S94,'5thR'!S94,'6thR'!S94,'7thR'!S94,'8thR'!S94)</f>
        <v>0</v>
      </c>
      <c r="Y94" s="5">
        <f>MIN('vnos rezultatov'!T94,'2ndR'!T94,'3rdR'!T94,'4thR'!T94,'5thR'!T94,'6thR'!T94,'7thR'!T94,'8thR'!T94)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14</v>
      </c>
      <c r="E95" s="11">
        <f t="shared" si="17"/>
        <v>14</v>
      </c>
      <c r="F95" s="6" t="str">
        <f>'8thR'!B95</f>
        <v/>
      </c>
      <c r="G95" s="6">
        <f>'8thR'!W95</f>
        <v>0</v>
      </c>
      <c r="H95" s="5">
        <f>MIN('vnos rezultatov'!C95,'2ndR'!C95,'3rdR'!C95,'4thR'!C95,'5thR'!C95,'6thR'!C95,'7thR'!C95,'8thR'!C95)</f>
        <v>0</v>
      </c>
      <c r="I95" s="5">
        <f>MIN('vnos rezultatov'!D95,'2ndR'!D95,'3rdR'!D95,'4thR'!D95,'5thR'!D95,'6thR'!D95,'7thR'!D95,'8thR'!D95)</f>
        <v>0</v>
      </c>
      <c r="J95" s="5">
        <f>MIN('vnos rezultatov'!E95,'2ndR'!E95,'3rdR'!E95,'4thR'!E95,'5thR'!E95,'6thR'!E95,'7thR'!E95,'8thR'!E95)</f>
        <v>0</v>
      </c>
      <c r="K95" s="5">
        <f>MIN('vnos rezultatov'!F95,'2ndR'!F95,'3rdR'!F95,'4thR'!F95,'5thR'!F95,'6thR'!F95,'7thR'!F95,'8thR'!F95)</f>
        <v>0</v>
      </c>
      <c r="L95" s="5">
        <f>MIN('vnos rezultatov'!G95,'2ndR'!G95,'3rdR'!G95,'4thR'!G95,'5thR'!G95,'6thR'!G95,'7thR'!G95,'8thR'!G95)</f>
        <v>0</v>
      </c>
      <c r="M95" s="5">
        <f>MIN('vnos rezultatov'!H95,'2ndR'!H95,'3rdR'!H95,'4thR'!H95,'5thR'!H95,'6thR'!H95,'7thR'!H95,'8thR'!H95)</f>
        <v>0</v>
      </c>
      <c r="N95" s="5">
        <f>MIN('vnos rezultatov'!I95,'2ndR'!I95,'3rdR'!I95,'4thR'!I95,'5thR'!I95,'6thR'!I95,'7thR'!I95,'8thR'!I95)</f>
        <v>0</v>
      </c>
      <c r="O95" s="5">
        <f>MIN('vnos rezultatov'!J95,'2ndR'!J95,'3rdR'!J95,'4thR'!J95,'5thR'!J95,'6thR'!J95,'7thR'!J95,'8thR'!J95)</f>
        <v>0</v>
      </c>
      <c r="P95" s="5">
        <f>MIN('vnos rezultatov'!K95,'2ndR'!K95,'3rdR'!K95,'4thR'!K95,'5thR'!K95,'6thR'!K95,'7thR'!K95,'8thR'!K95)</f>
        <v>0</v>
      </c>
      <c r="Q95" s="60">
        <f>MIN('vnos rezultatov'!L95,'2ndR'!L95,'3rdR'!L95,'4thR'!L95,'5thR'!L95,'6thR'!L95,'7thR'!L95,'8thR'!L95)</f>
        <v>0</v>
      </c>
      <c r="R95" s="60">
        <f>MIN('vnos rezultatov'!M95,'2ndR'!M95,'3rdR'!M95,'4thR'!M95,'5thR'!M95,'6thR'!M95,'7thR'!M95,'8thR'!M95)</f>
        <v>0</v>
      </c>
      <c r="S95" s="60">
        <f>MIN('vnos rezultatov'!N95,'2ndR'!N95,'3rdR'!N95,'4thR'!N95,'5thR'!N95,'6thR'!N95,'7thR'!N95,'8thR'!N95)</f>
        <v>0</v>
      </c>
      <c r="T95" s="5">
        <f>MIN('vnos rezultatov'!O95,'2ndR'!O95,'3rdR'!O95,'4thR'!O95,'5thR'!O95,'6thR'!O95,'7thR'!O95,'8thR'!O95)</f>
        <v>0</v>
      </c>
      <c r="U95" s="5">
        <f>MIN('vnos rezultatov'!P95,'2ndR'!P95,'3rdR'!P95,'4thR'!P95,'5thR'!P95,'6thR'!P95,'7thR'!P95,'8thR'!P95)</f>
        <v>0</v>
      </c>
      <c r="V95" s="5">
        <f>MIN('vnos rezultatov'!Q95,'2ndR'!Q95,'3rdR'!Q95,'4thR'!Q95,'5thR'!Q95,'6thR'!Q95,'7thR'!Q95,'8thR'!Q95)</f>
        <v>0</v>
      </c>
      <c r="W95" s="5">
        <f>MIN('vnos rezultatov'!R95,'2ndR'!R95,'3rdR'!R95,'4thR'!R95,'5thR'!R95,'6thR'!R95,'7thR'!R95,'8thR'!R95)</f>
        <v>0</v>
      </c>
      <c r="X95" s="5">
        <f>MIN('vnos rezultatov'!S95,'2ndR'!S95,'3rdR'!S95,'4thR'!S95,'5thR'!S95,'6thR'!S95,'7thR'!S95,'8thR'!S95)</f>
        <v>0</v>
      </c>
      <c r="Y95" s="5">
        <f>MIN('vnos rezultatov'!T95,'2ndR'!T95,'3rdR'!T95,'4thR'!T95,'5thR'!T95,'6thR'!T95,'7thR'!T95,'8thR'!T95)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14</v>
      </c>
      <c r="E96" s="11">
        <f t="shared" si="17"/>
        <v>14</v>
      </c>
      <c r="F96" s="6" t="str">
        <f>'8thR'!B96</f>
        <v/>
      </c>
      <c r="G96" s="6">
        <f>'8thR'!W96</f>
        <v>0</v>
      </c>
      <c r="H96" s="5">
        <f>MIN('vnos rezultatov'!C96,'2ndR'!C96,'3rdR'!C96,'4thR'!C96,'5thR'!C96,'6thR'!C96,'7thR'!C96,'8thR'!C96)</f>
        <v>0</v>
      </c>
      <c r="I96" s="5">
        <f>MIN('vnos rezultatov'!D96,'2ndR'!D96,'3rdR'!D96,'4thR'!D96,'5thR'!D96,'6thR'!D96,'7thR'!D96,'8thR'!D96)</f>
        <v>0</v>
      </c>
      <c r="J96" s="5">
        <f>MIN('vnos rezultatov'!E96,'2ndR'!E96,'3rdR'!E96,'4thR'!E96,'5thR'!E96,'6thR'!E96,'7thR'!E96,'8thR'!E96)</f>
        <v>0</v>
      </c>
      <c r="K96" s="5">
        <f>MIN('vnos rezultatov'!F96,'2ndR'!F96,'3rdR'!F96,'4thR'!F96,'5thR'!F96,'6thR'!F96,'7thR'!F96,'8thR'!F96)</f>
        <v>0</v>
      </c>
      <c r="L96" s="5">
        <f>MIN('vnos rezultatov'!G96,'2ndR'!G96,'3rdR'!G96,'4thR'!G96,'5thR'!G96,'6thR'!G96,'7thR'!G96,'8thR'!G96)</f>
        <v>0</v>
      </c>
      <c r="M96" s="5">
        <f>MIN('vnos rezultatov'!H96,'2ndR'!H96,'3rdR'!H96,'4thR'!H96,'5thR'!H96,'6thR'!H96,'7thR'!H96,'8thR'!H96)</f>
        <v>0</v>
      </c>
      <c r="N96" s="5">
        <f>MIN('vnos rezultatov'!I96,'2ndR'!I96,'3rdR'!I96,'4thR'!I96,'5thR'!I96,'6thR'!I96,'7thR'!I96,'8thR'!I96)</f>
        <v>0</v>
      </c>
      <c r="O96" s="5">
        <f>MIN('vnos rezultatov'!J96,'2ndR'!J96,'3rdR'!J96,'4thR'!J96,'5thR'!J96,'6thR'!J96,'7thR'!J96,'8thR'!J96)</f>
        <v>0</v>
      </c>
      <c r="P96" s="5">
        <f>MIN('vnos rezultatov'!K96,'2ndR'!K96,'3rdR'!K96,'4thR'!K96,'5thR'!K96,'6thR'!K96,'7thR'!K96,'8thR'!K96)</f>
        <v>0</v>
      </c>
      <c r="Q96" s="60">
        <f>MIN('vnos rezultatov'!L96,'2ndR'!L96,'3rdR'!L96,'4thR'!L96,'5thR'!L96,'6thR'!L96,'7thR'!L96,'8thR'!L96)</f>
        <v>0</v>
      </c>
      <c r="R96" s="60">
        <f>MIN('vnos rezultatov'!M96,'2ndR'!M96,'3rdR'!M96,'4thR'!M96,'5thR'!M96,'6thR'!M96,'7thR'!M96,'8thR'!M96)</f>
        <v>0</v>
      </c>
      <c r="S96" s="60">
        <f>MIN('vnos rezultatov'!N96,'2ndR'!N96,'3rdR'!N96,'4thR'!N96,'5thR'!N96,'6thR'!N96,'7thR'!N96,'8thR'!N96)</f>
        <v>0</v>
      </c>
      <c r="T96" s="5">
        <f>MIN('vnos rezultatov'!O96,'2ndR'!O96,'3rdR'!O96,'4thR'!O96,'5thR'!O96,'6thR'!O96,'7thR'!O96,'8thR'!O96)</f>
        <v>0</v>
      </c>
      <c r="U96" s="5">
        <f>MIN('vnos rezultatov'!P96,'2ndR'!P96,'3rdR'!P96,'4thR'!P96,'5thR'!P96,'6thR'!P96,'7thR'!P96,'8thR'!P96)</f>
        <v>0</v>
      </c>
      <c r="V96" s="5">
        <f>MIN('vnos rezultatov'!Q96,'2ndR'!Q96,'3rdR'!Q96,'4thR'!Q96,'5thR'!Q96,'6thR'!Q96,'7thR'!Q96,'8thR'!Q96)</f>
        <v>0</v>
      </c>
      <c r="W96" s="5">
        <f>MIN('vnos rezultatov'!R96,'2ndR'!R96,'3rdR'!R96,'4thR'!R96,'5thR'!R96,'6thR'!R96,'7thR'!R96,'8thR'!R96)</f>
        <v>0</v>
      </c>
      <c r="X96" s="5">
        <f>MIN('vnos rezultatov'!S96,'2ndR'!S96,'3rdR'!S96,'4thR'!S96,'5thR'!S96,'6thR'!S96,'7thR'!S96,'8thR'!S96)</f>
        <v>0</v>
      </c>
      <c r="Y96" s="5">
        <f>MIN('vnos rezultatov'!T96,'2ndR'!T96,'3rdR'!T96,'4thR'!T96,'5thR'!T96,'6thR'!T96,'7thR'!T96,'8thR'!T96)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14</v>
      </c>
      <c r="E97" s="11">
        <f t="shared" si="17"/>
        <v>14</v>
      </c>
      <c r="F97" s="6" t="str">
        <f>'8thR'!B97</f>
        <v/>
      </c>
      <c r="G97" s="6">
        <f>'8thR'!W97</f>
        <v>0</v>
      </c>
      <c r="H97" s="5">
        <f>MIN('vnos rezultatov'!C97,'2ndR'!C97,'3rdR'!C97,'4thR'!C97,'5thR'!C97,'6thR'!C97,'7thR'!C97,'8thR'!C97)</f>
        <v>0</v>
      </c>
      <c r="I97" s="5">
        <f>MIN('vnos rezultatov'!D97,'2ndR'!D97,'3rdR'!D97,'4thR'!D97,'5thR'!D97,'6thR'!D97,'7thR'!D97,'8thR'!D97)</f>
        <v>0</v>
      </c>
      <c r="J97" s="5">
        <f>MIN('vnos rezultatov'!E97,'2ndR'!E97,'3rdR'!E97,'4thR'!E97,'5thR'!E97,'6thR'!E97,'7thR'!E97,'8thR'!E97)</f>
        <v>0</v>
      </c>
      <c r="K97" s="5">
        <f>MIN('vnos rezultatov'!F97,'2ndR'!F97,'3rdR'!F97,'4thR'!F97,'5thR'!F97,'6thR'!F97,'7thR'!F97,'8thR'!F97)</f>
        <v>0</v>
      </c>
      <c r="L97" s="5">
        <f>MIN('vnos rezultatov'!G97,'2ndR'!G97,'3rdR'!G97,'4thR'!G97,'5thR'!G97,'6thR'!G97,'7thR'!G97,'8thR'!G97)</f>
        <v>0</v>
      </c>
      <c r="M97" s="5">
        <f>MIN('vnos rezultatov'!H97,'2ndR'!H97,'3rdR'!H97,'4thR'!H97,'5thR'!H97,'6thR'!H97,'7thR'!H97,'8thR'!H97)</f>
        <v>0</v>
      </c>
      <c r="N97" s="5">
        <f>MIN('vnos rezultatov'!I97,'2ndR'!I97,'3rdR'!I97,'4thR'!I97,'5thR'!I97,'6thR'!I97,'7thR'!I97,'8thR'!I97)</f>
        <v>0</v>
      </c>
      <c r="O97" s="5">
        <f>MIN('vnos rezultatov'!J97,'2ndR'!J97,'3rdR'!J97,'4thR'!J97,'5thR'!J97,'6thR'!J97,'7thR'!J97,'8thR'!J97)</f>
        <v>0</v>
      </c>
      <c r="P97" s="5">
        <f>MIN('vnos rezultatov'!K97,'2ndR'!K97,'3rdR'!K97,'4thR'!K97,'5thR'!K97,'6thR'!K97,'7thR'!K97,'8thR'!K97)</f>
        <v>0</v>
      </c>
      <c r="Q97" s="60">
        <f>MIN('vnos rezultatov'!L97,'2ndR'!L97,'3rdR'!L97,'4thR'!L97,'5thR'!L97,'6thR'!L97,'7thR'!L97,'8thR'!L97)</f>
        <v>0</v>
      </c>
      <c r="R97" s="60">
        <f>MIN('vnos rezultatov'!M97,'2ndR'!M97,'3rdR'!M97,'4thR'!M97,'5thR'!M97,'6thR'!M97,'7thR'!M97,'8thR'!M97)</f>
        <v>0</v>
      </c>
      <c r="S97" s="60">
        <f>MIN('vnos rezultatov'!N97,'2ndR'!N97,'3rdR'!N97,'4thR'!N97,'5thR'!N97,'6thR'!N97,'7thR'!N97,'8thR'!N97)</f>
        <v>0</v>
      </c>
      <c r="T97" s="5">
        <f>MIN('vnos rezultatov'!O97,'2ndR'!O97,'3rdR'!O97,'4thR'!O97,'5thR'!O97,'6thR'!O97,'7thR'!O97,'8thR'!O97)</f>
        <v>0</v>
      </c>
      <c r="U97" s="5">
        <f>MIN('vnos rezultatov'!P97,'2ndR'!P97,'3rdR'!P97,'4thR'!P97,'5thR'!P97,'6thR'!P97,'7thR'!P97,'8thR'!P97)</f>
        <v>0</v>
      </c>
      <c r="V97" s="5">
        <f>MIN('vnos rezultatov'!Q97,'2ndR'!Q97,'3rdR'!Q97,'4thR'!Q97,'5thR'!Q97,'6thR'!Q97,'7thR'!Q97,'8thR'!Q97)</f>
        <v>0</v>
      </c>
      <c r="W97" s="5">
        <f>MIN('vnos rezultatov'!R97,'2ndR'!R97,'3rdR'!R97,'4thR'!R97,'5thR'!R97,'6thR'!R97,'7thR'!R97,'8thR'!R97)</f>
        <v>0</v>
      </c>
      <c r="X97" s="5">
        <f>MIN('vnos rezultatov'!S97,'2ndR'!S97,'3rdR'!S97,'4thR'!S97,'5thR'!S97,'6thR'!S97,'7thR'!S97,'8thR'!S97)</f>
        <v>0</v>
      </c>
      <c r="Y97" s="5">
        <f>MIN('vnos rezultatov'!T97,'2ndR'!T97,'3rdR'!T97,'4thR'!T97,'5thR'!T97,'6thR'!T97,'7thR'!T97,'8thR'!T97)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14</v>
      </c>
      <c r="E98" s="11">
        <f t="shared" si="17"/>
        <v>14</v>
      </c>
      <c r="F98" s="6" t="str">
        <f>'8thR'!B98</f>
        <v/>
      </c>
      <c r="G98" s="6">
        <f>'8thR'!W98</f>
        <v>0</v>
      </c>
      <c r="H98" s="5">
        <f>MIN('vnos rezultatov'!C98,'2ndR'!C98,'3rdR'!C98,'4thR'!C98,'5thR'!C98,'6thR'!C98,'7thR'!C98,'8thR'!C98)</f>
        <v>0</v>
      </c>
      <c r="I98" s="5">
        <f>MIN('vnos rezultatov'!D98,'2ndR'!D98,'3rdR'!D98,'4thR'!D98,'5thR'!D98,'6thR'!D98,'7thR'!D98,'8thR'!D98)</f>
        <v>0</v>
      </c>
      <c r="J98" s="5">
        <f>MIN('vnos rezultatov'!E98,'2ndR'!E98,'3rdR'!E98,'4thR'!E98,'5thR'!E98,'6thR'!E98,'7thR'!E98,'8thR'!E98)</f>
        <v>0</v>
      </c>
      <c r="K98" s="5">
        <f>MIN('vnos rezultatov'!F98,'2ndR'!F98,'3rdR'!F98,'4thR'!F98,'5thR'!F98,'6thR'!F98,'7thR'!F98,'8thR'!F98)</f>
        <v>0</v>
      </c>
      <c r="L98" s="5">
        <f>MIN('vnos rezultatov'!G98,'2ndR'!G98,'3rdR'!G98,'4thR'!G98,'5thR'!G98,'6thR'!G98,'7thR'!G98,'8thR'!G98)</f>
        <v>0</v>
      </c>
      <c r="M98" s="5">
        <f>MIN('vnos rezultatov'!H98,'2ndR'!H98,'3rdR'!H98,'4thR'!H98,'5thR'!H98,'6thR'!H98,'7thR'!H98,'8thR'!H98)</f>
        <v>0</v>
      </c>
      <c r="N98" s="5">
        <f>MIN('vnos rezultatov'!I98,'2ndR'!I98,'3rdR'!I98,'4thR'!I98,'5thR'!I98,'6thR'!I98,'7thR'!I98,'8thR'!I98)</f>
        <v>0</v>
      </c>
      <c r="O98" s="5">
        <f>MIN('vnos rezultatov'!J98,'2ndR'!J98,'3rdR'!J98,'4thR'!J98,'5thR'!J98,'6thR'!J98,'7thR'!J98,'8thR'!J98)</f>
        <v>0</v>
      </c>
      <c r="P98" s="5">
        <f>MIN('vnos rezultatov'!K98,'2ndR'!K98,'3rdR'!K98,'4thR'!K98,'5thR'!K98,'6thR'!K98,'7thR'!K98,'8thR'!K98)</f>
        <v>0</v>
      </c>
      <c r="Q98" s="60">
        <f>MIN('vnos rezultatov'!L98,'2ndR'!L98,'3rdR'!L98,'4thR'!L98,'5thR'!L98,'6thR'!L98,'7thR'!L98,'8thR'!L98)</f>
        <v>0</v>
      </c>
      <c r="R98" s="60">
        <f>MIN('vnos rezultatov'!M98,'2ndR'!M98,'3rdR'!M98,'4thR'!M98,'5thR'!M98,'6thR'!M98,'7thR'!M98,'8thR'!M98)</f>
        <v>0</v>
      </c>
      <c r="S98" s="60">
        <f>MIN('vnos rezultatov'!N98,'2ndR'!N98,'3rdR'!N98,'4thR'!N98,'5thR'!N98,'6thR'!N98,'7thR'!N98,'8thR'!N98)</f>
        <v>0</v>
      </c>
      <c r="T98" s="5">
        <f>MIN('vnos rezultatov'!O98,'2ndR'!O98,'3rdR'!O98,'4thR'!O98,'5thR'!O98,'6thR'!O98,'7thR'!O98,'8thR'!O98)</f>
        <v>0</v>
      </c>
      <c r="U98" s="5">
        <f>MIN('vnos rezultatov'!P98,'2ndR'!P98,'3rdR'!P98,'4thR'!P98,'5thR'!P98,'6thR'!P98,'7thR'!P98,'8thR'!P98)</f>
        <v>0</v>
      </c>
      <c r="V98" s="5">
        <f>MIN('vnos rezultatov'!Q98,'2ndR'!Q98,'3rdR'!Q98,'4thR'!Q98,'5thR'!Q98,'6thR'!Q98,'7thR'!Q98,'8thR'!Q98)</f>
        <v>0</v>
      </c>
      <c r="W98" s="5">
        <f>MIN('vnos rezultatov'!R98,'2ndR'!R98,'3rdR'!R98,'4thR'!R98,'5thR'!R98,'6thR'!R98,'7thR'!R98,'8thR'!R98)</f>
        <v>0</v>
      </c>
      <c r="X98" s="5">
        <f>MIN('vnos rezultatov'!S98,'2ndR'!S98,'3rdR'!S98,'4thR'!S98,'5thR'!S98,'6thR'!S98,'7thR'!S98,'8thR'!S98)</f>
        <v>0</v>
      </c>
      <c r="Y98" s="5">
        <f>MIN('vnos rezultatov'!T98,'2ndR'!T98,'3rdR'!T98,'4thR'!T98,'5thR'!T98,'6thR'!T98,'7thR'!T98,'8thR'!T98)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14</v>
      </c>
      <c r="E99" s="11">
        <f t="shared" si="17"/>
        <v>14</v>
      </c>
      <c r="F99" s="6" t="str">
        <f>'8thR'!B99</f>
        <v/>
      </c>
      <c r="G99" s="6">
        <f>'8thR'!W99</f>
        <v>0</v>
      </c>
      <c r="H99" s="5">
        <f>MIN('vnos rezultatov'!C99,'2ndR'!C99,'3rdR'!C99,'4thR'!C99,'5thR'!C99,'6thR'!C99,'7thR'!C99,'8thR'!C99)</f>
        <v>0</v>
      </c>
      <c r="I99" s="5">
        <f>MIN('vnos rezultatov'!D99,'2ndR'!D99,'3rdR'!D99,'4thR'!D99,'5thR'!D99,'6thR'!D99,'7thR'!D99,'8thR'!D99)</f>
        <v>0</v>
      </c>
      <c r="J99" s="5">
        <f>MIN('vnos rezultatov'!E99,'2ndR'!E99,'3rdR'!E99,'4thR'!E99,'5thR'!E99,'6thR'!E99,'7thR'!E99,'8thR'!E99)</f>
        <v>0</v>
      </c>
      <c r="K99" s="5">
        <f>MIN('vnos rezultatov'!F99,'2ndR'!F99,'3rdR'!F99,'4thR'!F99,'5thR'!F99,'6thR'!F99,'7thR'!F99,'8thR'!F99)</f>
        <v>0</v>
      </c>
      <c r="L99" s="5">
        <f>MIN('vnos rezultatov'!G99,'2ndR'!G99,'3rdR'!G99,'4thR'!G99,'5thR'!G99,'6thR'!G99,'7thR'!G99,'8thR'!G99)</f>
        <v>0</v>
      </c>
      <c r="M99" s="5">
        <f>MIN('vnos rezultatov'!H99,'2ndR'!H99,'3rdR'!H99,'4thR'!H99,'5thR'!H99,'6thR'!H99,'7thR'!H99,'8thR'!H99)</f>
        <v>0</v>
      </c>
      <c r="N99" s="5">
        <f>MIN('vnos rezultatov'!I99,'2ndR'!I99,'3rdR'!I99,'4thR'!I99,'5thR'!I99,'6thR'!I99,'7thR'!I99,'8thR'!I99)</f>
        <v>0</v>
      </c>
      <c r="O99" s="5">
        <f>MIN('vnos rezultatov'!J99,'2ndR'!J99,'3rdR'!J99,'4thR'!J99,'5thR'!J99,'6thR'!J99,'7thR'!J99,'8thR'!J99)</f>
        <v>0</v>
      </c>
      <c r="P99" s="5">
        <f>MIN('vnos rezultatov'!K99,'2ndR'!K99,'3rdR'!K99,'4thR'!K99,'5thR'!K99,'6thR'!K99,'7thR'!K99,'8thR'!K99)</f>
        <v>0</v>
      </c>
      <c r="Q99" s="60">
        <f>MIN('vnos rezultatov'!L99,'2ndR'!L99,'3rdR'!L99,'4thR'!L99,'5thR'!L99,'6thR'!L99,'7thR'!L99,'8thR'!L99)</f>
        <v>0</v>
      </c>
      <c r="R99" s="60">
        <f>MIN('vnos rezultatov'!M99,'2ndR'!M99,'3rdR'!M99,'4thR'!M99,'5thR'!M99,'6thR'!M99,'7thR'!M99,'8thR'!M99)</f>
        <v>0</v>
      </c>
      <c r="S99" s="60">
        <f>MIN('vnos rezultatov'!N99,'2ndR'!N99,'3rdR'!N99,'4thR'!N99,'5thR'!N99,'6thR'!N99,'7thR'!N99,'8thR'!N99)</f>
        <v>0</v>
      </c>
      <c r="T99" s="5">
        <f>MIN('vnos rezultatov'!O99,'2ndR'!O99,'3rdR'!O99,'4thR'!O99,'5thR'!O99,'6thR'!O99,'7thR'!O99,'8thR'!O99)</f>
        <v>0</v>
      </c>
      <c r="U99" s="5">
        <f>MIN('vnos rezultatov'!P99,'2ndR'!P99,'3rdR'!P99,'4thR'!P99,'5thR'!P99,'6thR'!P99,'7thR'!P99,'8thR'!P99)</f>
        <v>0</v>
      </c>
      <c r="V99" s="5">
        <f>MIN('vnos rezultatov'!Q99,'2ndR'!Q99,'3rdR'!Q99,'4thR'!Q99,'5thR'!Q99,'6thR'!Q99,'7thR'!Q99,'8thR'!Q99)</f>
        <v>0</v>
      </c>
      <c r="W99" s="5">
        <f>MIN('vnos rezultatov'!R99,'2ndR'!R99,'3rdR'!R99,'4thR'!R99,'5thR'!R99,'6thR'!R99,'7thR'!R99,'8thR'!R99)</f>
        <v>0</v>
      </c>
      <c r="X99" s="5">
        <f>MIN('vnos rezultatov'!S99,'2ndR'!S99,'3rdR'!S99,'4thR'!S99,'5thR'!S99,'6thR'!S99,'7thR'!S99,'8thR'!S99)</f>
        <v>0</v>
      </c>
      <c r="Y99" s="5">
        <f>MIN('vnos rezultatov'!T99,'2ndR'!T99,'3rdR'!T99,'4thR'!T99,'5thR'!T99,'6thR'!T99,'7thR'!T99,'8thR'!T99)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14</v>
      </c>
      <c r="E100" s="11">
        <f t="shared" si="17"/>
        <v>14</v>
      </c>
      <c r="F100" s="6" t="str">
        <f>'8thR'!B100</f>
        <v/>
      </c>
      <c r="G100" s="6">
        <f>'8thR'!W100</f>
        <v>0</v>
      </c>
      <c r="H100" s="5">
        <f>MIN('vnos rezultatov'!C100,'2ndR'!C100,'3rdR'!C100,'4thR'!C100,'5thR'!C100,'6thR'!C100,'7thR'!C100,'8thR'!C100)</f>
        <v>0</v>
      </c>
      <c r="I100" s="5">
        <f>MIN('vnos rezultatov'!D100,'2ndR'!D100,'3rdR'!D100,'4thR'!D100,'5thR'!D100,'6thR'!D100,'7thR'!D100,'8thR'!D100)</f>
        <v>0</v>
      </c>
      <c r="J100" s="5">
        <f>MIN('vnos rezultatov'!E100,'2ndR'!E100,'3rdR'!E100,'4thR'!E100,'5thR'!E100,'6thR'!E100,'7thR'!E100,'8thR'!E100)</f>
        <v>0</v>
      </c>
      <c r="K100" s="5">
        <f>MIN('vnos rezultatov'!F100,'2ndR'!F100,'3rdR'!F100,'4thR'!F100,'5thR'!F100,'6thR'!F100,'7thR'!F100,'8thR'!F100)</f>
        <v>0</v>
      </c>
      <c r="L100" s="5">
        <f>MIN('vnos rezultatov'!G100,'2ndR'!G100,'3rdR'!G100,'4thR'!G100,'5thR'!G100,'6thR'!G100,'7thR'!G100,'8thR'!G100)</f>
        <v>0</v>
      </c>
      <c r="M100" s="5">
        <f>MIN('vnos rezultatov'!H100,'2ndR'!H100,'3rdR'!H100,'4thR'!H100,'5thR'!H100,'6thR'!H100,'7thR'!H100,'8thR'!H100)</f>
        <v>0</v>
      </c>
      <c r="N100" s="5">
        <f>MIN('vnos rezultatov'!I100,'2ndR'!I100,'3rdR'!I100,'4thR'!I100,'5thR'!I100,'6thR'!I100,'7thR'!I100,'8thR'!I100)</f>
        <v>0</v>
      </c>
      <c r="O100" s="5">
        <f>MIN('vnos rezultatov'!J100,'2ndR'!J100,'3rdR'!J100,'4thR'!J100,'5thR'!J100,'6thR'!J100,'7thR'!J100,'8thR'!J100)</f>
        <v>0</v>
      </c>
      <c r="P100" s="5">
        <f>MIN('vnos rezultatov'!K100,'2ndR'!K100,'3rdR'!K100,'4thR'!K100,'5thR'!K100,'6thR'!K100,'7thR'!K100,'8thR'!K100)</f>
        <v>0</v>
      </c>
      <c r="Q100" s="60">
        <f>MIN('vnos rezultatov'!L100,'2ndR'!L100,'3rdR'!L100,'4thR'!L100,'5thR'!L100,'6thR'!L100,'7thR'!L100,'8thR'!L100)</f>
        <v>0</v>
      </c>
      <c r="R100" s="60">
        <f>MIN('vnos rezultatov'!M100,'2ndR'!M100,'3rdR'!M100,'4thR'!M100,'5thR'!M100,'6thR'!M100,'7thR'!M100,'8thR'!M100)</f>
        <v>0</v>
      </c>
      <c r="S100" s="60">
        <f>MIN('vnos rezultatov'!N100,'2ndR'!N100,'3rdR'!N100,'4thR'!N100,'5thR'!N100,'6thR'!N100,'7thR'!N100,'8thR'!N100)</f>
        <v>0</v>
      </c>
      <c r="T100" s="5">
        <f>MIN('vnos rezultatov'!O100,'2ndR'!O100,'3rdR'!O100,'4thR'!O100,'5thR'!O100,'6thR'!O100,'7thR'!O100,'8thR'!O100)</f>
        <v>0</v>
      </c>
      <c r="U100" s="5">
        <f>MIN('vnos rezultatov'!P100,'2ndR'!P100,'3rdR'!P100,'4thR'!P100,'5thR'!P100,'6thR'!P100,'7thR'!P100,'8thR'!P100)</f>
        <v>0</v>
      </c>
      <c r="V100" s="5">
        <f>MIN('vnos rezultatov'!Q100,'2ndR'!Q100,'3rdR'!Q100,'4thR'!Q100,'5thR'!Q100,'6thR'!Q100,'7thR'!Q100,'8thR'!Q100)</f>
        <v>0</v>
      </c>
      <c r="W100" s="5">
        <f>MIN('vnos rezultatov'!R100,'2ndR'!R100,'3rdR'!R100,'4thR'!R100,'5thR'!R100,'6thR'!R100,'7thR'!R100,'8thR'!R100)</f>
        <v>0</v>
      </c>
      <c r="X100" s="5">
        <f>MIN('vnos rezultatov'!S100,'2ndR'!S100,'3rdR'!S100,'4thR'!S100,'5thR'!S100,'6thR'!S100,'7thR'!S100,'8thR'!S100)</f>
        <v>0</v>
      </c>
      <c r="Y100" s="5">
        <f>MIN('vnos rezultatov'!T100,'2ndR'!T100,'3rdR'!T100,'4thR'!T100,'5thR'!T100,'6thR'!T100,'7thR'!T100,'8thR'!T100)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14</v>
      </c>
      <c r="E101" s="11">
        <f t="shared" si="17"/>
        <v>14</v>
      </c>
      <c r="F101" s="6" t="str">
        <f>'8thR'!B101</f>
        <v/>
      </c>
      <c r="G101" s="6">
        <f>'8thR'!W101</f>
        <v>0</v>
      </c>
      <c r="H101" s="5">
        <f>MIN('vnos rezultatov'!C101,'2ndR'!C101,'3rdR'!C101,'4thR'!C101,'5thR'!C101,'6thR'!C101,'7thR'!C101,'8thR'!C101)</f>
        <v>0</v>
      </c>
      <c r="I101" s="5">
        <f>MIN('vnos rezultatov'!D101,'2ndR'!D101,'3rdR'!D101,'4thR'!D101,'5thR'!D101,'6thR'!D101,'7thR'!D101,'8thR'!D101)</f>
        <v>0</v>
      </c>
      <c r="J101" s="5">
        <f>MIN('vnos rezultatov'!E101,'2ndR'!E101,'3rdR'!E101,'4thR'!E101,'5thR'!E101,'6thR'!E101,'7thR'!E101,'8thR'!E101)</f>
        <v>0</v>
      </c>
      <c r="K101" s="5">
        <f>MIN('vnos rezultatov'!F101,'2ndR'!F101,'3rdR'!F101,'4thR'!F101,'5thR'!F101,'6thR'!F101,'7thR'!F101,'8thR'!F101)</f>
        <v>0</v>
      </c>
      <c r="L101" s="5">
        <f>MIN('vnos rezultatov'!G101,'2ndR'!G101,'3rdR'!G101,'4thR'!G101,'5thR'!G101,'6thR'!G101,'7thR'!G101,'8thR'!G101)</f>
        <v>0</v>
      </c>
      <c r="M101" s="5">
        <f>MIN('vnos rezultatov'!H101,'2ndR'!H101,'3rdR'!H101,'4thR'!H101,'5thR'!H101,'6thR'!H101,'7thR'!H101,'8thR'!H101)</f>
        <v>0</v>
      </c>
      <c r="N101" s="5">
        <f>MIN('vnos rezultatov'!I101,'2ndR'!I101,'3rdR'!I101,'4thR'!I101,'5thR'!I101,'6thR'!I101,'7thR'!I101,'8thR'!I101)</f>
        <v>0</v>
      </c>
      <c r="O101" s="5">
        <f>MIN('vnos rezultatov'!J101,'2ndR'!J101,'3rdR'!J101,'4thR'!J101,'5thR'!J101,'6thR'!J101,'7thR'!J101,'8thR'!J101)</f>
        <v>0</v>
      </c>
      <c r="P101" s="5">
        <f>MIN('vnos rezultatov'!K101,'2ndR'!K101,'3rdR'!K101,'4thR'!K101,'5thR'!K101,'6thR'!K101,'7thR'!K101,'8thR'!K101)</f>
        <v>0</v>
      </c>
      <c r="Q101" s="60">
        <f>MIN('vnos rezultatov'!L101,'2ndR'!L101,'3rdR'!L101,'4thR'!L101,'5thR'!L101,'6thR'!L101,'7thR'!L101,'8thR'!L101)</f>
        <v>0</v>
      </c>
      <c r="R101" s="60">
        <f>MIN('vnos rezultatov'!M101,'2ndR'!M101,'3rdR'!M101,'4thR'!M101,'5thR'!M101,'6thR'!M101,'7thR'!M101,'8thR'!M101)</f>
        <v>0</v>
      </c>
      <c r="S101" s="60">
        <f>MIN('vnos rezultatov'!N101,'2ndR'!N101,'3rdR'!N101,'4thR'!N101,'5thR'!N101,'6thR'!N101,'7thR'!N101,'8thR'!N101)</f>
        <v>0</v>
      </c>
      <c r="T101" s="5">
        <f>MIN('vnos rezultatov'!O101,'2ndR'!O101,'3rdR'!O101,'4thR'!O101,'5thR'!O101,'6thR'!O101,'7thR'!O101,'8thR'!O101)</f>
        <v>0</v>
      </c>
      <c r="U101" s="5">
        <f>MIN('vnos rezultatov'!P101,'2ndR'!P101,'3rdR'!P101,'4thR'!P101,'5thR'!P101,'6thR'!P101,'7thR'!P101,'8thR'!P101)</f>
        <v>0</v>
      </c>
      <c r="V101" s="5">
        <f>MIN('vnos rezultatov'!Q101,'2ndR'!Q101,'3rdR'!Q101,'4thR'!Q101,'5thR'!Q101,'6thR'!Q101,'7thR'!Q101,'8thR'!Q101)</f>
        <v>0</v>
      </c>
      <c r="W101" s="5">
        <f>MIN('vnos rezultatov'!R101,'2ndR'!R101,'3rdR'!R101,'4thR'!R101,'5thR'!R101,'6thR'!R101,'7thR'!R101,'8thR'!R101)</f>
        <v>0</v>
      </c>
      <c r="X101" s="5">
        <f>MIN('vnos rezultatov'!S101,'2ndR'!S101,'3rdR'!S101,'4thR'!S101,'5thR'!S101,'6thR'!S101,'7thR'!S101,'8thR'!S101)</f>
        <v>0</v>
      </c>
      <c r="Y101" s="5">
        <f>MIN('vnos rezultatov'!T101,'2ndR'!T101,'3rdR'!T101,'4thR'!T101,'5thR'!T101,'6thR'!T101,'7thR'!T101,'8thR'!T101)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14</v>
      </c>
      <c r="E102" s="11">
        <f t="shared" si="17"/>
        <v>14</v>
      </c>
      <c r="F102" s="6" t="str">
        <f>'8thR'!B102</f>
        <v/>
      </c>
      <c r="G102" s="6">
        <f>'8thR'!W102</f>
        <v>0</v>
      </c>
      <c r="H102" s="5">
        <f>MIN('vnos rezultatov'!C102,'2ndR'!C102,'3rdR'!C102,'4thR'!C102,'5thR'!C102,'6thR'!C102,'7thR'!C102,'8thR'!C102)</f>
        <v>0</v>
      </c>
      <c r="I102" s="5">
        <f>MIN('vnos rezultatov'!D102,'2ndR'!D102,'3rdR'!D102,'4thR'!D102,'5thR'!D102,'6thR'!D102,'7thR'!D102,'8thR'!D102)</f>
        <v>0</v>
      </c>
      <c r="J102" s="5">
        <f>MIN('vnos rezultatov'!E102,'2ndR'!E102,'3rdR'!E102,'4thR'!E102,'5thR'!E102,'6thR'!E102,'7thR'!E102,'8thR'!E102)</f>
        <v>0</v>
      </c>
      <c r="K102" s="5">
        <f>MIN('vnos rezultatov'!F102,'2ndR'!F102,'3rdR'!F102,'4thR'!F102,'5thR'!F102,'6thR'!F102,'7thR'!F102,'8thR'!F102)</f>
        <v>0</v>
      </c>
      <c r="L102" s="5">
        <f>MIN('vnos rezultatov'!G102,'2ndR'!G102,'3rdR'!G102,'4thR'!G102,'5thR'!G102,'6thR'!G102,'7thR'!G102,'8thR'!G102)</f>
        <v>0</v>
      </c>
      <c r="M102" s="5">
        <f>MIN('vnos rezultatov'!H102,'2ndR'!H102,'3rdR'!H102,'4thR'!H102,'5thR'!H102,'6thR'!H102,'7thR'!H102,'8thR'!H102)</f>
        <v>0</v>
      </c>
      <c r="N102" s="5">
        <f>MIN('vnos rezultatov'!I102,'2ndR'!I102,'3rdR'!I102,'4thR'!I102,'5thR'!I102,'6thR'!I102,'7thR'!I102,'8thR'!I102)</f>
        <v>0</v>
      </c>
      <c r="O102" s="5">
        <f>MIN('vnos rezultatov'!J102,'2ndR'!J102,'3rdR'!J102,'4thR'!J102,'5thR'!J102,'6thR'!J102,'7thR'!J102,'8thR'!J102)</f>
        <v>0</v>
      </c>
      <c r="P102" s="5">
        <f>MIN('vnos rezultatov'!K102,'2ndR'!K102,'3rdR'!K102,'4thR'!K102,'5thR'!K102,'6thR'!K102,'7thR'!K102,'8thR'!K102)</f>
        <v>0</v>
      </c>
      <c r="Q102" s="60">
        <f>MIN('vnos rezultatov'!L102,'2ndR'!L102,'3rdR'!L102,'4thR'!L102,'5thR'!L102,'6thR'!L102,'7thR'!L102,'8thR'!L102)</f>
        <v>0</v>
      </c>
      <c r="R102" s="60">
        <f>MIN('vnos rezultatov'!M102,'2ndR'!M102,'3rdR'!M102,'4thR'!M102,'5thR'!M102,'6thR'!M102,'7thR'!M102,'8thR'!M102)</f>
        <v>0</v>
      </c>
      <c r="S102" s="60">
        <f>MIN('vnos rezultatov'!N102,'2ndR'!N102,'3rdR'!N102,'4thR'!N102,'5thR'!N102,'6thR'!N102,'7thR'!N102,'8thR'!N102)</f>
        <v>0</v>
      </c>
      <c r="T102" s="5">
        <f>MIN('vnos rezultatov'!O102,'2ndR'!O102,'3rdR'!O102,'4thR'!O102,'5thR'!O102,'6thR'!O102,'7thR'!O102,'8thR'!O102)</f>
        <v>0</v>
      </c>
      <c r="U102" s="5">
        <f>MIN('vnos rezultatov'!P102,'2ndR'!P102,'3rdR'!P102,'4thR'!P102,'5thR'!P102,'6thR'!P102,'7thR'!P102,'8thR'!P102)</f>
        <v>0</v>
      </c>
      <c r="V102" s="5">
        <f>MIN('vnos rezultatov'!Q102,'2ndR'!Q102,'3rdR'!Q102,'4thR'!Q102,'5thR'!Q102,'6thR'!Q102,'7thR'!Q102,'8thR'!Q102)</f>
        <v>0</v>
      </c>
      <c r="W102" s="5">
        <f>MIN('vnos rezultatov'!R102,'2ndR'!R102,'3rdR'!R102,'4thR'!R102,'5thR'!R102,'6thR'!R102,'7thR'!R102,'8thR'!R102)</f>
        <v>0</v>
      </c>
      <c r="X102" s="5">
        <f>MIN('vnos rezultatov'!S102,'2ndR'!S102,'3rdR'!S102,'4thR'!S102,'5thR'!S102,'6thR'!S102,'7thR'!S102,'8thR'!S102)</f>
        <v>0</v>
      </c>
      <c r="Y102" s="5">
        <f>MIN('vnos rezultatov'!T102,'2ndR'!T102,'3rdR'!T102,'4thR'!T102,'5thR'!T102,'6thR'!T102,'7thR'!T102,'8thR'!T102)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14</v>
      </c>
      <c r="E103" s="11">
        <f t="shared" ref="E103:E134" si="25">_xlfn.RANK.EQ($AC103,$AC$7:$AC$146,1)</f>
        <v>14</v>
      </c>
      <c r="F103" s="6" t="str">
        <f>'8thR'!B103</f>
        <v/>
      </c>
      <c r="G103" s="6">
        <f>'8thR'!W103</f>
        <v>0</v>
      </c>
      <c r="H103" s="5">
        <f>MIN('vnos rezultatov'!C103,'2ndR'!C103,'3rdR'!C103,'4thR'!C103,'5thR'!C103,'6thR'!C103,'7thR'!C103,'8thR'!C103)</f>
        <v>0</v>
      </c>
      <c r="I103" s="5">
        <f>MIN('vnos rezultatov'!D103,'2ndR'!D103,'3rdR'!D103,'4thR'!D103,'5thR'!D103,'6thR'!D103,'7thR'!D103,'8thR'!D103)</f>
        <v>0</v>
      </c>
      <c r="J103" s="5">
        <f>MIN('vnos rezultatov'!E103,'2ndR'!E103,'3rdR'!E103,'4thR'!E103,'5thR'!E103,'6thR'!E103,'7thR'!E103,'8thR'!E103)</f>
        <v>0</v>
      </c>
      <c r="K103" s="5">
        <f>MIN('vnos rezultatov'!F103,'2ndR'!F103,'3rdR'!F103,'4thR'!F103,'5thR'!F103,'6thR'!F103,'7thR'!F103,'8thR'!F103)</f>
        <v>0</v>
      </c>
      <c r="L103" s="5">
        <f>MIN('vnos rezultatov'!G103,'2ndR'!G103,'3rdR'!G103,'4thR'!G103,'5thR'!G103,'6thR'!G103,'7thR'!G103,'8thR'!G103)</f>
        <v>0</v>
      </c>
      <c r="M103" s="5">
        <f>MIN('vnos rezultatov'!H103,'2ndR'!H103,'3rdR'!H103,'4thR'!H103,'5thR'!H103,'6thR'!H103,'7thR'!H103,'8thR'!H103)</f>
        <v>0</v>
      </c>
      <c r="N103" s="5">
        <f>MIN('vnos rezultatov'!I103,'2ndR'!I103,'3rdR'!I103,'4thR'!I103,'5thR'!I103,'6thR'!I103,'7thR'!I103,'8thR'!I103)</f>
        <v>0</v>
      </c>
      <c r="O103" s="5">
        <f>MIN('vnos rezultatov'!J103,'2ndR'!J103,'3rdR'!J103,'4thR'!J103,'5thR'!J103,'6thR'!J103,'7thR'!J103,'8thR'!J103)</f>
        <v>0</v>
      </c>
      <c r="P103" s="5">
        <f>MIN('vnos rezultatov'!K103,'2ndR'!K103,'3rdR'!K103,'4thR'!K103,'5thR'!K103,'6thR'!K103,'7thR'!K103,'8thR'!K103)</f>
        <v>0</v>
      </c>
      <c r="Q103" s="60">
        <f>MIN('vnos rezultatov'!L103,'2ndR'!L103,'3rdR'!L103,'4thR'!L103,'5thR'!L103,'6thR'!L103,'7thR'!L103,'8thR'!L103)</f>
        <v>0</v>
      </c>
      <c r="R103" s="60">
        <f>MIN('vnos rezultatov'!M103,'2ndR'!M103,'3rdR'!M103,'4thR'!M103,'5thR'!M103,'6thR'!M103,'7thR'!M103,'8thR'!M103)</f>
        <v>0</v>
      </c>
      <c r="S103" s="60">
        <f>MIN('vnos rezultatov'!N103,'2ndR'!N103,'3rdR'!N103,'4thR'!N103,'5thR'!N103,'6thR'!N103,'7thR'!N103,'8thR'!N103)</f>
        <v>0</v>
      </c>
      <c r="T103" s="5">
        <f>MIN('vnos rezultatov'!O103,'2ndR'!O103,'3rdR'!O103,'4thR'!O103,'5thR'!O103,'6thR'!O103,'7thR'!O103,'8thR'!O103)</f>
        <v>0</v>
      </c>
      <c r="U103" s="5">
        <f>MIN('vnos rezultatov'!P103,'2ndR'!P103,'3rdR'!P103,'4thR'!P103,'5thR'!P103,'6thR'!P103,'7thR'!P103,'8thR'!P103)</f>
        <v>0</v>
      </c>
      <c r="V103" s="5">
        <f>MIN('vnos rezultatov'!Q103,'2ndR'!Q103,'3rdR'!Q103,'4thR'!Q103,'5thR'!Q103,'6thR'!Q103,'7thR'!Q103,'8thR'!Q103)</f>
        <v>0</v>
      </c>
      <c r="W103" s="5">
        <f>MIN('vnos rezultatov'!R103,'2ndR'!R103,'3rdR'!R103,'4thR'!R103,'5thR'!R103,'6thR'!R103,'7thR'!R103,'8thR'!R103)</f>
        <v>0</v>
      </c>
      <c r="X103" s="5">
        <f>MIN('vnos rezultatov'!S103,'2ndR'!S103,'3rdR'!S103,'4thR'!S103,'5thR'!S103,'6thR'!S103,'7thR'!S103,'8thR'!S103)</f>
        <v>0</v>
      </c>
      <c r="Y103" s="5">
        <f>MIN('vnos rezultatov'!T103,'2ndR'!T103,'3rdR'!T103,'4thR'!T103,'5thR'!T103,'6thR'!T103,'7thR'!T103,'8thR'!T103)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14</v>
      </c>
      <c r="E104" s="11">
        <f t="shared" si="25"/>
        <v>14</v>
      </c>
      <c r="F104" s="6" t="str">
        <f>'8thR'!B104</f>
        <v/>
      </c>
      <c r="G104" s="6">
        <f>'8thR'!W104</f>
        <v>0</v>
      </c>
      <c r="H104" s="5">
        <f>MIN('vnos rezultatov'!C104,'2ndR'!C104,'3rdR'!C104,'4thR'!C104,'5thR'!C104,'6thR'!C104,'7thR'!C104,'8thR'!C104)</f>
        <v>0</v>
      </c>
      <c r="I104" s="5">
        <f>MIN('vnos rezultatov'!D104,'2ndR'!D104,'3rdR'!D104,'4thR'!D104,'5thR'!D104,'6thR'!D104,'7thR'!D104,'8thR'!D104)</f>
        <v>0</v>
      </c>
      <c r="J104" s="5">
        <f>MIN('vnos rezultatov'!E104,'2ndR'!E104,'3rdR'!E104,'4thR'!E104,'5thR'!E104,'6thR'!E104,'7thR'!E104,'8thR'!E104)</f>
        <v>0</v>
      </c>
      <c r="K104" s="5">
        <f>MIN('vnos rezultatov'!F104,'2ndR'!F104,'3rdR'!F104,'4thR'!F104,'5thR'!F104,'6thR'!F104,'7thR'!F104,'8thR'!F104)</f>
        <v>0</v>
      </c>
      <c r="L104" s="5">
        <f>MIN('vnos rezultatov'!G104,'2ndR'!G104,'3rdR'!G104,'4thR'!G104,'5thR'!G104,'6thR'!G104,'7thR'!G104,'8thR'!G104)</f>
        <v>0</v>
      </c>
      <c r="M104" s="5">
        <f>MIN('vnos rezultatov'!H104,'2ndR'!H104,'3rdR'!H104,'4thR'!H104,'5thR'!H104,'6thR'!H104,'7thR'!H104,'8thR'!H104)</f>
        <v>0</v>
      </c>
      <c r="N104" s="5">
        <f>MIN('vnos rezultatov'!I104,'2ndR'!I104,'3rdR'!I104,'4thR'!I104,'5thR'!I104,'6thR'!I104,'7thR'!I104,'8thR'!I104)</f>
        <v>0</v>
      </c>
      <c r="O104" s="5">
        <f>MIN('vnos rezultatov'!J104,'2ndR'!J104,'3rdR'!J104,'4thR'!J104,'5thR'!J104,'6thR'!J104,'7thR'!J104,'8thR'!J104)</f>
        <v>0</v>
      </c>
      <c r="P104" s="5">
        <f>MIN('vnos rezultatov'!K104,'2ndR'!K104,'3rdR'!K104,'4thR'!K104,'5thR'!K104,'6thR'!K104,'7thR'!K104,'8thR'!K104)</f>
        <v>0</v>
      </c>
      <c r="Q104" s="60">
        <f>MIN('vnos rezultatov'!L104,'2ndR'!L104,'3rdR'!L104,'4thR'!L104,'5thR'!L104,'6thR'!L104,'7thR'!L104,'8thR'!L104)</f>
        <v>0</v>
      </c>
      <c r="R104" s="60">
        <f>MIN('vnos rezultatov'!M104,'2ndR'!M104,'3rdR'!M104,'4thR'!M104,'5thR'!M104,'6thR'!M104,'7thR'!M104,'8thR'!M104)</f>
        <v>0</v>
      </c>
      <c r="S104" s="60">
        <f>MIN('vnos rezultatov'!N104,'2ndR'!N104,'3rdR'!N104,'4thR'!N104,'5thR'!N104,'6thR'!N104,'7thR'!N104,'8thR'!N104)</f>
        <v>0</v>
      </c>
      <c r="T104" s="5">
        <f>MIN('vnos rezultatov'!O104,'2ndR'!O104,'3rdR'!O104,'4thR'!O104,'5thR'!O104,'6thR'!O104,'7thR'!O104,'8thR'!O104)</f>
        <v>0</v>
      </c>
      <c r="U104" s="5">
        <f>MIN('vnos rezultatov'!P104,'2ndR'!P104,'3rdR'!P104,'4thR'!P104,'5thR'!P104,'6thR'!P104,'7thR'!P104,'8thR'!P104)</f>
        <v>0</v>
      </c>
      <c r="V104" s="5">
        <f>MIN('vnos rezultatov'!Q104,'2ndR'!Q104,'3rdR'!Q104,'4thR'!Q104,'5thR'!Q104,'6thR'!Q104,'7thR'!Q104,'8thR'!Q104)</f>
        <v>0</v>
      </c>
      <c r="W104" s="5">
        <f>MIN('vnos rezultatov'!R104,'2ndR'!R104,'3rdR'!R104,'4thR'!R104,'5thR'!R104,'6thR'!R104,'7thR'!R104,'8thR'!R104)</f>
        <v>0</v>
      </c>
      <c r="X104" s="5">
        <f>MIN('vnos rezultatov'!S104,'2ndR'!S104,'3rdR'!S104,'4thR'!S104,'5thR'!S104,'6thR'!S104,'7thR'!S104,'8thR'!S104)</f>
        <v>0</v>
      </c>
      <c r="Y104" s="5">
        <f>MIN('vnos rezultatov'!T104,'2ndR'!T104,'3rdR'!T104,'4thR'!T104,'5thR'!T104,'6thR'!T104,'7thR'!T104,'8thR'!T104)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14</v>
      </c>
      <c r="E105" s="11">
        <f t="shared" si="25"/>
        <v>14</v>
      </c>
      <c r="F105" s="6" t="str">
        <f>'8thR'!B105</f>
        <v/>
      </c>
      <c r="G105" s="6">
        <f>'8thR'!W105</f>
        <v>0</v>
      </c>
      <c r="H105" s="5">
        <f>MIN('vnos rezultatov'!C105,'2ndR'!C105,'3rdR'!C105,'4thR'!C105,'5thR'!C105,'6thR'!C105,'7thR'!C105,'8thR'!C105)</f>
        <v>0</v>
      </c>
      <c r="I105" s="5">
        <f>MIN('vnos rezultatov'!D105,'2ndR'!D105,'3rdR'!D105,'4thR'!D105,'5thR'!D105,'6thR'!D105,'7thR'!D105,'8thR'!D105)</f>
        <v>0</v>
      </c>
      <c r="J105" s="5">
        <f>MIN('vnos rezultatov'!E105,'2ndR'!E105,'3rdR'!E105,'4thR'!E105,'5thR'!E105,'6thR'!E105,'7thR'!E105,'8thR'!E105)</f>
        <v>0</v>
      </c>
      <c r="K105" s="5">
        <f>MIN('vnos rezultatov'!F105,'2ndR'!F105,'3rdR'!F105,'4thR'!F105,'5thR'!F105,'6thR'!F105,'7thR'!F105,'8thR'!F105)</f>
        <v>0</v>
      </c>
      <c r="L105" s="5">
        <f>MIN('vnos rezultatov'!G105,'2ndR'!G105,'3rdR'!G105,'4thR'!G105,'5thR'!G105,'6thR'!G105,'7thR'!G105,'8thR'!G105)</f>
        <v>0</v>
      </c>
      <c r="M105" s="5">
        <f>MIN('vnos rezultatov'!H105,'2ndR'!H105,'3rdR'!H105,'4thR'!H105,'5thR'!H105,'6thR'!H105,'7thR'!H105,'8thR'!H105)</f>
        <v>0</v>
      </c>
      <c r="N105" s="5">
        <f>MIN('vnos rezultatov'!I105,'2ndR'!I105,'3rdR'!I105,'4thR'!I105,'5thR'!I105,'6thR'!I105,'7thR'!I105,'8thR'!I105)</f>
        <v>0</v>
      </c>
      <c r="O105" s="5">
        <f>MIN('vnos rezultatov'!J105,'2ndR'!J105,'3rdR'!J105,'4thR'!J105,'5thR'!J105,'6thR'!J105,'7thR'!J105,'8thR'!J105)</f>
        <v>0</v>
      </c>
      <c r="P105" s="5">
        <f>MIN('vnos rezultatov'!K105,'2ndR'!K105,'3rdR'!K105,'4thR'!K105,'5thR'!K105,'6thR'!K105,'7thR'!K105,'8thR'!K105)</f>
        <v>0</v>
      </c>
      <c r="Q105" s="60">
        <f>MIN('vnos rezultatov'!L105,'2ndR'!L105,'3rdR'!L105,'4thR'!L105,'5thR'!L105,'6thR'!L105,'7thR'!L105,'8thR'!L105)</f>
        <v>0</v>
      </c>
      <c r="R105" s="60">
        <f>MIN('vnos rezultatov'!M105,'2ndR'!M105,'3rdR'!M105,'4thR'!M105,'5thR'!M105,'6thR'!M105,'7thR'!M105,'8thR'!M105)</f>
        <v>0</v>
      </c>
      <c r="S105" s="60">
        <f>MIN('vnos rezultatov'!N105,'2ndR'!N105,'3rdR'!N105,'4thR'!N105,'5thR'!N105,'6thR'!N105,'7thR'!N105,'8thR'!N105)</f>
        <v>0</v>
      </c>
      <c r="T105" s="5">
        <f>MIN('vnos rezultatov'!O105,'2ndR'!O105,'3rdR'!O105,'4thR'!O105,'5thR'!O105,'6thR'!O105,'7thR'!O105,'8thR'!O105)</f>
        <v>0</v>
      </c>
      <c r="U105" s="5">
        <f>MIN('vnos rezultatov'!P105,'2ndR'!P105,'3rdR'!P105,'4thR'!P105,'5thR'!P105,'6thR'!P105,'7thR'!P105,'8thR'!P105)</f>
        <v>0</v>
      </c>
      <c r="V105" s="5">
        <f>MIN('vnos rezultatov'!Q105,'2ndR'!Q105,'3rdR'!Q105,'4thR'!Q105,'5thR'!Q105,'6thR'!Q105,'7thR'!Q105,'8thR'!Q105)</f>
        <v>0</v>
      </c>
      <c r="W105" s="5">
        <f>MIN('vnos rezultatov'!R105,'2ndR'!R105,'3rdR'!R105,'4thR'!R105,'5thR'!R105,'6thR'!R105,'7thR'!R105,'8thR'!R105)</f>
        <v>0</v>
      </c>
      <c r="X105" s="5">
        <f>MIN('vnos rezultatov'!S105,'2ndR'!S105,'3rdR'!S105,'4thR'!S105,'5thR'!S105,'6thR'!S105,'7thR'!S105,'8thR'!S105)</f>
        <v>0</v>
      </c>
      <c r="Y105" s="5">
        <f>MIN('vnos rezultatov'!T105,'2ndR'!T105,'3rdR'!T105,'4thR'!T105,'5thR'!T105,'6thR'!T105,'7thR'!T105,'8thR'!T105)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14</v>
      </c>
      <c r="E106" s="11">
        <f t="shared" si="25"/>
        <v>14</v>
      </c>
      <c r="F106" s="6" t="str">
        <f>'8thR'!B106</f>
        <v/>
      </c>
      <c r="G106" s="6">
        <f>'8thR'!W106</f>
        <v>0</v>
      </c>
      <c r="H106" s="5">
        <f>MIN('vnos rezultatov'!C106,'2ndR'!C106,'3rdR'!C106,'4thR'!C106,'5thR'!C106,'6thR'!C106,'7thR'!C106,'8thR'!C106)</f>
        <v>0</v>
      </c>
      <c r="I106" s="5">
        <f>MIN('vnos rezultatov'!D106,'2ndR'!D106,'3rdR'!D106,'4thR'!D106,'5thR'!D106,'6thR'!D106,'7thR'!D106,'8thR'!D106)</f>
        <v>0</v>
      </c>
      <c r="J106" s="5">
        <f>MIN('vnos rezultatov'!E106,'2ndR'!E106,'3rdR'!E106,'4thR'!E106,'5thR'!E106,'6thR'!E106,'7thR'!E106,'8thR'!E106)</f>
        <v>0</v>
      </c>
      <c r="K106" s="5">
        <f>MIN('vnos rezultatov'!F106,'2ndR'!F106,'3rdR'!F106,'4thR'!F106,'5thR'!F106,'6thR'!F106,'7thR'!F106,'8thR'!F106)</f>
        <v>0</v>
      </c>
      <c r="L106" s="5">
        <f>MIN('vnos rezultatov'!G106,'2ndR'!G106,'3rdR'!G106,'4thR'!G106,'5thR'!G106,'6thR'!G106,'7thR'!G106,'8thR'!G106)</f>
        <v>0</v>
      </c>
      <c r="M106" s="5">
        <f>MIN('vnos rezultatov'!H106,'2ndR'!H106,'3rdR'!H106,'4thR'!H106,'5thR'!H106,'6thR'!H106,'7thR'!H106,'8thR'!H106)</f>
        <v>0</v>
      </c>
      <c r="N106" s="5">
        <f>MIN('vnos rezultatov'!I106,'2ndR'!I106,'3rdR'!I106,'4thR'!I106,'5thR'!I106,'6thR'!I106,'7thR'!I106,'8thR'!I106)</f>
        <v>0</v>
      </c>
      <c r="O106" s="5">
        <f>MIN('vnos rezultatov'!J106,'2ndR'!J106,'3rdR'!J106,'4thR'!J106,'5thR'!J106,'6thR'!J106,'7thR'!J106,'8thR'!J106)</f>
        <v>0</v>
      </c>
      <c r="P106" s="5">
        <f>MIN('vnos rezultatov'!K106,'2ndR'!K106,'3rdR'!K106,'4thR'!K106,'5thR'!K106,'6thR'!K106,'7thR'!K106,'8thR'!K106)</f>
        <v>0</v>
      </c>
      <c r="Q106" s="60">
        <f>MIN('vnos rezultatov'!L106,'2ndR'!L106,'3rdR'!L106,'4thR'!L106,'5thR'!L106,'6thR'!L106,'7thR'!L106,'8thR'!L106)</f>
        <v>0</v>
      </c>
      <c r="R106" s="60">
        <f>MIN('vnos rezultatov'!M106,'2ndR'!M106,'3rdR'!M106,'4thR'!M106,'5thR'!M106,'6thR'!M106,'7thR'!M106,'8thR'!M106)</f>
        <v>0</v>
      </c>
      <c r="S106" s="60">
        <f>MIN('vnos rezultatov'!N106,'2ndR'!N106,'3rdR'!N106,'4thR'!N106,'5thR'!N106,'6thR'!N106,'7thR'!N106,'8thR'!N106)</f>
        <v>0</v>
      </c>
      <c r="T106" s="5">
        <f>MIN('vnos rezultatov'!O106,'2ndR'!O106,'3rdR'!O106,'4thR'!O106,'5thR'!O106,'6thR'!O106,'7thR'!O106,'8thR'!O106)</f>
        <v>0</v>
      </c>
      <c r="U106" s="5">
        <f>MIN('vnos rezultatov'!P106,'2ndR'!P106,'3rdR'!P106,'4thR'!P106,'5thR'!P106,'6thR'!P106,'7thR'!P106,'8thR'!P106)</f>
        <v>0</v>
      </c>
      <c r="V106" s="5">
        <f>MIN('vnos rezultatov'!Q106,'2ndR'!Q106,'3rdR'!Q106,'4thR'!Q106,'5thR'!Q106,'6thR'!Q106,'7thR'!Q106,'8thR'!Q106)</f>
        <v>0</v>
      </c>
      <c r="W106" s="5">
        <f>MIN('vnos rezultatov'!R106,'2ndR'!R106,'3rdR'!R106,'4thR'!R106,'5thR'!R106,'6thR'!R106,'7thR'!R106,'8thR'!R106)</f>
        <v>0</v>
      </c>
      <c r="X106" s="5">
        <f>MIN('vnos rezultatov'!S106,'2ndR'!S106,'3rdR'!S106,'4thR'!S106,'5thR'!S106,'6thR'!S106,'7thR'!S106,'8thR'!S106)</f>
        <v>0</v>
      </c>
      <c r="Y106" s="5">
        <f>MIN('vnos rezultatov'!T106,'2ndR'!T106,'3rdR'!T106,'4thR'!T106,'5thR'!T106,'6thR'!T106,'7thR'!T106,'8thR'!T106)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14</v>
      </c>
      <c r="E107" s="11">
        <f t="shared" si="25"/>
        <v>14</v>
      </c>
      <c r="F107" s="6" t="str">
        <f>'8thR'!B107</f>
        <v/>
      </c>
      <c r="G107" s="6">
        <f>'8thR'!W107</f>
        <v>0</v>
      </c>
      <c r="H107" s="5">
        <f>MIN('vnos rezultatov'!C107,'2ndR'!C107,'3rdR'!C107,'4thR'!C107,'5thR'!C107,'6thR'!C107,'7thR'!C107,'8thR'!C107)</f>
        <v>0</v>
      </c>
      <c r="I107" s="5">
        <f>MIN('vnos rezultatov'!D107,'2ndR'!D107,'3rdR'!D107,'4thR'!D107,'5thR'!D107,'6thR'!D107,'7thR'!D107,'8thR'!D107)</f>
        <v>0</v>
      </c>
      <c r="J107" s="5">
        <f>MIN('vnos rezultatov'!E107,'2ndR'!E107,'3rdR'!E107,'4thR'!E107,'5thR'!E107,'6thR'!E107,'7thR'!E107,'8thR'!E107)</f>
        <v>0</v>
      </c>
      <c r="K107" s="5">
        <f>MIN('vnos rezultatov'!F107,'2ndR'!F107,'3rdR'!F107,'4thR'!F107,'5thR'!F107,'6thR'!F107,'7thR'!F107,'8thR'!F107)</f>
        <v>0</v>
      </c>
      <c r="L107" s="5">
        <f>MIN('vnos rezultatov'!G107,'2ndR'!G107,'3rdR'!G107,'4thR'!G107,'5thR'!G107,'6thR'!G107,'7thR'!G107,'8thR'!G107)</f>
        <v>0</v>
      </c>
      <c r="M107" s="5">
        <f>MIN('vnos rezultatov'!H107,'2ndR'!H107,'3rdR'!H107,'4thR'!H107,'5thR'!H107,'6thR'!H107,'7thR'!H107,'8thR'!H107)</f>
        <v>0</v>
      </c>
      <c r="N107" s="5">
        <f>MIN('vnos rezultatov'!I107,'2ndR'!I107,'3rdR'!I107,'4thR'!I107,'5thR'!I107,'6thR'!I107,'7thR'!I107,'8thR'!I107)</f>
        <v>0</v>
      </c>
      <c r="O107" s="5">
        <f>MIN('vnos rezultatov'!J107,'2ndR'!J107,'3rdR'!J107,'4thR'!J107,'5thR'!J107,'6thR'!J107,'7thR'!J107,'8thR'!J107)</f>
        <v>0</v>
      </c>
      <c r="P107" s="5">
        <f>MIN('vnos rezultatov'!K107,'2ndR'!K107,'3rdR'!K107,'4thR'!K107,'5thR'!K107,'6thR'!K107,'7thR'!K107,'8thR'!K107)</f>
        <v>0</v>
      </c>
      <c r="Q107" s="60">
        <f>MIN('vnos rezultatov'!L107,'2ndR'!L107,'3rdR'!L107,'4thR'!L107,'5thR'!L107,'6thR'!L107,'7thR'!L107,'8thR'!L107)</f>
        <v>0</v>
      </c>
      <c r="R107" s="60">
        <f>MIN('vnos rezultatov'!M107,'2ndR'!M107,'3rdR'!M107,'4thR'!M107,'5thR'!M107,'6thR'!M107,'7thR'!M107,'8thR'!M107)</f>
        <v>0</v>
      </c>
      <c r="S107" s="60">
        <f>MIN('vnos rezultatov'!N107,'2ndR'!N107,'3rdR'!N107,'4thR'!N107,'5thR'!N107,'6thR'!N107,'7thR'!N107,'8thR'!N107)</f>
        <v>0</v>
      </c>
      <c r="T107" s="5">
        <f>MIN('vnos rezultatov'!O107,'2ndR'!O107,'3rdR'!O107,'4thR'!O107,'5thR'!O107,'6thR'!O107,'7thR'!O107,'8thR'!O107)</f>
        <v>0</v>
      </c>
      <c r="U107" s="5">
        <f>MIN('vnos rezultatov'!P107,'2ndR'!P107,'3rdR'!P107,'4thR'!P107,'5thR'!P107,'6thR'!P107,'7thR'!P107,'8thR'!P107)</f>
        <v>0</v>
      </c>
      <c r="V107" s="5">
        <f>MIN('vnos rezultatov'!Q107,'2ndR'!Q107,'3rdR'!Q107,'4thR'!Q107,'5thR'!Q107,'6thR'!Q107,'7thR'!Q107,'8thR'!Q107)</f>
        <v>0</v>
      </c>
      <c r="W107" s="5">
        <f>MIN('vnos rezultatov'!R107,'2ndR'!R107,'3rdR'!R107,'4thR'!R107,'5thR'!R107,'6thR'!R107,'7thR'!R107,'8thR'!R107)</f>
        <v>0</v>
      </c>
      <c r="X107" s="5">
        <f>MIN('vnos rezultatov'!S107,'2ndR'!S107,'3rdR'!S107,'4thR'!S107,'5thR'!S107,'6thR'!S107,'7thR'!S107,'8thR'!S107)</f>
        <v>0</v>
      </c>
      <c r="Y107" s="5">
        <f>MIN('vnos rezultatov'!T107,'2ndR'!T107,'3rdR'!T107,'4thR'!T107,'5thR'!T107,'6thR'!T107,'7thR'!T107,'8thR'!T107)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14</v>
      </c>
      <c r="E108" s="11">
        <f t="shared" si="25"/>
        <v>14</v>
      </c>
      <c r="F108" s="6" t="str">
        <f>'8thR'!B108</f>
        <v/>
      </c>
      <c r="G108" s="6">
        <f>'8thR'!W108</f>
        <v>0</v>
      </c>
      <c r="H108" s="5">
        <f>MIN('vnos rezultatov'!C108,'2ndR'!C108,'3rdR'!C108,'4thR'!C108,'5thR'!C108,'6thR'!C108,'7thR'!C108,'8thR'!C108)</f>
        <v>0</v>
      </c>
      <c r="I108" s="5">
        <f>MIN('vnos rezultatov'!D108,'2ndR'!D108,'3rdR'!D108,'4thR'!D108,'5thR'!D108,'6thR'!D108,'7thR'!D108,'8thR'!D108)</f>
        <v>0</v>
      </c>
      <c r="J108" s="5">
        <f>MIN('vnos rezultatov'!E108,'2ndR'!E108,'3rdR'!E108,'4thR'!E108,'5thR'!E108,'6thR'!E108,'7thR'!E108,'8thR'!E108)</f>
        <v>0</v>
      </c>
      <c r="K108" s="5">
        <f>MIN('vnos rezultatov'!F108,'2ndR'!F108,'3rdR'!F108,'4thR'!F108,'5thR'!F108,'6thR'!F108,'7thR'!F108,'8thR'!F108)</f>
        <v>0</v>
      </c>
      <c r="L108" s="5">
        <f>MIN('vnos rezultatov'!G108,'2ndR'!G108,'3rdR'!G108,'4thR'!G108,'5thR'!G108,'6thR'!G108,'7thR'!G108,'8thR'!G108)</f>
        <v>0</v>
      </c>
      <c r="M108" s="5">
        <f>MIN('vnos rezultatov'!H108,'2ndR'!H108,'3rdR'!H108,'4thR'!H108,'5thR'!H108,'6thR'!H108,'7thR'!H108,'8thR'!H108)</f>
        <v>0</v>
      </c>
      <c r="N108" s="5">
        <f>MIN('vnos rezultatov'!I108,'2ndR'!I108,'3rdR'!I108,'4thR'!I108,'5thR'!I108,'6thR'!I108,'7thR'!I108,'8thR'!I108)</f>
        <v>0</v>
      </c>
      <c r="O108" s="5">
        <f>MIN('vnos rezultatov'!J108,'2ndR'!J108,'3rdR'!J108,'4thR'!J108,'5thR'!J108,'6thR'!J108,'7thR'!J108,'8thR'!J108)</f>
        <v>0</v>
      </c>
      <c r="P108" s="5">
        <f>MIN('vnos rezultatov'!K108,'2ndR'!K108,'3rdR'!K108,'4thR'!K108,'5thR'!K108,'6thR'!K108,'7thR'!K108,'8thR'!K108)</f>
        <v>0</v>
      </c>
      <c r="Q108" s="60">
        <f>MIN('vnos rezultatov'!L108,'2ndR'!L108,'3rdR'!L108,'4thR'!L108,'5thR'!L108,'6thR'!L108,'7thR'!L108,'8thR'!L108)</f>
        <v>0</v>
      </c>
      <c r="R108" s="60">
        <f>MIN('vnos rezultatov'!M108,'2ndR'!M108,'3rdR'!M108,'4thR'!M108,'5thR'!M108,'6thR'!M108,'7thR'!M108,'8thR'!M108)</f>
        <v>0</v>
      </c>
      <c r="S108" s="60">
        <f>MIN('vnos rezultatov'!N108,'2ndR'!N108,'3rdR'!N108,'4thR'!N108,'5thR'!N108,'6thR'!N108,'7thR'!N108,'8thR'!N108)</f>
        <v>0</v>
      </c>
      <c r="T108" s="5">
        <f>MIN('vnos rezultatov'!O108,'2ndR'!O108,'3rdR'!O108,'4thR'!O108,'5thR'!O108,'6thR'!O108,'7thR'!O108,'8thR'!O108)</f>
        <v>0</v>
      </c>
      <c r="U108" s="5">
        <f>MIN('vnos rezultatov'!P108,'2ndR'!P108,'3rdR'!P108,'4thR'!P108,'5thR'!P108,'6thR'!P108,'7thR'!P108,'8thR'!P108)</f>
        <v>0</v>
      </c>
      <c r="V108" s="5">
        <f>MIN('vnos rezultatov'!Q108,'2ndR'!Q108,'3rdR'!Q108,'4thR'!Q108,'5thR'!Q108,'6thR'!Q108,'7thR'!Q108,'8thR'!Q108)</f>
        <v>0</v>
      </c>
      <c r="W108" s="5">
        <f>MIN('vnos rezultatov'!R108,'2ndR'!R108,'3rdR'!R108,'4thR'!R108,'5thR'!R108,'6thR'!R108,'7thR'!R108,'8thR'!R108)</f>
        <v>0</v>
      </c>
      <c r="X108" s="5">
        <f>MIN('vnos rezultatov'!S108,'2ndR'!S108,'3rdR'!S108,'4thR'!S108,'5thR'!S108,'6thR'!S108,'7thR'!S108,'8thR'!S108)</f>
        <v>0</v>
      </c>
      <c r="Y108" s="5">
        <f>MIN('vnos rezultatov'!T108,'2ndR'!T108,'3rdR'!T108,'4thR'!T108,'5thR'!T108,'6thR'!T108,'7thR'!T108,'8thR'!T108)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14</v>
      </c>
      <c r="E109" s="11">
        <f t="shared" si="25"/>
        <v>14</v>
      </c>
      <c r="F109" s="6" t="str">
        <f>'8thR'!B109</f>
        <v/>
      </c>
      <c r="G109" s="6">
        <f>'8thR'!W109</f>
        <v>0</v>
      </c>
      <c r="H109" s="5">
        <f>MIN('vnos rezultatov'!C109,'2ndR'!C109,'3rdR'!C109,'4thR'!C109,'5thR'!C109,'6thR'!C109,'7thR'!C109,'8thR'!C109)</f>
        <v>0</v>
      </c>
      <c r="I109" s="5">
        <f>MIN('vnos rezultatov'!D109,'2ndR'!D109,'3rdR'!D109,'4thR'!D109,'5thR'!D109,'6thR'!D109,'7thR'!D109,'8thR'!D109)</f>
        <v>0</v>
      </c>
      <c r="J109" s="5">
        <f>MIN('vnos rezultatov'!E109,'2ndR'!E109,'3rdR'!E109,'4thR'!E109,'5thR'!E109,'6thR'!E109,'7thR'!E109,'8thR'!E109)</f>
        <v>0</v>
      </c>
      <c r="K109" s="5">
        <f>MIN('vnos rezultatov'!F109,'2ndR'!F109,'3rdR'!F109,'4thR'!F109,'5thR'!F109,'6thR'!F109,'7thR'!F109,'8thR'!F109)</f>
        <v>0</v>
      </c>
      <c r="L109" s="5">
        <f>MIN('vnos rezultatov'!G109,'2ndR'!G109,'3rdR'!G109,'4thR'!G109,'5thR'!G109,'6thR'!G109,'7thR'!G109,'8thR'!G109)</f>
        <v>0</v>
      </c>
      <c r="M109" s="5">
        <f>MIN('vnos rezultatov'!H109,'2ndR'!H109,'3rdR'!H109,'4thR'!H109,'5thR'!H109,'6thR'!H109,'7thR'!H109,'8thR'!H109)</f>
        <v>0</v>
      </c>
      <c r="N109" s="5">
        <f>MIN('vnos rezultatov'!I109,'2ndR'!I109,'3rdR'!I109,'4thR'!I109,'5thR'!I109,'6thR'!I109,'7thR'!I109,'8thR'!I109)</f>
        <v>0</v>
      </c>
      <c r="O109" s="5">
        <f>MIN('vnos rezultatov'!J109,'2ndR'!J109,'3rdR'!J109,'4thR'!J109,'5thR'!J109,'6thR'!J109,'7thR'!J109,'8thR'!J109)</f>
        <v>0</v>
      </c>
      <c r="P109" s="5">
        <f>MIN('vnos rezultatov'!K109,'2ndR'!K109,'3rdR'!K109,'4thR'!K109,'5thR'!K109,'6thR'!K109,'7thR'!K109,'8thR'!K109)</f>
        <v>0</v>
      </c>
      <c r="Q109" s="60">
        <f>MIN('vnos rezultatov'!L109,'2ndR'!L109,'3rdR'!L109,'4thR'!L109,'5thR'!L109,'6thR'!L109,'7thR'!L109,'8thR'!L109)</f>
        <v>0</v>
      </c>
      <c r="R109" s="60">
        <f>MIN('vnos rezultatov'!M109,'2ndR'!M109,'3rdR'!M109,'4thR'!M109,'5thR'!M109,'6thR'!M109,'7thR'!M109,'8thR'!M109)</f>
        <v>0</v>
      </c>
      <c r="S109" s="60">
        <f>MIN('vnos rezultatov'!N109,'2ndR'!N109,'3rdR'!N109,'4thR'!N109,'5thR'!N109,'6thR'!N109,'7thR'!N109,'8thR'!N109)</f>
        <v>0</v>
      </c>
      <c r="T109" s="5">
        <f>MIN('vnos rezultatov'!O109,'2ndR'!O109,'3rdR'!O109,'4thR'!O109,'5thR'!O109,'6thR'!O109,'7thR'!O109,'8thR'!O109)</f>
        <v>0</v>
      </c>
      <c r="U109" s="5">
        <f>MIN('vnos rezultatov'!P109,'2ndR'!P109,'3rdR'!P109,'4thR'!P109,'5thR'!P109,'6thR'!P109,'7thR'!P109,'8thR'!P109)</f>
        <v>0</v>
      </c>
      <c r="V109" s="5">
        <f>MIN('vnos rezultatov'!Q109,'2ndR'!Q109,'3rdR'!Q109,'4thR'!Q109,'5thR'!Q109,'6thR'!Q109,'7thR'!Q109,'8thR'!Q109)</f>
        <v>0</v>
      </c>
      <c r="W109" s="5">
        <f>MIN('vnos rezultatov'!R109,'2ndR'!R109,'3rdR'!R109,'4thR'!R109,'5thR'!R109,'6thR'!R109,'7thR'!R109,'8thR'!R109)</f>
        <v>0</v>
      </c>
      <c r="X109" s="5">
        <f>MIN('vnos rezultatov'!S109,'2ndR'!S109,'3rdR'!S109,'4thR'!S109,'5thR'!S109,'6thR'!S109,'7thR'!S109,'8thR'!S109)</f>
        <v>0</v>
      </c>
      <c r="Y109" s="5">
        <f>MIN('vnos rezultatov'!T109,'2ndR'!T109,'3rdR'!T109,'4thR'!T109,'5thR'!T109,'6thR'!T109,'7thR'!T109,'8thR'!T109)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14</v>
      </c>
      <c r="E110" s="11">
        <f t="shared" si="25"/>
        <v>14</v>
      </c>
      <c r="F110" s="6" t="str">
        <f>'8thR'!B110</f>
        <v/>
      </c>
      <c r="G110" s="6">
        <f>'8thR'!W110</f>
        <v>0</v>
      </c>
      <c r="H110" s="5">
        <f>MIN('vnos rezultatov'!C110,'2ndR'!C110,'3rdR'!C110,'4thR'!C110,'5thR'!C110,'6thR'!C110,'7thR'!C110,'8thR'!C110)</f>
        <v>0</v>
      </c>
      <c r="I110" s="5">
        <f>MIN('vnos rezultatov'!D110,'2ndR'!D110,'3rdR'!D110,'4thR'!D110,'5thR'!D110,'6thR'!D110,'7thR'!D110,'8thR'!D110)</f>
        <v>0</v>
      </c>
      <c r="J110" s="5">
        <f>MIN('vnos rezultatov'!E110,'2ndR'!E110,'3rdR'!E110,'4thR'!E110,'5thR'!E110,'6thR'!E110,'7thR'!E110,'8thR'!E110)</f>
        <v>0</v>
      </c>
      <c r="K110" s="5">
        <f>MIN('vnos rezultatov'!F110,'2ndR'!F110,'3rdR'!F110,'4thR'!F110,'5thR'!F110,'6thR'!F110,'7thR'!F110,'8thR'!F110)</f>
        <v>0</v>
      </c>
      <c r="L110" s="5">
        <f>MIN('vnos rezultatov'!G110,'2ndR'!G110,'3rdR'!G110,'4thR'!G110,'5thR'!G110,'6thR'!G110,'7thR'!G110,'8thR'!G110)</f>
        <v>0</v>
      </c>
      <c r="M110" s="5">
        <f>MIN('vnos rezultatov'!H110,'2ndR'!H110,'3rdR'!H110,'4thR'!H110,'5thR'!H110,'6thR'!H110,'7thR'!H110,'8thR'!H110)</f>
        <v>0</v>
      </c>
      <c r="N110" s="5">
        <f>MIN('vnos rezultatov'!I110,'2ndR'!I110,'3rdR'!I110,'4thR'!I110,'5thR'!I110,'6thR'!I110,'7thR'!I110,'8thR'!I110)</f>
        <v>0</v>
      </c>
      <c r="O110" s="5">
        <f>MIN('vnos rezultatov'!J110,'2ndR'!J110,'3rdR'!J110,'4thR'!J110,'5thR'!J110,'6thR'!J110,'7thR'!J110,'8thR'!J110)</f>
        <v>0</v>
      </c>
      <c r="P110" s="5">
        <f>MIN('vnos rezultatov'!K110,'2ndR'!K110,'3rdR'!K110,'4thR'!K110,'5thR'!K110,'6thR'!K110,'7thR'!K110,'8thR'!K110)</f>
        <v>0</v>
      </c>
      <c r="Q110" s="60">
        <f>MIN('vnos rezultatov'!L110,'2ndR'!L110,'3rdR'!L110,'4thR'!L110,'5thR'!L110,'6thR'!L110,'7thR'!L110,'8thR'!L110)</f>
        <v>0</v>
      </c>
      <c r="R110" s="60">
        <f>MIN('vnos rezultatov'!M110,'2ndR'!M110,'3rdR'!M110,'4thR'!M110,'5thR'!M110,'6thR'!M110,'7thR'!M110,'8thR'!M110)</f>
        <v>0</v>
      </c>
      <c r="S110" s="60">
        <f>MIN('vnos rezultatov'!N110,'2ndR'!N110,'3rdR'!N110,'4thR'!N110,'5thR'!N110,'6thR'!N110,'7thR'!N110,'8thR'!N110)</f>
        <v>0</v>
      </c>
      <c r="T110" s="5">
        <f>MIN('vnos rezultatov'!O110,'2ndR'!O110,'3rdR'!O110,'4thR'!O110,'5thR'!O110,'6thR'!O110,'7thR'!O110,'8thR'!O110)</f>
        <v>0</v>
      </c>
      <c r="U110" s="5">
        <f>MIN('vnos rezultatov'!P110,'2ndR'!P110,'3rdR'!P110,'4thR'!P110,'5thR'!P110,'6thR'!P110,'7thR'!P110,'8thR'!P110)</f>
        <v>0</v>
      </c>
      <c r="V110" s="5">
        <f>MIN('vnos rezultatov'!Q110,'2ndR'!Q110,'3rdR'!Q110,'4thR'!Q110,'5thR'!Q110,'6thR'!Q110,'7thR'!Q110,'8thR'!Q110)</f>
        <v>0</v>
      </c>
      <c r="W110" s="5">
        <f>MIN('vnos rezultatov'!R110,'2ndR'!R110,'3rdR'!R110,'4thR'!R110,'5thR'!R110,'6thR'!R110,'7thR'!R110,'8thR'!R110)</f>
        <v>0</v>
      </c>
      <c r="X110" s="5">
        <f>MIN('vnos rezultatov'!S110,'2ndR'!S110,'3rdR'!S110,'4thR'!S110,'5thR'!S110,'6thR'!S110,'7thR'!S110,'8thR'!S110)</f>
        <v>0</v>
      </c>
      <c r="Y110" s="5">
        <f>MIN('vnos rezultatov'!T110,'2ndR'!T110,'3rdR'!T110,'4thR'!T110,'5thR'!T110,'6thR'!T110,'7thR'!T110,'8thR'!T110)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14</v>
      </c>
      <c r="E111" s="11">
        <f t="shared" si="25"/>
        <v>14</v>
      </c>
      <c r="F111" s="6" t="str">
        <f>'8thR'!B111</f>
        <v/>
      </c>
      <c r="G111" s="6">
        <f>'8thR'!W111</f>
        <v>0</v>
      </c>
      <c r="H111" s="5">
        <f>MIN('vnos rezultatov'!C111,'2ndR'!C111,'3rdR'!C111,'4thR'!C111,'5thR'!C111,'6thR'!C111,'7thR'!C111,'8thR'!C111)</f>
        <v>0</v>
      </c>
      <c r="I111" s="5">
        <f>MIN('vnos rezultatov'!D111,'2ndR'!D111,'3rdR'!D111,'4thR'!D111,'5thR'!D111,'6thR'!D111,'7thR'!D111,'8thR'!D111)</f>
        <v>0</v>
      </c>
      <c r="J111" s="5">
        <f>MIN('vnos rezultatov'!E111,'2ndR'!E111,'3rdR'!E111,'4thR'!E111,'5thR'!E111,'6thR'!E111,'7thR'!E111,'8thR'!E111)</f>
        <v>0</v>
      </c>
      <c r="K111" s="5">
        <f>MIN('vnos rezultatov'!F111,'2ndR'!F111,'3rdR'!F111,'4thR'!F111,'5thR'!F111,'6thR'!F111,'7thR'!F111,'8thR'!F111)</f>
        <v>0</v>
      </c>
      <c r="L111" s="5">
        <f>MIN('vnos rezultatov'!G111,'2ndR'!G111,'3rdR'!G111,'4thR'!G111,'5thR'!G111,'6thR'!G111,'7thR'!G111,'8thR'!G111)</f>
        <v>0</v>
      </c>
      <c r="M111" s="5">
        <f>MIN('vnos rezultatov'!H111,'2ndR'!H111,'3rdR'!H111,'4thR'!H111,'5thR'!H111,'6thR'!H111,'7thR'!H111,'8thR'!H111)</f>
        <v>0</v>
      </c>
      <c r="N111" s="5">
        <f>MIN('vnos rezultatov'!I111,'2ndR'!I111,'3rdR'!I111,'4thR'!I111,'5thR'!I111,'6thR'!I111,'7thR'!I111,'8thR'!I111)</f>
        <v>0</v>
      </c>
      <c r="O111" s="5">
        <f>MIN('vnos rezultatov'!J111,'2ndR'!J111,'3rdR'!J111,'4thR'!J111,'5thR'!J111,'6thR'!J111,'7thR'!J111,'8thR'!J111)</f>
        <v>0</v>
      </c>
      <c r="P111" s="5">
        <f>MIN('vnos rezultatov'!K111,'2ndR'!K111,'3rdR'!K111,'4thR'!K111,'5thR'!K111,'6thR'!K111,'7thR'!K111,'8thR'!K111)</f>
        <v>0</v>
      </c>
      <c r="Q111" s="60">
        <f>MIN('vnos rezultatov'!L111,'2ndR'!L111,'3rdR'!L111,'4thR'!L111,'5thR'!L111,'6thR'!L111,'7thR'!L111,'8thR'!L111)</f>
        <v>0</v>
      </c>
      <c r="R111" s="60">
        <f>MIN('vnos rezultatov'!M111,'2ndR'!M111,'3rdR'!M111,'4thR'!M111,'5thR'!M111,'6thR'!M111,'7thR'!M111,'8thR'!M111)</f>
        <v>0</v>
      </c>
      <c r="S111" s="60">
        <f>MIN('vnos rezultatov'!N111,'2ndR'!N111,'3rdR'!N111,'4thR'!N111,'5thR'!N111,'6thR'!N111,'7thR'!N111,'8thR'!N111)</f>
        <v>0</v>
      </c>
      <c r="T111" s="5">
        <f>MIN('vnos rezultatov'!O111,'2ndR'!O111,'3rdR'!O111,'4thR'!O111,'5thR'!O111,'6thR'!O111,'7thR'!O111,'8thR'!O111)</f>
        <v>0</v>
      </c>
      <c r="U111" s="5">
        <f>MIN('vnos rezultatov'!P111,'2ndR'!P111,'3rdR'!P111,'4thR'!P111,'5thR'!P111,'6thR'!P111,'7thR'!P111,'8thR'!P111)</f>
        <v>0</v>
      </c>
      <c r="V111" s="5">
        <f>MIN('vnos rezultatov'!Q111,'2ndR'!Q111,'3rdR'!Q111,'4thR'!Q111,'5thR'!Q111,'6thR'!Q111,'7thR'!Q111,'8thR'!Q111)</f>
        <v>0</v>
      </c>
      <c r="W111" s="5">
        <f>MIN('vnos rezultatov'!R111,'2ndR'!R111,'3rdR'!R111,'4thR'!R111,'5thR'!R111,'6thR'!R111,'7thR'!R111,'8thR'!R111)</f>
        <v>0</v>
      </c>
      <c r="X111" s="5">
        <f>MIN('vnos rezultatov'!S111,'2ndR'!S111,'3rdR'!S111,'4thR'!S111,'5thR'!S111,'6thR'!S111,'7thR'!S111,'8thR'!S111)</f>
        <v>0</v>
      </c>
      <c r="Y111" s="5">
        <f>MIN('vnos rezultatov'!T111,'2ndR'!T111,'3rdR'!T111,'4thR'!T111,'5thR'!T111,'6thR'!T111,'7thR'!T111,'8thR'!T111)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14</v>
      </c>
      <c r="E112" s="11">
        <f t="shared" si="25"/>
        <v>14</v>
      </c>
      <c r="F112" s="6" t="str">
        <f>'8thR'!B112</f>
        <v/>
      </c>
      <c r="G112" s="6">
        <f>'8thR'!W112</f>
        <v>0</v>
      </c>
      <c r="H112" s="5">
        <f>MIN('vnos rezultatov'!C112,'2ndR'!C112,'3rdR'!C112,'4thR'!C112,'5thR'!C112,'6thR'!C112,'7thR'!C112,'8thR'!C112)</f>
        <v>0</v>
      </c>
      <c r="I112" s="5">
        <f>MIN('vnos rezultatov'!D112,'2ndR'!D112,'3rdR'!D112,'4thR'!D112,'5thR'!D112,'6thR'!D112,'7thR'!D112,'8thR'!D112)</f>
        <v>0</v>
      </c>
      <c r="J112" s="5">
        <f>MIN('vnos rezultatov'!E112,'2ndR'!E112,'3rdR'!E112,'4thR'!E112,'5thR'!E112,'6thR'!E112,'7thR'!E112,'8thR'!E112)</f>
        <v>0</v>
      </c>
      <c r="K112" s="5">
        <f>MIN('vnos rezultatov'!F112,'2ndR'!F112,'3rdR'!F112,'4thR'!F112,'5thR'!F112,'6thR'!F112,'7thR'!F112,'8thR'!F112)</f>
        <v>0</v>
      </c>
      <c r="L112" s="5">
        <f>MIN('vnos rezultatov'!G112,'2ndR'!G112,'3rdR'!G112,'4thR'!G112,'5thR'!G112,'6thR'!G112,'7thR'!G112,'8thR'!G112)</f>
        <v>0</v>
      </c>
      <c r="M112" s="5">
        <f>MIN('vnos rezultatov'!H112,'2ndR'!H112,'3rdR'!H112,'4thR'!H112,'5thR'!H112,'6thR'!H112,'7thR'!H112,'8thR'!H112)</f>
        <v>0</v>
      </c>
      <c r="N112" s="5">
        <f>MIN('vnos rezultatov'!I112,'2ndR'!I112,'3rdR'!I112,'4thR'!I112,'5thR'!I112,'6thR'!I112,'7thR'!I112,'8thR'!I112)</f>
        <v>0</v>
      </c>
      <c r="O112" s="5">
        <f>MIN('vnos rezultatov'!J112,'2ndR'!J112,'3rdR'!J112,'4thR'!J112,'5thR'!J112,'6thR'!J112,'7thR'!J112,'8thR'!J112)</f>
        <v>0</v>
      </c>
      <c r="P112" s="5">
        <f>MIN('vnos rezultatov'!K112,'2ndR'!K112,'3rdR'!K112,'4thR'!K112,'5thR'!K112,'6thR'!K112,'7thR'!K112,'8thR'!K112)</f>
        <v>0</v>
      </c>
      <c r="Q112" s="60">
        <f>MIN('vnos rezultatov'!L112,'2ndR'!L112,'3rdR'!L112,'4thR'!L112,'5thR'!L112,'6thR'!L112,'7thR'!L112,'8thR'!L112)</f>
        <v>0</v>
      </c>
      <c r="R112" s="60">
        <f>MIN('vnos rezultatov'!M112,'2ndR'!M112,'3rdR'!M112,'4thR'!M112,'5thR'!M112,'6thR'!M112,'7thR'!M112,'8thR'!M112)</f>
        <v>0</v>
      </c>
      <c r="S112" s="60">
        <f>MIN('vnos rezultatov'!N112,'2ndR'!N112,'3rdR'!N112,'4thR'!N112,'5thR'!N112,'6thR'!N112,'7thR'!N112,'8thR'!N112)</f>
        <v>0</v>
      </c>
      <c r="T112" s="5">
        <f>MIN('vnos rezultatov'!O112,'2ndR'!O112,'3rdR'!O112,'4thR'!O112,'5thR'!O112,'6thR'!O112,'7thR'!O112,'8thR'!O112)</f>
        <v>0</v>
      </c>
      <c r="U112" s="5">
        <f>MIN('vnos rezultatov'!P112,'2ndR'!P112,'3rdR'!P112,'4thR'!P112,'5thR'!P112,'6thR'!P112,'7thR'!P112,'8thR'!P112)</f>
        <v>0</v>
      </c>
      <c r="V112" s="5">
        <f>MIN('vnos rezultatov'!Q112,'2ndR'!Q112,'3rdR'!Q112,'4thR'!Q112,'5thR'!Q112,'6thR'!Q112,'7thR'!Q112,'8thR'!Q112)</f>
        <v>0</v>
      </c>
      <c r="W112" s="5">
        <f>MIN('vnos rezultatov'!R112,'2ndR'!R112,'3rdR'!R112,'4thR'!R112,'5thR'!R112,'6thR'!R112,'7thR'!R112,'8thR'!R112)</f>
        <v>0</v>
      </c>
      <c r="X112" s="5">
        <f>MIN('vnos rezultatov'!S112,'2ndR'!S112,'3rdR'!S112,'4thR'!S112,'5thR'!S112,'6thR'!S112,'7thR'!S112,'8thR'!S112)</f>
        <v>0</v>
      </c>
      <c r="Y112" s="5">
        <f>MIN('vnos rezultatov'!T112,'2ndR'!T112,'3rdR'!T112,'4thR'!T112,'5thR'!T112,'6thR'!T112,'7thR'!T112,'8thR'!T112)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14</v>
      </c>
      <c r="E113" s="11">
        <f t="shared" si="25"/>
        <v>14</v>
      </c>
      <c r="F113" s="6" t="str">
        <f>'8thR'!B113</f>
        <v/>
      </c>
      <c r="G113" s="6">
        <f>'8thR'!W113</f>
        <v>0</v>
      </c>
      <c r="H113" s="5">
        <f>MIN('vnos rezultatov'!C113,'2ndR'!C113,'3rdR'!C113,'4thR'!C113,'5thR'!C113,'6thR'!C113,'7thR'!C113,'8thR'!C113)</f>
        <v>0</v>
      </c>
      <c r="I113" s="5">
        <f>MIN('vnos rezultatov'!D113,'2ndR'!D113,'3rdR'!D113,'4thR'!D113,'5thR'!D113,'6thR'!D113,'7thR'!D113,'8thR'!D113)</f>
        <v>0</v>
      </c>
      <c r="J113" s="5">
        <f>MIN('vnos rezultatov'!E113,'2ndR'!E113,'3rdR'!E113,'4thR'!E113,'5thR'!E113,'6thR'!E113,'7thR'!E113,'8thR'!E113)</f>
        <v>0</v>
      </c>
      <c r="K113" s="5">
        <f>MIN('vnos rezultatov'!F113,'2ndR'!F113,'3rdR'!F113,'4thR'!F113,'5thR'!F113,'6thR'!F113,'7thR'!F113,'8thR'!F113)</f>
        <v>0</v>
      </c>
      <c r="L113" s="5">
        <f>MIN('vnos rezultatov'!G113,'2ndR'!G113,'3rdR'!G113,'4thR'!G113,'5thR'!G113,'6thR'!G113,'7thR'!G113,'8thR'!G113)</f>
        <v>0</v>
      </c>
      <c r="M113" s="5">
        <f>MIN('vnos rezultatov'!H113,'2ndR'!H113,'3rdR'!H113,'4thR'!H113,'5thR'!H113,'6thR'!H113,'7thR'!H113,'8thR'!H113)</f>
        <v>0</v>
      </c>
      <c r="N113" s="5">
        <f>MIN('vnos rezultatov'!I113,'2ndR'!I113,'3rdR'!I113,'4thR'!I113,'5thR'!I113,'6thR'!I113,'7thR'!I113,'8thR'!I113)</f>
        <v>0</v>
      </c>
      <c r="O113" s="5">
        <f>MIN('vnos rezultatov'!J113,'2ndR'!J113,'3rdR'!J113,'4thR'!J113,'5thR'!J113,'6thR'!J113,'7thR'!J113,'8thR'!J113)</f>
        <v>0</v>
      </c>
      <c r="P113" s="5">
        <f>MIN('vnos rezultatov'!K113,'2ndR'!K113,'3rdR'!K113,'4thR'!K113,'5thR'!K113,'6thR'!K113,'7thR'!K113,'8thR'!K113)</f>
        <v>0</v>
      </c>
      <c r="Q113" s="60">
        <f>MIN('vnos rezultatov'!L113,'2ndR'!L113,'3rdR'!L113,'4thR'!L113,'5thR'!L113,'6thR'!L113,'7thR'!L113,'8thR'!L113)</f>
        <v>0</v>
      </c>
      <c r="R113" s="60">
        <f>MIN('vnos rezultatov'!M113,'2ndR'!M113,'3rdR'!M113,'4thR'!M113,'5thR'!M113,'6thR'!M113,'7thR'!M113,'8thR'!M113)</f>
        <v>0</v>
      </c>
      <c r="S113" s="60">
        <f>MIN('vnos rezultatov'!N113,'2ndR'!N113,'3rdR'!N113,'4thR'!N113,'5thR'!N113,'6thR'!N113,'7thR'!N113,'8thR'!N113)</f>
        <v>0</v>
      </c>
      <c r="T113" s="5">
        <f>MIN('vnos rezultatov'!O113,'2ndR'!O113,'3rdR'!O113,'4thR'!O113,'5thR'!O113,'6thR'!O113,'7thR'!O113,'8thR'!O113)</f>
        <v>0</v>
      </c>
      <c r="U113" s="5">
        <f>MIN('vnos rezultatov'!P113,'2ndR'!P113,'3rdR'!P113,'4thR'!P113,'5thR'!P113,'6thR'!P113,'7thR'!P113,'8thR'!P113)</f>
        <v>0</v>
      </c>
      <c r="V113" s="5">
        <f>MIN('vnos rezultatov'!Q113,'2ndR'!Q113,'3rdR'!Q113,'4thR'!Q113,'5thR'!Q113,'6thR'!Q113,'7thR'!Q113,'8thR'!Q113)</f>
        <v>0</v>
      </c>
      <c r="W113" s="5">
        <f>MIN('vnos rezultatov'!R113,'2ndR'!R113,'3rdR'!R113,'4thR'!R113,'5thR'!R113,'6thR'!R113,'7thR'!R113,'8thR'!R113)</f>
        <v>0</v>
      </c>
      <c r="X113" s="5">
        <f>MIN('vnos rezultatov'!S113,'2ndR'!S113,'3rdR'!S113,'4thR'!S113,'5thR'!S113,'6thR'!S113,'7thR'!S113,'8thR'!S113)</f>
        <v>0</v>
      </c>
      <c r="Y113" s="5">
        <f>MIN('vnos rezultatov'!T113,'2ndR'!T113,'3rdR'!T113,'4thR'!T113,'5thR'!T113,'6thR'!T113,'7thR'!T113,'8thR'!T113)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14</v>
      </c>
      <c r="E114" s="11">
        <f t="shared" si="25"/>
        <v>14</v>
      </c>
      <c r="F114" s="6" t="str">
        <f>'8thR'!B114</f>
        <v/>
      </c>
      <c r="G114" s="6">
        <f>'8thR'!W114</f>
        <v>0</v>
      </c>
      <c r="H114" s="5">
        <f>MIN('vnos rezultatov'!C114,'2ndR'!C114,'3rdR'!C114,'4thR'!C114,'5thR'!C114,'6thR'!C114,'7thR'!C114,'8thR'!C114)</f>
        <v>0</v>
      </c>
      <c r="I114" s="5">
        <f>MIN('vnos rezultatov'!D114,'2ndR'!D114,'3rdR'!D114,'4thR'!D114,'5thR'!D114,'6thR'!D114,'7thR'!D114,'8thR'!D114)</f>
        <v>0</v>
      </c>
      <c r="J114" s="5">
        <f>MIN('vnos rezultatov'!E114,'2ndR'!E114,'3rdR'!E114,'4thR'!E114,'5thR'!E114,'6thR'!E114,'7thR'!E114,'8thR'!E114)</f>
        <v>0</v>
      </c>
      <c r="K114" s="5">
        <f>MIN('vnos rezultatov'!F114,'2ndR'!F114,'3rdR'!F114,'4thR'!F114,'5thR'!F114,'6thR'!F114,'7thR'!F114,'8thR'!F114)</f>
        <v>0</v>
      </c>
      <c r="L114" s="5">
        <f>MIN('vnos rezultatov'!G114,'2ndR'!G114,'3rdR'!G114,'4thR'!G114,'5thR'!G114,'6thR'!G114,'7thR'!G114,'8thR'!G114)</f>
        <v>0</v>
      </c>
      <c r="M114" s="5">
        <f>MIN('vnos rezultatov'!H114,'2ndR'!H114,'3rdR'!H114,'4thR'!H114,'5thR'!H114,'6thR'!H114,'7thR'!H114,'8thR'!H114)</f>
        <v>0</v>
      </c>
      <c r="N114" s="5">
        <f>MIN('vnos rezultatov'!I114,'2ndR'!I114,'3rdR'!I114,'4thR'!I114,'5thR'!I114,'6thR'!I114,'7thR'!I114,'8thR'!I114)</f>
        <v>0</v>
      </c>
      <c r="O114" s="5">
        <f>MIN('vnos rezultatov'!J114,'2ndR'!J114,'3rdR'!J114,'4thR'!J114,'5thR'!J114,'6thR'!J114,'7thR'!J114,'8thR'!J114)</f>
        <v>0</v>
      </c>
      <c r="P114" s="5">
        <f>MIN('vnos rezultatov'!K114,'2ndR'!K114,'3rdR'!K114,'4thR'!K114,'5thR'!K114,'6thR'!K114,'7thR'!K114,'8thR'!K114)</f>
        <v>0</v>
      </c>
      <c r="Q114" s="60">
        <f>MIN('vnos rezultatov'!L114,'2ndR'!L114,'3rdR'!L114,'4thR'!L114,'5thR'!L114,'6thR'!L114,'7thR'!L114,'8thR'!L114)</f>
        <v>0</v>
      </c>
      <c r="R114" s="60">
        <f>MIN('vnos rezultatov'!M114,'2ndR'!M114,'3rdR'!M114,'4thR'!M114,'5thR'!M114,'6thR'!M114,'7thR'!M114,'8thR'!M114)</f>
        <v>0</v>
      </c>
      <c r="S114" s="60">
        <f>MIN('vnos rezultatov'!N114,'2ndR'!N114,'3rdR'!N114,'4thR'!N114,'5thR'!N114,'6thR'!N114,'7thR'!N114,'8thR'!N114)</f>
        <v>0</v>
      </c>
      <c r="T114" s="5">
        <f>MIN('vnos rezultatov'!O114,'2ndR'!O114,'3rdR'!O114,'4thR'!O114,'5thR'!O114,'6thR'!O114,'7thR'!O114,'8thR'!O114)</f>
        <v>0</v>
      </c>
      <c r="U114" s="5">
        <f>MIN('vnos rezultatov'!P114,'2ndR'!P114,'3rdR'!P114,'4thR'!P114,'5thR'!P114,'6thR'!P114,'7thR'!P114,'8thR'!P114)</f>
        <v>0</v>
      </c>
      <c r="V114" s="5">
        <f>MIN('vnos rezultatov'!Q114,'2ndR'!Q114,'3rdR'!Q114,'4thR'!Q114,'5thR'!Q114,'6thR'!Q114,'7thR'!Q114,'8thR'!Q114)</f>
        <v>0</v>
      </c>
      <c r="W114" s="5">
        <f>MIN('vnos rezultatov'!R114,'2ndR'!R114,'3rdR'!R114,'4thR'!R114,'5thR'!R114,'6thR'!R114,'7thR'!R114,'8thR'!R114)</f>
        <v>0</v>
      </c>
      <c r="X114" s="5">
        <f>MIN('vnos rezultatov'!S114,'2ndR'!S114,'3rdR'!S114,'4thR'!S114,'5thR'!S114,'6thR'!S114,'7thR'!S114,'8thR'!S114)</f>
        <v>0</v>
      </c>
      <c r="Y114" s="5">
        <f>MIN('vnos rezultatov'!T114,'2ndR'!T114,'3rdR'!T114,'4thR'!T114,'5thR'!T114,'6thR'!T114,'7thR'!T114,'8thR'!T114)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14</v>
      </c>
      <c r="E115" s="11">
        <f t="shared" si="25"/>
        <v>14</v>
      </c>
      <c r="F115" s="6" t="str">
        <f>'8thR'!B115</f>
        <v/>
      </c>
      <c r="G115" s="6">
        <f>'8thR'!W115</f>
        <v>0</v>
      </c>
      <c r="H115" s="5">
        <f>MIN('vnos rezultatov'!C115,'2ndR'!C115,'3rdR'!C115,'4thR'!C115,'5thR'!C115,'6thR'!C115,'7thR'!C115,'8thR'!C115)</f>
        <v>0</v>
      </c>
      <c r="I115" s="5">
        <f>MIN('vnos rezultatov'!D115,'2ndR'!D115,'3rdR'!D115,'4thR'!D115,'5thR'!D115,'6thR'!D115,'7thR'!D115,'8thR'!D115)</f>
        <v>0</v>
      </c>
      <c r="J115" s="5">
        <f>MIN('vnos rezultatov'!E115,'2ndR'!E115,'3rdR'!E115,'4thR'!E115,'5thR'!E115,'6thR'!E115,'7thR'!E115,'8thR'!E115)</f>
        <v>0</v>
      </c>
      <c r="K115" s="5">
        <f>MIN('vnos rezultatov'!F115,'2ndR'!F115,'3rdR'!F115,'4thR'!F115,'5thR'!F115,'6thR'!F115,'7thR'!F115,'8thR'!F115)</f>
        <v>0</v>
      </c>
      <c r="L115" s="5">
        <f>MIN('vnos rezultatov'!G115,'2ndR'!G115,'3rdR'!G115,'4thR'!G115,'5thR'!G115,'6thR'!G115,'7thR'!G115,'8thR'!G115)</f>
        <v>0</v>
      </c>
      <c r="M115" s="5">
        <f>MIN('vnos rezultatov'!H115,'2ndR'!H115,'3rdR'!H115,'4thR'!H115,'5thR'!H115,'6thR'!H115,'7thR'!H115,'8thR'!H115)</f>
        <v>0</v>
      </c>
      <c r="N115" s="5">
        <f>MIN('vnos rezultatov'!I115,'2ndR'!I115,'3rdR'!I115,'4thR'!I115,'5thR'!I115,'6thR'!I115,'7thR'!I115,'8thR'!I115)</f>
        <v>0</v>
      </c>
      <c r="O115" s="5">
        <f>MIN('vnos rezultatov'!J115,'2ndR'!J115,'3rdR'!J115,'4thR'!J115,'5thR'!J115,'6thR'!J115,'7thR'!J115,'8thR'!J115)</f>
        <v>0</v>
      </c>
      <c r="P115" s="5">
        <f>MIN('vnos rezultatov'!K115,'2ndR'!K115,'3rdR'!K115,'4thR'!K115,'5thR'!K115,'6thR'!K115,'7thR'!K115,'8thR'!K115)</f>
        <v>0</v>
      </c>
      <c r="Q115" s="60">
        <f>MIN('vnos rezultatov'!L115,'2ndR'!L115,'3rdR'!L115,'4thR'!L115,'5thR'!L115,'6thR'!L115,'7thR'!L115,'8thR'!L115)</f>
        <v>0</v>
      </c>
      <c r="R115" s="60">
        <f>MIN('vnos rezultatov'!M115,'2ndR'!M115,'3rdR'!M115,'4thR'!M115,'5thR'!M115,'6thR'!M115,'7thR'!M115,'8thR'!M115)</f>
        <v>0</v>
      </c>
      <c r="S115" s="60">
        <f>MIN('vnos rezultatov'!N115,'2ndR'!N115,'3rdR'!N115,'4thR'!N115,'5thR'!N115,'6thR'!N115,'7thR'!N115,'8thR'!N115)</f>
        <v>0</v>
      </c>
      <c r="T115" s="5">
        <f>MIN('vnos rezultatov'!O115,'2ndR'!O115,'3rdR'!O115,'4thR'!O115,'5thR'!O115,'6thR'!O115,'7thR'!O115,'8thR'!O115)</f>
        <v>0</v>
      </c>
      <c r="U115" s="5">
        <f>MIN('vnos rezultatov'!P115,'2ndR'!P115,'3rdR'!P115,'4thR'!P115,'5thR'!P115,'6thR'!P115,'7thR'!P115,'8thR'!P115)</f>
        <v>0</v>
      </c>
      <c r="V115" s="5">
        <f>MIN('vnos rezultatov'!Q115,'2ndR'!Q115,'3rdR'!Q115,'4thR'!Q115,'5thR'!Q115,'6thR'!Q115,'7thR'!Q115,'8thR'!Q115)</f>
        <v>0</v>
      </c>
      <c r="W115" s="5">
        <f>MIN('vnos rezultatov'!R115,'2ndR'!R115,'3rdR'!R115,'4thR'!R115,'5thR'!R115,'6thR'!R115,'7thR'!R115,'8thR'!R115)</f>
        <v>0</v>
      </c>
      <c r="X115" s="5">
        <f>MIN('vnos rezultatov'!S115,'2ndR'!S115,'3rdR'!S115,'4thR'!S115,'5thR'!S115,'6thR'!S115,'7thR'!S115,'8thR'!S115)</f>
        <v>0</v>
      </c>
      <c r="Y115" s="5">
        <f>MIN('vnos rezultatov'!T115,'2ndR'!T115,'3rdR'!T115,'4thR'!T115,'5thR'!T115,'6thR'!T115,'7thR'!T115,'8thR'!T115)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14</v>
      </c>
      <c r="E116" s="11">
        <f t="shared" si="25"/>
        <v>14</v>
      </c>
      <c r="F116" s="6" t="str">
        <f>'8thR'!B116</f>
        <v/>
      </c>
      <c r="G116" s="6">
        <f>'8thR'!W116</f>
        <v>0</v>
      </c>
      <c r="H116" s="5">
        <f>MIN('vnos rezultatov'!C116,'2ndR'!C116,'3rdR'!C116,'4thR'!C116,'5thR'!C116,'6thR'!C116,'7thR'!C116,'8thR'!C116)</f>
        <v>0</v>
      </c>
      <c r="I116" s="5">
        <f>MIN('vnos rezultatov'!D116,'2ndR'!D116,'3rdR'!D116,'4thR'!D116,'5thR'!D116,'6thR'!D116,'7thR'!D116,'8thR'!D116)</f>
        <v>0</v>
      </c>
      <c r="J116" s="5">
        <f>MIN('vnos rezultatov'!E116,'2ndR'!E116,'3rdR'!E116,'4thR'!E116,'5thR'!E116,'6thR'!E116,'7thR'!E116,'8thR'!E116)</f>
        <v>0</v>
      </c>
      <c r="K116" s="5">
        <f>MIN('vnos rezultatov'!F116,'2ndR'!F116,'3rdR'!F116,'4thR'!F116,'5thR'!F116,'6thR'!F116,'7thR'!F116,'8thR'!F116)</f>
        <v>0</v>
      </c>
      <c r="L116" s="5">
        <f>MIN('vnos rezultatov'!G116,'2ndR'!G116,'3rdR'!G116,'4thR'!G116,'5thR'!G116,'6thR'!G116,'7thR'!G116,'8thR'!G116)</f>
        <v>0</v>
      </c>
      <c r="M116" s="5">
        <f>MIN('vnos rezultatov'!H116,'2ndR'!H116,'3rdR'!H116,'4thR'!H116,'5thR'!H116,'6thR'!H116,'7thR'!H116,'8thR'!H116)</f>
        <v>0</v>
      </c>
      <c r="N116" s="5">
        <f>MIN('vnos rezultatov'!I116,'2ndR'!I116,'3rdR'!I116,'4thR'!I116,'5thR'!I116,'6thR'!I116,'7thR'!I116,'8thR'!I116)</f>
        <v>0</v>
      </c>
      <c r="O116" s="5">
        <f>MIN('vnos rezultatov'!J116,'2ndR'!J116,'3rdR'!J116,'4thR'!J116,'5thR'!J116,'6thR'!J116,'7thR'!J116,'8thR'!J116)</f>
        <v>0</v>
      </c>
      <c r="P116" s="5">
        <f>MIN('vnos rezultatov'!K116,'2ndR'!K116,'3rdR'!K116,'4thR'!K116,'5thR'!K116,'6thR'!K116,'7thR'!K116,'8thR'!K116)</f>
        <v>0</v>
      </c>
      <c r="Q116" s="60">
        <f>MIN('vnos rezultatov'!L116,'2ndR'!L116,'3rdR'!L116,'4thR'!L116,'5thR'!L116,'6thR'!L116,'7thR'!L116,'8thR'!L116)</f>
        <v>0</v>
      </c>
      <c r="R116" s="60">
        <f>MIN('vnos rezultatov'!M116,'2ndR'!M116,'3rdR'!M116,'4thR'!M116,'5thR'!M116,'6thR'!M116,'7thR'!M116,'8thR'!M116)</f>
        <v>0</v>
      </c>
      <c r="S116" s="60">
        <f>MIN('vnos rezultatov'!N116,'2ndR'!N116,'3rdR'!N116,'4thR'!N116,'5thR'!N116,'6thR'!N116,'7thR'!N116,'8thR'!N116)</f>
        <v>0</v>
      </c>
      <c r="T116" s="5">
        <f>MIN('vnos rezultatov'!O116,'2ndR'!O116,'3rdR'!O116,'4thR'!O116,'5thR'!O116,'6thR'!O116,'7thR'!O116,'8thR'!O116)</f>
        <v>0</v>
      </c>
      <c r="U116" s="5">
        <f>MIN('vnos rezultatov'!P116,'2ndR'!P116,'3rdR'!P116,'4thR'!P116,'5thR'!P116,'6thR'!P116,'7thR'!P116,'8thR'!P116)</f>
        <v>0</v>
      </c>
      <c r="V116" s="5">
        <f>MIN('vnos rezultatov'!Q116,'2ndR'!Q116,'3rdR'!Q116,'4thR'!Q116,'5thR'!Q116,'6thR'!Q116,'7thR'!Q116,'8thR'!Q116)</f>
        <v>0</v>
      </c>
      <c r="W116" s="5">
        <f>MIN('vnos rezultatov'!R116,'2ndR'!R116,'3rdR'!R116,'4thR'!R116,'5thR'!R116,'6thR'!R116,'7thR'!R116,'8thR'!R116)</f>
        <v>0</v>
      </c>
      <c r="X116" s="5">
        <f>MIN('vnos rezultatov'!S116,'2ndR'!S116,'3rdR'!S116,'4thR'!S116,'5thR'!S116,'6thR'!S116,'7thR'!S116,'8thR'!S116)</f>
        <v>0</v>
      </c>
      <c r="Y116" s="5">
        <f>MIN('vnos rezultatov'!T116,'2ndR'!T116,'3rdR'!T116,'4thR'!T116,'5thR'!T116,'6thR'!T116,'7thR'!T116,'8thR'!T116)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14</v>
      </c>
      <c r="E117" s="11">
        <f t="shared" si="25"/>
        <v>14</v>
      </c>
      <c r="F117" s="6" t="str">
        <f>'8thR'!B117</f>
        <v/>
      </c>
      <c r="G117" s="6">
        <f>'8thR'!W117</f>
        <v>0</v>
      </c>
      <c r="H117" s="5">
        <f>MIN('vnos rezultatov'!C117,'2ndR'!C117,'3rdR'!C117,'4thR'!C117,'5thR'!C117,'6thR'!C117,'7thR'!C117,'8thR'!C117)</f>
        <v>0</v>
      </c>
      <c r="I117" s="5">
        <f>MIN('vnos rezultatov'!D117,'2ndR'!D117,'3rdR'!D117,'4thR'!D117,'5thR'!D117,'6thR'!D117,'7thR'!D117,'8thR'!D117)</f>
        <v>0</v>
      </c>
      <c r="J117" s="5">
        <f>MIN('vnos rezultatov'!E117,'2ndR'!E117,'3rdR'!E117,'4thR'!E117,'5thR'!E117,'6thR'!E117,'7thR'!E117,'8thR'!E117)</f>
        <v>0</v>
      </c>
      <c r="K117" s="5">
        <f>MIN('vnos rezultatov'!F117,'2ndR'!F117,'3rdR'!F117,'4thR'!F117,'5thR'!F117,'6thR'!F117,'7thR'!F117,'8thR'!F117)</f>
        <v>0</v>
      </c>
      <c r="L117" s="5">
        <f>MIN('vnos rezultatov'!G117,'2ndR'!G117,'3rdR'!G117,'4thR'!G117,'5thR'!G117,'6thR'!G117,'7thR'!G117,'8thR'!G117)</f>
        <v>0</v>
      </c>
      <c r="M117" s="5">
        <f>MIN('vnos rezultatov'!H117,'2ndR'!H117,'3rdR'!H117,'4thR'!H117,'5thR'!H117,'6thR'!H117,'7thR'!H117,'8thR'!H117)</f>
        <v>0</v>
      </c>
      <c r="N117" s="5">
        <f>MIN('vnos rezultatov'!I117,'2ndR'!I117,'3rdR'!I117,'4thR'!I117,'5thR'!I117,'6thR'!I117,'7thR'!I117,'8thR'!I117)</f>
        <v>0</v>
      </c>
      <c r="O117" s="5">
        <f>MIN('vnos rezultatov'!J117,'2ndR'!J117,'3rdR'!J117,'4thR'!J117,'5thR'!J117,'6thR'!J117,'7thR'!J117,'8thR'!J117)</f>
        <v>0</v>
      </c>
      <c r="P117" s="5">
        <f>MIN('vnos rezultatov'!K117,'2ndR'!K117,'3rdR'!K117,'4thR'!K117,'5thR'!K117,'6thR'!K117,'7thR'!K117,'8thR'!K117)</f>
        <v>0</v>
      </c>
      <c r="Q117" s="60">
        <f>MIN('vnos rezultatov'!L117,'2ndR'!L117,'3rdR'!L117,'4thR'!L117,'5thR'!L117,'6thR'!L117,'7thR'!L117,'8thR'!L117)</f>
        <v>0</v>
      </c>
      <c r="R117" s="60">
        <f>MIN('vnos rezultatov'!M117,'2ndR'!M117,'3rdR'!M117,'4thR'!M117,'5thR'!M117,'6thR'!M117,'7thR'!M117,'8thR'!M117)</f>
        <v>0</v>
      </c>
      <c r="S117" s="60">
        <f>MIN('vnos rezultatov'!N117,'2ndR'!N117,'3rdR'!N117,'4thR'!N117,'5thR'!N117,'6thR'!N117,'7thR'!N117,'8thR'!N117)</f>
        <v>0</v>
      </c>
      <c r="T117" s="5">
        <f>MIN('vnos rezultatov'!O117,'2ndR'!O117,'3rdR'!O117,'4thR'!O117,'5thR'!O117,'6thR'!O117,'7thR'!O117,'8thR'!O117)</f>
        <v>0</v>
      </c>
      <c r="U117" s="5">
        <f>MIN('vnos rezultatov'!P117,'2ndR'!P117,'3rdR'!P117,'4thR'!P117,'5thR'!P117,'6thR'!P117,'7thR'!P117,'8thR'!P117)</f>
        <v>0</v>
      </c>
      <c r="V117" s="5">
        <f>MIN('vnos rezultatov'!Q117,'2ndR'!Q117,'3rdR'!Q117,'4thR'!Q117,'5thR'!Q117,'6thR'!Q117,'7thR'!Q117,'8thR'!Q117)</f>
        <v>0</v>
      </c>
      <c r="W117" s="5">
        <f>MIN('vnos rezultatov'!R117,'2ndR'!R117,'3rdR'!R117,'4thR'!R117,'5thR'!R117,'6thR'!R117,'7thR'!R117,'8thR'!R117)</f>
        <v>0</v>
      </c>
      <c r="X117" s="5">
        <f>MIN('vnos rezultatov'!S117,'2ndR'!S117,'3rdR'!S117,'4thR'!S117,'5thR'!S117,'6thR'!S117,'7thR'!S117,'8thR'!S117)</f>
        <v>0</v>
      </c>
      <c r="Y117" s="5">
        <f>MIN('vnos rezultatov'!T117,'2ndR'!T117,'3rdR'!T117,'4thR'!T117,'5thR'!T117,'6thR'!T117,'7thR'!T117,'8thR'!T117)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14</v>
      </c>
      <c r="E118" s="11">
        <f t="shared" si="25"/>
        <v>14</v>
      </c>
      <c r="F118" s="6" t="str">
        <f>'8thR'!B118</f>
        <v/>
      </c>
      <c r="G118" s="6">
        <f>'8thR'!W118</f>
        <v>0</v>
      </c>
      <c r="H118" s="5">
        <f>MIN('vnos rezultatov'!C118,'2ndR'!C118,'3rdR'!C118,'4thR'!C118,'5thR'!C118,'6thR'!C118,'7thR'!C118,'8thR'!C118)</f>
        <v>0</v>
      </c>
      <c r="I118" s="5">
        <f>MIN('vnos rezultatov'!D118,'2ndR'!D118,'3rdR'!D118,'4thR'!D118,'5thR'!D118,'6thR'!D118,'7thR'!D118,'8thR'!D118)</f>
        <v>0</v>
      </c>
      <c r="J118" s="5">
        <f>MIN('vnos rezultatov'!E118,'2ndR'!E118,'3rdR'!E118,'4thR'!E118,'5thR'!E118,'6thR'!E118,'7thR'!E118,'8thR'!E118)</f>
        <v>0</v>
      </c>
      <c r="K118" s="5">
        <f>MIN('vnos rezultatov'!F118,'2ndR'!F118,'3rdR'!F118,'4thR'!F118,'5thR'!F118,'6thR'!F118,'7thR'!F118,'8thR'!F118)</f>
        <v>0</v>
      </c>
      <c r="L118" s="5">
        <f>MIN('vnos rezultatov'!G118,'2ndR'!G118,'3rdR'!G118,'4thR'!G118,'5thR'!G118,'6thR'!G118,'7thR'!G118,'8thR'!G118)</f>
        <v>0</v>
      </c>
      <c r="M118" s="5">
        <f>MIN('vnos rezultatov'!H118,'2ndR'!H118,'3rdR'!H118,'4thR'!H118,'5thR'!H118,'6thR'!H118,'7thR'!H118,'8thR'!H118)</f>
        <v>0</v>
      </c>
      <c r="N118" s="5">
        <f>MIN('vnos rezultatov'!I118,'2ndR'!I118,'3rdR'!I118,'4thR'!I118,'5thR'!I118,'6thR'!I118,'7thR'!I118,'8thR'!I118)</f>
        <v>0</v>
      </c>
      <c r="O118" s="5">
        <f>MIN('vnos rezultatov'!J118,'2ndR'!J118,'3rdR'!J118,'4thR'!J118,'5thR'!J118,'6thR'!J118,'7thR'!J118,'8thR'!J118)</f>
        <v>0</v>
      </c>
      <c r="P118" s="5">
        <f>MIN('vnos rezultatov'!K118,'2ndR'!K118,'3rdR'!K118,'4thR'!K118,'5thR'!K118,'6thR'!K118,'7thR'!K118,'8thR'!K118)</f>
        <v>0</v>
      </c>
      <c r="Q118" s="60">
        <f>MIN('vnos rezultatov'!L118,'2ndR'!L118,'3rdR'!L118,'4thR'!L118,'5thR'!L118,'6thR'!L118,'7thR'!L118,'8thR'!L118)</f>
        <v>0</v>
      </c>
      <c r="R118" s="60">
        <f>MIN('vnos rezultatov'!M118,'2ndR'!M118,'3rdR'!M118,'4thR'!M118,'5thR'!M118,'6thR'!M118,'7thR'!M118,'8thR'!M118)</f>
        <v>0</v>
      </c>
      <c r="S118" s="60">
        <f>MIN('vnos rezultatov'!N118,'2ndR'!N118,'3rdR'!N118,'4thR'!N118,'5thR'!N118,'6thR'!N118,'7thR'!N118,'8thR'!N118)</f>
        <v>0</v>
      </c>
      <c r="T118" s="5">
        <f>MIN('vnos rezultatov'!O118,'2ndR'!O118,'3rdR'!O118,'4thR'!O118,'5thR'!O118,'6thR'!O118,'7thR'!O118,'8thR'!O118)</f>
        <v>0</v>
      </c>
      <c r="U118" s="5">
        <f>MIN('vnos rezultatov'!P118,'2ndR'!P118,'3rdR'!P118,'4thR'!P118,'5thR'!P118,'6thR'!P118,'7thR'!P118,'8thR'!P118)</f>
        <v>0</v>
      </c>
      <c r="V118" s="5">
        <f>MIN('vnos rezultatov'!Q118,'2ndR'!Q118,'3rdR'!Q118,'4thR'!Q118,'5thR'!Q118,'6thR'!Q118,'7thR'!Q118,'8thR'!Q118)</f>
        <v>0</v>
      </c>
      <c r="W118" s="5">
        <f>MIN('vnos rezultatov'!R118,'2ndR'!R118,'3rdR'!R118,'4thR'!R118,'5thR'!R118,'6thR'!R118,'7thR'!R118,'8thR'!R118)</f>
        <v>0</v>
      </c>
      <c r="X118" s="5">
        <f>MIN('vnos rezultatov'!S118,'2ndR'!S118,'3rdR'!S118,'4thR'!S118,'5thR'!S118,'6thR'!S118,'7thR'!S118,'8thR'!S118)</f>
        <v>0</v>
      </c>
      <c r="Y118" s="5">
        <f>MIN('vnos rezultatov'!T118,'2ndR'!T118,'3rdR'!T118,'4thR'!T118,'5thR'!T118,'6thR'!T118,'7thR'!T118,'8thR'!T118)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14</v>
      </c>
      <c r="E119" s="11">
        <f t="shared" si="25"/>
        <v>14</v>
      </c>
      <c r="F119" s="6" t="str">
        <f>'8thR'!B119</f>
        <v/>
      </c>
      <c r="G119" s="6">
        <f>'8thR'!W119</f>
        <v>0</v>
      </c>
      <c r="H119" s="5">
        <f>MIN('vnos rezultatov'!C119,'2ndR'!C119,'3rdR'!C119,'4thR'!C119,'5thR'!C119,'6thR'!C119,'7thR'!C119,'8thR'!C119)</f>
        <v>0</v>
      </c>
      <c r="I119" s="5">
        <f>MIN('vnos rezultatov'!D119,'2ndR'!D119,'3rdR'!D119,'4thR'!D119,'5thR'!D119,'6thR'!D119,'7thR'!D119,'8thR'!D119)</f>
        <v>0</v>
      </c>
      <c r="J119" s="5">
        <f>MIN('vnos rezultatov'!E119,'2ndR'!E119,'3rdR'!E119,'4thR'!E119,'5thR'!E119,'6thR'!E119,'7thR'!E119,'8thR'!E119)</f>
        <v>0</v>
      </c>
      <c r="K119" s="5">
        <f>MIN('vnos rezultatov'!F119,'2ndR'!F119,'3rdR'!F119,'4thR'!F119,'5thR'!F119,'6thR'!F119,'7thR'!F119,'8thR'!F119)</f>
        <v>0</v>
      </c>
      <c r="L119" s="5">
        <f>MIN('vnos rezultatov'!G119,'2ndR'!G119,'3rdR'!G119,'4thR'!G119,'5thR'!G119,'6thR'!G119,'7thR'!G119,'8thR'!G119)</f>
        <v>0</v>
      </c>
      <c r="M119" s="5">
        <f>MIN('vnos rezultatov'!H119,'2ndR'!H119,'3rdR'!H119,'4thR'!H119,'5thR'!H119,'6thR'!H119,'7thR'!H119,'8thR'!H119)</f>
        <v>0</v>
      </c>
      <c r="N119" s="5">
        <f>MIN('vnos rezultatov'!I119,'2ndR'!I119,'3rdR'!I119,'4thR'!I119,'5thR'!I119,'6thR'!I119,'7thR'!I119,'8thR'!I119)</f>
        <v>0</v>
      </c>
      <c r="O119" s="5">
        <f>MIN('vnos rezultatov'!J119,'2ndR'!J119,'3rdR'!J119,'4thR'!J119,'5thR'!J119,'6thR'!J119,'7thR'!J119,'8thR'!J119)</f>
        <v>0</v>
      </c>
      <c r="P119" s="5">
        <f>MIN('vnos rezultatov'!K119,'2ndR'!K119,'3rdR'!K119,'4thR'!K119,'5thR'!K119,'6thR'!K119,'7thR'!K119,'8thR'!K119)</f>
        <v>0</v>
      </c>
      <c r="Q119" s="60">
        <f>MIN('vnos rezultatov'!L119,'2ndR'!L119,'3rdR'!L119,'4thR'!L119,'5thR'!L119,'6thR'!L119,'7thR'!L119,'8thR'!L119)</f>
        <v>0</v>
      </c>
      <c r="R119" s="60">
        <f>MIN('vnos rezultatov'!M119,'2ndR'!M119,'3rdR'!M119,'4thR'!M119,'5thR'!M119,'6thR'!M119,'7thR'!M119,'8thR'!M119)</f>
        <v>0</v>
      </c>
      <c r="S119" s="60">
        <f>MIN('vnos rezultatov'!N119,'2ndR'!N119,'3rdR'!N119,'4thR'!N119,'5thR'!N119,'6thR'!N119,'7thR'!N119,'8thR'!N119)</f>
        <v>0</v>
      </c>
      <c r="T119" s="5">
        <f>MIN('vnos rezultatov'!O119,'2ndR'!O119,'3rdR'!O119,'4thR'!O119,'5thR'!O119,'6thR'!O119,'7thR'!O119,'8thR'!O119)</f>
        <v>0</v>
      </c>
      <c r="U119" s="5">
        <f>MIN('vnos rezultatov'!P119,'2ndR'!P119,'3rdR'!P119,'4thR'!P119,'5thR'!P119,'6thR'!P119,'7thR'!P119,'8thR'!P119)</f>
        <v>0</v>
      </c>
      <c r="V119" s="5">
        <f>MIN('vnos rezultatov'!Q119,'2ndR'!Q119,'3rdR'!Q119,'4thR'!Q119,'5thR'!Q119,'6thR'!Q119,'7thR'!Q119,'8thR'!Q119)</f>
        <v>0</v>
      </c>
      <c r="W119" s="5">
        <f>MIN('vnos rezultatov'!R119,'2ndR'!R119,'3rdR'!R119,'4thR'!R119,'5thR'!R119,'6thR'!R119,'7thR'!R119,'8thR'!R119)</f>
        <v>0</v>
      </c>
      <c r="X119" s="5">
        <f>MIN('vnos rezultatov'!S119,'2ndR'!S119,'3rdR'!S119,'4thR'!S119,'5thR'!S119,'6thR'!S119,'7thR'!S119,'8thR'!S119)</f>
        <v>0</v>
      </c>
      <c r="Y119" s="5">
        <f>MIN('vnos rezultatov'!T119,'2ndR'!T119,'3rdR'!T119,'4thR'!T119,'5thR'!T119,'6thR'!T119,'7thR'!T119,'8thR'!T119)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14</v>
      </c>
      <c r="E120" s="11">
        <f t="shared" si="25"/>
        <v>14</v>
      </c>
      <c r="F120" s="6" t="str">
        <f>'8thR'!B120</f>
        <v/>
      </c>
      <c r="G120" s="6">
        <f>'8thR'!W120</f>
        <v>0</v>
      </c>
      <c r="H120" s="5">
        <f>MIN('vnos rezultatov'!C120,'2ndR'!C120,'3rdR'!C120,'4thR'!C120,'5thR'!C120,'6thR'!C120,'7thR'!C120,'8thR'!C120)</f>
        <v>0</v>
      </c>
      <c r="I120" s="5">
        <f>MIN('vnos rezultatov'!D120,'2ndR'!D120,'3rdR'!D120,'4thR'!D120,'5thR'!D120,'6thR'!D120,'7thR'!D120,'8thR'!D120)</f>
        <v>0</v>
      </c>
      <c r="J120" s="5">
        <f>MIN('vnos rezultatov'!E120,'2ndR'!E120,'3rdR'!E120,'4thR'!E120,'5thR'!E120,'6thR'!E120,'7thR'!E120,'8thR'!E120)</f>
        <v>0</v>
      </c>
      <c r="K120" s="5">
        <f>MIN('vnos rezultatov'!F120,'2ndR'!F120,'3rdR'!F120,'4thR'!F120,'5thR'!F120,'6thR'!F120,'7thR'!F120,'8thR'!F120)</f>
        <v>0</v>
      </c>
      <c r="L120" s="5">
        <f>MIN('vnos rezultatov'!G120,'2ndR'!G120,'3rdR'!G120,'4thR'!G120,'5thR'!G120,'6thR'!G120,'7thR'!G120,'8thR'!G120)</f>
        <v>0</v>
      </c>
      <c r="M120" s="5">
        <f>MIN('vnos rezultatov'!H120,'2ndR'!H120,'3rdR'!H120,'4thR'!H120,'5thR'!H120,'6thR'!H120,'7thR'!H120,'8thR'!H120)</f>
        <v>0</v>
      </c>
      <c r="N120" s="5">
        <f>MIN('vnos rezultatov'!I120,'2ndR'!I120,'3rdR'!I120,'4thR'!I120,'5thR'!I120,'6thR'!I120,'7thR'!I120,'8thR'!I120)</f>
        <v>0</v>
      </c>
      <c r="O120" s="5">
        <f>MIN('vnos rezultatov'!J120,'2ndR'!J120,'3rdR'!J120,'4thR'!J120,'5thR'!J120,'6thR'!J120,'7thR'!J120,'8thR'!J120)</f>
        <v>0</v>
      </c>
      <c r="P120" s="5">
        <f>MIN('vnos rezultatov'!K120,'2ndR'!K120,'3rdR'!K120,'4thR'!K120,'5thR'!K120,'6thR'!K120,'7thR'!K120,'8thR'!K120)</f>
        <v>0</v>
      </c>
      <c r="Q120" s="60">
        <f>MIN('vnos rezultatov'!L120,'2ndR'!L120,'3rdR'!L120,'4thR'!L120,'5thR'!L120,'6thR'!L120,'7thR'!L120,'8thR'!L120)</f>
        <v>0</v>
      </c>
      <c r="R120" s="60">
        <f>MIN('vnos rezultatov'!M120,'2ndR'!M120,'3rdR'!M120,'4thR'!M120,'5thR'!M120,'6thR'!M120,'7thR'!M120,'8thR'!M120)</f>
        <v>0</v>
      </c>
      <c r="S120" s="60">
        <f>MIN('vnos rezultatov'!N120,'2ndR'!N120,'3rdR'!N120,'4thR'!N120,'5thR'!N120,'6thR'!N120,'7thR'!N120,'8thR'!N120)</f>
        <v>0</v>
      </c>
      <c r="T120" s="5">
        <f>MIN('vnos rezultatov'!O120,'2ndR'!O120,'3rdR'!O120,'4thR'!O120,'5thR'!O120,'6thR'!O120,'7thR'!O120,'8thR'!O120)</f>
        <v>0</v>
      </c>
      <c r="U120" s="5">
        <f>MIN('vnos rezultatov'!P120,'2ndR'!P120,'3rdR'!P120,'4thR'!P120,'5thR'!P120,'6thR'!P120,'7thR'!P120,'8thR'!P120)</f>
        <v>0</v>
      </c>
      <c r="V120" s="5">
        <f>MIN('vnos rezultatov'!Q120,'2ndR'!Q120,'3rdR'!Q120,'4thR'!Q120,'5thR'!Q120,'6thR'!Q120,'7thR'!Q120,'8thR'!Q120)</f>
        <v>0</v>
      </c>
      <c r="W120" s="5">
        <f>MIN('vnos rezultatov'!R120,'2ndR'!R120,'3rdR'!R120,'4thR'!R120,'5thR'!R120,'6thR'!R120,'7thR'!R120,'8thR'!R120)</f>
        <v>0</v>
      </c>
      <c r="X120" s="5">
        <f>MIN('vnos rezultatov'!S120,'2ndR'!S120,'3rdR'!S120,'4thR'!S120,'5thR'!S120,'6thR'!S120,'7thR'!S120,'8thR'!S120)</f>
        <v>0</v>
      </c>
      <c r="Y120" s="5">
        <f>MIN('vnos rezultatov'!T120,'2ndR'!T120,'3rdR'!T120,'4thR'!T120,'5thR'!T120,'6thR'!T120,'7thR'!T120,'8thR'!T120)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14</v>
      </c>
      <c r="E121" s="11">
        <f t="shared" si="25"/>
        <v>14</v>
      </c>
      <c r="F121" s="6" t="str">
        <f>'8thR'!B121</f>
        <v/>
      </c>
      <c r="G121" s="6">
        <f>'8thR'!W121</f>
        <v>0</v>
      </c>
      <c r="H121" s="5">
        <f>MIN('vnos rezultatov'!C121,'2ndR'!C121,'3rdR'!C121,'4thR'!C121,'5thR'!C121,'6thR'!C121,'7thR'!C121,'8thR'!C121)</f>
        <v>0</v>
      </c>
      <c r="I121" s="5">
        <f>MIN('vnos rezultatov'!D121,'2ndR'!D121,'3rdR'!D121,'4thR'!D121,'5thR'!D121,'6thR'!D121,'7thR'!D121,'8thR'!D121)</f>
        <v>0</v>
      </c>
      <c r="J121" s="5">
        <f>MIN('vnos rezultatov'!E121,'2ndR'!E121,'3rdR'!E121,'4thR'!E121,'5thR'!E121,'6thR'!E121,'7thR'!E121,'8thR'!E121)</f>
        <v>0</v>
      </c>
      <c r="K121" s="5">
        <f>MIN('vnos rezultatov'!F121,'2ndR'!F121,'3rdR'!F121,'4thR'!F121,'5thR'!F121,'6thR'!F121,'7thR'!F121,'8thR'!F121)</f>
        <v>0</v>
      </c>
      <c r="L121" s="5">
        <f>MIN('vnos rezultatov'!G121,'2ndR'!G121,'3rdR'!G121,'4thR'!G121,'5thR'!G121,'6thR'!G121,'7thR'!G121,'8thR'!G121)</f>
        <v>0</v>
      </c>
      <c r="M121" s="5">
        <f>MIN('vnos rezultatov'!H121,'2ndR'!H121,'3rdR'!H121,'4thR'!H121,'5thR'!H121,'6thR'!H121,'7thR'!H121,'8thR'!H121)</f>
        <v>0</v>
      </c>
      <c r="N121" s="5">
        <f>MIN('vnos rezultatov'!I121,'2ndR'!I121,'3rdR'!I121,'4thR'!I121,'5thR'!I121,'6thR'!I121,'7thR'!I121,'8thR'!I121)</f>
        <v>0</v>
      </c>
      <c r="O121" s="5">
        <f>MIN('vnos rezultatov'!J121,'2ndR'!J121,'3rdR'!J121,'4thR'!J121,'5thR'!J121,'6thR'!J121,'7thR'!J121,'8thR'!J121)</f>
        <v>0</v>
      </c>
      <c r="P121" s="5">
        <f>MIN('vnos rezultatov'!K121,'2ndR'!K121,'3rdR'!K121,'4thR'!K121,'5thR'!K121,'6thR'!K121,'7thR'!K121,'8thR'!K121)</f>
        <v>0</v>
      </c>
      <c r="Q121" s="60">
        <f>MIN('vnos rezultatov'!L121,'2ndR'!L121,'3rdR'!L121,'4thR'!L121,'5thR'!L121,'6thR'!L121,'7thR'!L121,'8thR'!L121)</f>
        <v>0</v>
      </c>
      <c r="R121" s="60">
        <f>MIN('vnos rezultatov'!M121,'2ndR'!M121,'3rdR'!M121,'4thR'!M121,'5thR'!M121,'6thR'!M121,'7thR'!M121,'8thR'!M121)</f>
        <v>0</v>
      </c>
      <c r="S121" s="60">
        <f>MIN('vnos rezultatov'!N121,'2ndR'!N121,'3rdR'!N121,'4thR'!N121,'5thR'!N121,'6thR'!N121,'7thR'!N121,'8thR'!N121)</f>
        <v>0</v>
      </c>
      <c r="T121" s="5">
        <f>MIN('vnos rezultatov'!O121,'2ndR'!O121,'3rdR'!O121,'4thR'!O121,'5thR'!O121,'6thR'!O121,'7thR'!O121,'8thR'!O121)</f>
        <v>0</v>
      </c>
      <c r="U121" s="5">
        <f>MIN('vnos rezultatov'!P121,'2ndR'!P121,'3rdR'!P121,'4thR'!P121,'5thR'!P121,'6thR'!P121,'7thR'!P121,'8thR'!P121)</f>
        <v>0</v>
      </c>
      <c r="V121" s="5">
        <f>MIN('vnos rezultatov'!Q121,'2ndR'!Q121,'3rdR'!Q121,'4thR'!Q121,'5thR'!Q121,'6thR'!Q121,'7thR'!Q121,'8thR'!Q121)</f>
        <v>0</v>
      </c>
      <c r="W121" s="5">
        <f>MIN('vnos rezultatov'!R121,'2ndR'!R121,'3rdR'!R121,'4thR'!R121,'5thR'!R121,'6thR'!R121,'7thR'!R121,'8thR'!R121)</f>
        <v>0</v>
      </c>
      <c r="X121" s="5">
        <f>MIN('vnos rezultatov'!S121,'2ndR'!S121,'3rdR'!S121,'4thR'!S121,'5thR'!S121,'6thR'!S121,'7thR'!S121,'8thR'!S121)</f>
        <v>0</v>
      </c>
      <c r="Y121" s="5">
        <f>MIN('vnos rezultatov'!T121,'2ndR'!T121,'3rdR'!T121,'4thR'!T121,'5thR'!T121,'6thR'!T121,'7thR'!T121,'8thR'!T121)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14</v>
      </c>
      <c r="E122" s="11">
        <f t="shared" si="25"/>
        <v>14</v>
      </c>
      <c r="F122" s="6" t="str">
        <f>'8thR'!B122</f>
        <v/>
      </c>
      <c r="G122" s="6">
        <f>'8thR'!W122</f>
        <v>0</v>
      </c>
      <c r="H122" s="5">
        <f>MIN('vnos rezultatov'!C122,'2ndR'!C122,'3rdR'!C122,'4thR'!C122,'5thR'!C122,'6thR'!C122,'7thR'!C122,'8thR'!C122)</f>
        <v>0</v>
      </c>
      <c r="I122" s="5">
        <f>MIN('vnos rezultatov'!D122,'2ndR'!D122,'3rdR'!D122,'4thR'!D122,'5thR'!D122,'6thR'!D122,'7thR'!D122,'8thR'!D122)</f>
        <v>0</v>
      </c>
      <c r="J122" s="5">
        <f>MIN('vnos rezultatov'!E122,'2ndR'!E122,'3rdR'!E122,'4thR'!E122,'5thR'!E122,'6thR'!E122,'7thR'!E122,'8thR'!E122)</f>
        <v>0</v>
      </c>
      <c r="K122" s="5">
        <f>MIN('vnos rezultatov'!F122,'2ndR'!F122,'3rdR'!F122,'4thR'!F122,'5thR'!F122,'6thR'!F122,'7thR'!F122,'8thR'!F122)</f>
        <v>0</v>
      </c>
      <c r="L122" s="5">
        <f>MIN('vnos rezultatov'!G122,'2ndR'!G122,'3rdR'!G122,'4thR'!G122,'5thR'!G122,'6thR'!G122,'7thR'!G122,'8thR'!G122)</f>
        <v>0</v>
      </c>
      <c r="M122" s="5">
        <f>MIN('vnos rezultatov'!H122,'2ndR'!H122,'3rdR'!H122,'4thR'!H122,'5thR'!H122,'6thR'!H122,'7thR'!H122,'8thR'!H122)</f>
        <v>0</v>
      </c>
      <c r="N122" s="5">
        <f>MIN('vnos rezultatov'!I122,'2ndR'!I122,'3rdR'!I122,'4thR'!I122,'5thR'!I122,'6thR'!I122,'7thR'!I122,'8thR'!I122)</f>
        <v>0</v>
      </c>
      <c r="O122" s="5">
        <f>MIN('vnos rezultatov'!J122,'2ndR'!J122,'3rdR'!J122,'4thR'!J122,'5thR'!J122,'6thR'!J122,'7thR'!J122,'8thR'!J122)</f>
        <v>0</v>
      </c>
      <c r="P122" s="5">
        <f>MIN('vnos rezultatov'!K122,'2ndR'!K122,'3rdR'!K122,'4thR'!K122,'5thR'!K122,'6thR'!K122,'7thR'!K122,'8thR'!K122)</f>
        <v>0</v>
      </c>
      <c r="Q122" s="60">
        <f>MIN('vnos rezultatov'!L122,'2ndR'!L122,'3rdR'!L122,'4thR'!L122,'5thR'!L122,'6thR'!L122,'7thR'!L122,'8thR'!L122)</f>
        <v>0</v>
      </c>
      <c r="R122" s="60">
        <f>MIN('vnos rezultatov'!M122,'2ndR'!M122,'3rdR'!M122,'4thR'!M122,'5thR'!M122,'6thR'!M122,'7thR'!M122,'8thR'!M122)</f>
        <v>0</v>
      </c>
      <c r="S122" s="60">
        <f>MIN('vnos rezultatov'!N122,'2ndR'!N122,'3rdR'!N122,'4thR'!N122,'5thR'!N122,'6thR'!N122,'7thR'!N122,'8thR'!N122)</f>
        <v>0</v>
      </c>
      <c r="T122" s="5">
        <f>MIN('vnos rezultatov'!O122,'2ndR'!O122,'3rdR'!O122,'4thR'!O122,'5thR'!O122,'6thR'!O122,'7thR'!O122,'8thR'!O122)</f>
        <v>0</v>
      </c>
      <c r="U122" s="5">
        <f>MIN('vnos rezultatov'!P122,'2ndR'!P122,'3rdR'!P122,'4thR'!P122,'5thR'!P122,'6thR'!P122,'7thR'!P122,'8thR'!P122)</f>
        <v>0</v>
      </c>
      <c r="V122" s="5">
        <f>MIN('vnos rezultatov'!Q122,'2ndR'!Q122,'3rdR'!Q122,'4thR'!Q122,'5thR'!Q122,'6thR'!Q122,'7thR'!Q122,'8thR'!Q122)</f>
        <v>0</v>
      </c>
      <c r="W122" s="5">
        <f>MIN('vnos rezultatov'!R122,'2ndR'!R122,'3rdR'!R122,'4thR'!R122,'5thR'!R122,'6thR'!R122,'7thR'!R122,'8thR'!R122)</f>
        <v>0</v>
      </c>
      <c r="X122" s="5">
        <f>MIN('vnos rezultatov'!S122,'2ndR'!S122,'3rdR'!S122,'4thR'!S122,'5thR'!S122,'6thR'!S122,'7thR'!S122,'8thR'!S122)</f>
        <v>0</v>
      </c>
      <c r="Y122" s="5">
        <f>MIN('vnos rezultatov'!T122,'2ndR'!T122,'3rdR'!T122,'4thR'!T122,'5thR'!T122,'6thR'!T122,'7thR'!T122,'8thR'!T122)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14</v>
      </c>
      <c r="E123" s="11">
        <f t="shared" si="25"/>
        <v>14</v>
      </c>
      <c r="F123" s="6" t="str">
        <f>'8thR'!B123</f>
        <v/>
      </c>
      <c r="G123" s="6">
        <f>'8thR'!W123</f>
        <v>0</v>
      </c>
      <c r="H123" s="5">
        <f>MIN('vnos rezultatov'!C123,'2ndR'!C123,'3rdR'!C123,'4thR'!C123,'5thR'!C123,'6thR'!C123,'7thR'!C123,'8thR'!C123)</f>
        <v>0</v>
      </c>
      <c r="I123" s="5">
        <f>MIN('vnos rezultatov'!D123,'2ndR'!D123,'3rdR'!D123,'4thR'!D123,'5thR'!D123,'6thR'!D123,'7thR'!D123,'8thR'!D123)</f>
        <v>0</v>
      </c>
      <c r="J123" s="5">
        <f>MIN('vnos rezultatov'!E123,'2ndR'!E123,'3rdR'!E123,'4thR'!E123,'5thR'!E123,'6thR'!E123,'7thR'!E123,'8thR'!E123)</f>
        <v>0</v>
      </c>
      <c r="K123" s="5">
        <f>MIN('vnos rezultatov'!F123,'2ndR'!F123,'3rdR'!F123,'4thR'!F123,'5thR'!F123,'6thR'!F123,'7thR'!F123,'8thR'!F123)</f>
        <v>0</v>
      </c>
      <c r="L123" s="5">
        <f>MIN('vnos rezultatov'!G123,'2ndR'!G123,'3rdR'!G123,'4thR'!G123,'5thR'!G123,'6thR'!G123,'7thR'!G123,'8thR'!G123)</f>
        <v>0</v>
      </c>
      <c r="M123" s="5">
        <f>MIN('vnos rezultatov'!H123,'2ndR'!H123,'3rdR'!H123,'4thR'!H123,'5thR'!H123,'6thR'!H123,'7thR'!H123,'8thR'!H123)</f>
        <v>0</v>
      </c>
      <c r="N123" s="5">
        <f>MIN('vnos rezultatov'!I123,'2ndR'!I123,'3rdR'!I123,'4thR'!I123,'5thR'!I123,'6thR'!I123,'7thR'!I123,'8thR'!I123)</f>
        <v>0</v>
      </c>
      <c r="O123" s="5">
        <f>MIN('vnos rezultatov'!J123,'2ndR'!J123,'3rdR'!J123,'4thR'!J123,'5thR'!J123,'6thR'!J123,'7thR'!J123,'8thR'!J123)</f>
        <v>0</v>
      </c>
      <c r="P123" s="5">
        <f>MIN('vnos rezultatov'!K123,'2ndR'!K123,'3rdR'!K123,'4thR'!K123,'5thR'!K123,'6thR'!K123,'7thR'!K123,'8thR'!K123)</f>
        <v>0</v>
      </c>
      <c r="Q123" s="60">
        <f>MIN('vnos rezultatov'!L123,'2ndR'!L123,'3rdR'!L123,'4thR'!L123,'5thR'!L123,'6thR'!L123,'7thR'!L123,'8thR'!L123)</f>
        <v>0</v>
      </c>
      <c r="R123" s="60">
        <f>MIN('vnos rezultatov'!M123,'2ndR'!M123,'3rdR'!M123,'4thR'!M123,'5thR'!M123,'6thR'!M123,'7thR'!M123,'8thR'!M123)</f>
        <v>0</v>
      </c>
      <c r="S123" s="60">
        <f>MIN('vnos rezultatov'!N123,'2ndR'!N123,'3rdR'!N123,'4thR'!N123,'5thR'!N123,'6thR'!N123,'7thR'!N123,'8thR'!N123)</f>
        <v>0</v>
      </c>
      <c r="T123" s="5">
        <f>MIN('vnos rezultatov'!O123,'2ndR'!O123,'3rdR'!O123,'4thR'!O123,'5thR'!O123,'6thR'!O123,'7thR'!O123,'8thR'!O123)</f>
        <v>0</v>
      </c>
      <c r="U123" s="5">
        <f>MIN('vnos rezultatov'!P123,'2ndR'!P123,'3rdR'!P123,'4thR'!P123,'5thR'!P123,'6thR'!P123,'7thR'!P123,'8thR'!P123)</f>
        <v>0</v>
      </c>
      <c r="V123" s="5">
        <f>MIN('vnos rezultatov'!Q123,'2ndR'!Q123,'3rdR'!Q123,'4thR'!Q123,'5thR'!Q123,'6thR'!Q123,'7thR'!Q123,'8thR'!Q123)</f>
        <v>0</v>
      </c>
      <c r="W123" s="5">
        <f>MIN('vnos rezultatov'!R123,'2ndR'!R123,'3rdR'!R123,'4thR'!R123,'5thR'!R123,'6thR'!R123,'7thR'!R123,'8thR'!R123)</f>
        <v>0</v>
      </c>
      <c r="X123" s="5">
        <f>MIN('vnos rezultatov'!S123,'2ndR'!S123,'3rdR'!S123,'4thR'!S123,'5thR'!S123,'6thR'!S123,'7thR'!S123,'8thR'!S123)</f>
        <v>0</v>
      </c>
      <c r="Y123" s="5">
        <f>MIN('vnos rezultatov'!T123,'2ndR'!T123,'3rdR'!T123,'4thR'!T123,'5thR'!T123,'6thR'!T123,'7thR'!T123,'8thR'!T123)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14</v>
      </c>
      <c r="E124" s="11">
        <f t="shared" si="25"/>
        <v>14</v>
      </c>
      <c r="F124" s="6" t="str">
        <f>'8thR'!B124</f>
        <v/>
      </c>
      <c r="G124" s="6">
        <f>'8thR'!W124</f>
        <v>0</v>
      </c>
      <c r="H124" s="5">
        <f>MIN('vnos rezultatov'!C124,'2ndR'!C124,'3rdR'!C124,'4thR'!C124,'5thR'!C124,'6thR'!C124,'7thR'!C124,'8thR'!C124)</f>
        <v>0</v>
      </c>
      <c r="I124" s="5">
        <f>MIN('vnos rezultatov'!D124,'2ndR'!D124,'3rdR'!D124,'4thR'!D124,'5thR'!D124,'6thR'!D124,'7thR'!D124,'8thR'!D124)</f>
        <v>0</v>
      </c>
      <c r="J124" s="5">
        <f>MIN('vnos rezultatov'!E124,'2ndR'!E124,'3rdR'!E124,'4thR'!E124,'5thR'!E124,'6thR'!E124,'7thR'!E124,'8thR'!E124)</f>
        <v>0</v>
      </c>
      <c r="K124" s="5">
        <f>MIN('vnos rezultatov'!F124,'2ndR'!F124,'3rdR'!F124,'4thR'!F124,'5thR'!F124,'6thR'!F124,'7thR'!F124,'8thR'!F124)</f>
        <v>0</v>
      </c>
      <c r="L124" s="5">
        <f>MIN('vnos rezultatov'!G124,'2ndR'!G124,'3rdR'!G124,'4thR'!G124,'5thR'!G124,'6thR'!G124,'7thR'!G124,'8thR'!G124)</f>
        <v>0</v>
      </c>
      <c r="M124" s="5">
        <f>MIN('vnos rezultatov'!H124,'2ndR'!H124,'3rdR'!H124,'4thR'!H124,'5thR'!H124,'6thR'!H124,'7thR'!H124,'8thR'!H124)</f>
        <v>0</v>
      </c>
      <c r="N124" s="5">
        <f>MIN('vnos rezultatov'!I124,'2ndR'!I124,'3rdR'!I124,'4thR'!I124,'5thR'!I124,'6thR'!I124,'7thR'!I124,'8thR'!I124)</f>
        <v>0</v>
      </c>
      <c r="O124" s="5">
        <f>MIN('vnos rezultatov'!J124,'2ndR'!J124,'3rdR'!J124,'4thR'!J124,'5thR'!J124,'6thR'!J124,'7thR'!J124,'8thR'!J124)</f>
        <v>0</v>
      </c>
      <c r="P124" s="5">
        <f>MIN('vnos rezultatov'!K124,'2ndR'!K124,'3rdR'!K124,'4thR'!K124,'5thR'!K124,'6thR'!K124,'7thR'!K124,'8thR'!K124)</f>
        <v>0</v>
      </c>
      <c r="Q124" s="60">
        <f>MIN('vnos rezultatov'!L124,'2ndR'!L124,'3rdR'!L124,'4thR'!L124,'5thR'!L124,'6thR'!L124,'7thR'!L124,'8thR'!L124)</f>
        <v>0</v>
      </c>
      <c r="R124" s="60">
        <f>MIN('vnos rezultatov'!M124,'2ndR'!M124,'3rdR'!M124,'4thR'!M124,'5thR'!M124,'6thR'!M124,'7thR'!M124,'8thR'!M124)</f>
        <v>0</v>
      </c>
      <c r="S124" s="60">
        <f>MIN('vnos rezultatov'!N124,'2ndR'!N124,'3rdR'!N124,'4thR'!N124,'5thR'!N124,'6thR'!N124,'7thR'!N124,'8thR'!N124)</f>
        <v>0</v>
      </c>
      <c r="T124" s="5">
        <f>MIN('vnos rezultatov'!O124,'2ndR'!O124,'3rdR'!O124,'4thR'!O124,'5thR'!O124,'6thR'!O124,'7thR'!O124,'8thR'!O124)</f>
        <v>0</v>
      </c>
      <c r="U124" s="5">
        <f>MIN('vnos rezultatov'!P124,'2ndR'!P124,'3rdR'!P124,'4thR'!P124,'5thR'!P124,'6thR'!P124,'7thR'!P124,'8thR'!P124)</f>
        <v>0</v>
      </c>
      <c r="V124" s="5">
        <f>MIN('vnos rezultatov'!Q124,'2ndR'!Q124,'3rdR'!Q124,'4thR'!Q124,'5thR'!Q124,'6thR'!Q124,'7thR'!Q124,'8thR'!Q124)</f>
        <v>0</v>
      </c>
      <c r="W124" s="5">
        <f>MIN('vnos rezultatov'!R124,'2ndR'!R124,'3rdR'!R124,'4thR'!R124,'5thR'!R124,'6thR'!R124,'7thR'!R124,'8thR'!R124)</f>
        <v>0</v>
      </c>
      <c r="X124" s="5">
        <f>MIN('vnos rezultatov'!S124,'2ndR'!S124,'3rdR'!S124,'4thR'!S124,'5thR'!S124,'6thR'!S124,'7thR'!S124,'8thR'!S124)</f>
        <v>0</v>
      </c>
      <c r="Y124" s="5">
        <f>MIN('vnos rezultatov'!T124,'2ndR'!T124,'3rdR'!T124,'4thR'!T124,'5thR'!T124,'6thR'!T124,'7thR'!T124,'8thR'!T124)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14</v>
      </c>
      <c r="E125" s="11">
        <f t="shared" si="25"/>
        <v>14</v>
      </c>
      <c r="F125" s="6" t="str">
        <f>'8thR'!B125</f>
        <v/>
      </c>
      <c r="G125" s="6">
        <f>'8thR'!W125</f>
        <v>0</v>
      </c>
      <c r="H125" s="5">
        <f>MIN('vnos rezultatov'!C125,'2ndR'!C125,'3rdR'!C125,'4thR'!C125,'5thR'!C125,'6thR'!C125,'7thR'!C125,'8thR'!C125)</f>
        <v>0</v>
      </c>
      <c r="I125" s="5">
        <f>MIN('vnos rezultatov'!D125,'2ndR'!D125,'3rdR'!D125,'4thR'!D125,'5thR'!D125,'6thR'!D125,'7thR'!D125,'8thR'!D125)</f>
        <v>0</v>
      </c>
      <c r="J125" s="5">
        <f>MIN('vnos rezultatov'!E125,'2ndR'!E125,'3rdR'!E125,'4thR'!E125,'5thR'!E125,'6thR'!E125,'7thR'!E125,'8thR'!E125)</f>
        <v>0</v>
      </c>
      <c r="K125" s="5">
        <f>MIN('vnos rezultatov'!F125,'2ndR'!F125,'3rdR'!F125,'4thR'!F125,'5thR'!F125,'6thR'!F125,'7thR'!F125,'8thR'!F125)</f>
        <v>0</v>
      </c>
      <c r="L125" s="5">
        <f>MIN('vnos rezultatov'!G125,'2ndR'!G125,'3rdR'!G125,'4thR'!G125,'5thR'!G125,'6thR'!G125,'7thR'!G125,'8thR'!G125)</f>
        <v>0</v>
      </c>
      <c r="M125" s="5">
        <f>MIN('vnos rezultatov'!H125,'2ndR'!H125,'3rdR'!H125,'4thR'!H125,'5thR'!H125,'6thR'!H125,'7thR'!H125,'8thR'!H125)</f>
        <v>0</v>
      </c>
      <c r="N125" s="5">
        <f>MIN('vnos rezultatov'!I125,'2ndR'!I125,'3rdR'!I125,'4thR'!I125,'5thR'!I125,'6thR'!I125,'7thR'!I125,'8thR'!I125)</f>
        <v>0</v>
      </c>
      <c r="O125" s="5">
        <f>MIN('vnos rezultatov'!J125,'2ndR'!J125,'3rdR'!J125,'4thR'!J125,'5thR'!J125,'6thR'!J125,'7thR'!J125,'8thR'!J125)</f>
        <v>0</v>
      </c>
      <c r="P125" s="5">
        <f>MIN('vnos rezultatov'!K125,'2ndR'!K125,'3rdR'!K125,'4thR'!K125,'5thR'!K125,'6thR'!K125,'7thR'!K125,'8thR'!K125)</f>
        <v>0</v>
      </c>
      <c r="Q125" s="60">
        <f>MIN('vnos rezultatov'!L125,'2ndR'!L125,'3rdR'!L125,'4thR'!L125,'5thR'!L125,'6thR'!L125,'7thR'!L125,'8thR'!L125)</f>
        <v>0</v>
      </c>
      <c r="R125" s="60">
        <f>MIN('vnos rezultatov'!M125,'2ndR'!M125,'3rdR'!M125,'4thR'!M125,'5thR'!M125,'6thR'!M125,'7thR'!M125,'8thR'!M125)</f>
        <v>0</v>
      </c>
      <c r="S125" s="60">
        <f>MIN('vnos rezultatov'!N125,'2ndR'!N125,'3rdR'!N125,'4thR'!N125,'5thR'!N125,'6thR'!N125,'7thR'!N125,'8thR'!N125)</f>
        <v>0</v>
      </c>
      <c r="T125" s="5">
        <f>MIN('vnos rezultatov'!O125,'2ndR'!O125,'3rdR'!O125,'4thR'!O125,'5thR'!O125,'6thR'!O125,'7thR'!O125,'8thR'!O125)</f>
        <v>0</v>
      </c>
      <c r="U125" s="5">
        <f>MIN('vnos rezultatov'!P125,'2ndR'!P125,'3rdR'!P125,'4thR'!P125,'5thR'!P125,'6thR'!P125,'7thR'!P125,'8thR'!P125)</f>
        <v>0</v>
      </c>
      <c r="V125" s="5">
        <f>MIN('vnos rezultatov'!Q125,'2ndR'!Q125,'3rdR'!Q125,'4thR'!Q125,'5thR'!Q125,'6thR'!Q125,'7thR'!Q125,'8thR'!Q125)</f>
        <v>0</v>
      </c>
      <c r="W125" s="5">
        <f>MIN('vnos rezultatov'!R125,'2ndR'!R125,'3rdR'!R125,'4thR'!R125,'5thR'!R125,'6thR'!R125,'7thR'!R125,'8thR'!R125)</f>
        <v>0</v>
      </c>
      <c r="X125" s="5">
        <f>MIN('vnos rezultatov'!S125,'2ndR'!S125,'3rdR'!S125,'4thR'!S125,'5thR'!S125,'6thR'!S125,'7thR'!S125,'8thR'!S125)</f>
        <v>0</v>
      </c>
      <c r="Y125" s="5">
        <f>MIN('vnos rezultatov'!T125,'2ndR'!T125,'3rdR'!T125,'4thR'!T125,'5thR'!T125,'6thR'!T125,'7thR'!T125,'8thR'!T125)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14</v>
      </c>
      <c r="E126" s="11">
        <f t="shared" si="25"/>
        <v>14</v>
      </c>
      <c r="F126" s="6" t="str">
        <f>'8thR'!B126</f>
        <v/>
      </c>
      <c r="G126" s="6">
        <f>'8thR'!W126</f>
        <v>0</v>
      </c>
      <c r="H126" s="5">
        <f>MIN('vnos rezultatov'!C126,'2ndR'!C126,'3rdR'!C126,'4thR'!C126,'5thR'!C126,'6thR'!C126,'7thR'!C126,'8thR'!C126)</f>
        <v>0</v>
      </c>
      <c r="I126" s="5">
        <f>MIN('vnos rezultatov'!D126,'2ndR'!D126,'3rdR'!D126,'4thR'!D126,'5thR'!D126,'6thR'!D126,'7thR'!D126,'8thR'!D126)</f>
        <v>0</v>
      </c>
      <c r="J126" s="5">
        <f>MIN('vnos rezultatov'!E126,'2ndR'!E126,'3rdR'!E126,'4thR'!E126,'5thR'!E126,'6thR'!E126,'7thR'!E126,'8thR'!E126)</f>
        <v>0</v>
      </c>
      <c r="K126" s="5">
        <f>MIN('vnos rezultatov'!F126,'2ndR'!F126,'3rdR'!F126,'4thR'!F126,'5thR'!F126,'6thR'!F126,'7thR'!F126,'8thR'!F126)</f>
        <v>0</v>
      </c>
      <c r="L126" s="5">
        <f>MIN('vnos rezultatov'!G126,'2ndR'!G126,'3rdR'!G126,'4thR'!G126,'5thR'!G126,'6thR'!G126,'7thR'!G126,'8thR'!G126)</f>
        <v>0</v>
      </c>
      <c r="M126" s="5">
        <f>MIN('vnos rezultatov'!H126,'2ndR'!H126,'3rdR'!H126,'4thR'!H126,'5thR'!H126,'6thR'!H126,'7thR'!H126,'8thR'!H126)</f>
        <v>0</v>
      </c>
      <c r="N126" s="5">
        <f>MIN('vnos rezultatov'!I126,'2ndR'!I126,'3rdR'!I126,'4thR'!I126,'5thR'!I126,'6thR'!I126,'7thR'!I126,'8thR'!I126)</f>
        <v>0</v>
      </c>
      <c r="O126" s="5">
        <f>MIN('vnos rezultatov'!J126,'2ndR'!J126,'3rdR'!J126,'4thR'!J126,'5thR'!J126,'6thR'!J126,'7thR'!J126,'8thR'!J126)</f>
        <v>0</v>
      </c>
      <c r="P126" s="5">
        <f>MIN('vnos rezultatov'!K126,'2ndR'!K126,'3rdR'!K126,'4thR'!K126,'5thR'!K126,'6thR'!K126,'7thR'!K126,'8thR'!K126)</f>
        <v>0</v>
      </c>
      <c r="Q126" s="60">
        <f>MIN('vnos rezultatov'!L126,'2ndR'!L126,'3rdR'!L126,'4thR'!L126,'5thR'!L126,'6thR'!L126,'7thR'!L126,'8thR'!L126)</f>
        <v>0</v>
      </c>
      <c r="R126" s="60">
        <f>MIN('vnos rezultatov'!M126,'2ndR'!M126,'3rdR'!M126,'4thR'!M126,'5thR'!M126,'6thR'!M126,'7thR'!M126,'8thR'!M126)</f>
        <v>0</v>
      </c>
      <c r="S126" s="60">
        <f>MIN('vnos rezultatov'!N126,'2ndR'!N126,'3rdR'!N126,'4thR'!N126,'5thR'!N126,'6thR'!N126,'7thR'!N126,'8thR'!N126)</f>
        <v>0</v>
      </c>
      <c r="T126" s="5">
        <f>MIN('vnos rezultatov'!O126,'2ndR'!O126,'3rdR'!O126,'4thR'!O126,'5thR'!O126,'6thR'!O126,'7thR'!O126,'8thR'!O126)</f>
        <v>0</v>
      </c>
      <c r="U126" s="5">
        <f>MIN('vnos rezultatov'!P126,'2ndR'!P126,'3rdR'!P126,'4thR'!P126,'5thR'!P126,'6thR'!P126,'7thR'!P126,'8thR'!P126)</f>
        <v>0</v>
      </c>
      <c r="V126" s="5">
        <f>MIN('vnos rezultatov'!Q126,'2ndR'!Q126,'3rdR'!Q126,'4thR'!Q126,'5thR'!Q126,'6thR'!Q126,'7thR'!Q126,'8thR'!Q126)</f>
        <v>0</v>
      </c>
      <c r="W126" s="5">
        <f>MIN('vnos rezultatov'!R126,'2ndR'!R126,'3rdR'!R126,'4thR'!R126,'5thR'!R126,'6thR'!R126,'7thR'!R126,'8thR'!R126)</f>
        <v>0</v>
      </c>
      <c r="X126" s="5">
        <f>MIN('vnos rezultatov'!S126,'2ndR'!S126,'3rdR'!S126,'4thR'!S126,'5thR'!S126,'6thR'!S126,'7thR'!S126,'8thR'!S126)</f>
        <v>0</v>
      </c>
      <c r="Y126" s="5">
        <f>MIN('vnos rezultatov'!T126,'2ndR'!T126,'3rdR'!T126,'4thR'!T126,'5thR'!T126,'6thR'!T126,'7thR'!T126,'8thR'!T126)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14</v>
      </c>
      <c r="E127" s="11">
        <f t="shared" si="25"/>
        <v>14</v>
      </c>
      <c r="F127" s="61" t="str">
        <f>'8thR'!B127</f>
        <v/>
      </c>
      <c r="G127" s="61">
        <f>'8thR'!W127</f>
        <v>0</v>
      </c>
      <c r="H127" s="60">
        <f>MIN('vnos rezultatov'!C127,'2ndR'!C127,'3rdR'!C127,'4thR'!C127,'5thR'!C127,'6thR'!C127,'7thR'!C127,'8thR'!C127)</f>
        <v>0</v>
      </c>
      <c r="I127" s="60">
        <f>MIN('vnos rezultatov'!D127,'2ndR'!D127,'3rdR'!D127,'4thR'!D127,'5thR'!D127,'6thR'!D127,'7thR'!D127,'8thR'!D127)</f>
        <v>0</v>
      </c>
      <c r="J127" s="60">
        <f>MIN('vnos rezultatov'!E127,'2ndR'!E127,'3rdR'!E127,'4thR'!E127,'5thR'!E127,'6thR'!E127,'7thR'!E127,'8thR'!E127)</f>
        <v>0</v>
      </c>
      <c r="K127" s="60">
        <f>MIN('vnos rezultatov'!F127,'2ndR'!F127,'3rdR'!F127,'4thR'!F127,'5thR'!F127,'6thR'!F127,'7thR'!F127,'8thR'!F127)</f>
        <v>0</v>
      </c>
      <c r="L127" s="60">
        <f>MIN('vnos rezultatov'!G127,'2ndR'!G127,'3rdR'!G127,'4thR'!G127,'5thR'!G127,'6thR'!G127,'7thR'!G127,'8thR'!G127)</f>
        <v>0</v>
      </c>
      <c r="M127" s="60">
        <f>MIN('vnos rezultatov'!H127,'2ndR'!H127,'3rdR'!H127,'4thR'!H127,'5thR'!H127,'6thR'!H127,'7thR'!H127,'8thR'!H127)</f>
        <v>0</v>
      </c>
      <c r="N127" s="60">
        <f>MIN('vnos rezultatov'!I127,'2ndR'!I127,'3rdR'!I127,'4thR'!I127,'5thR'!I127,'6thR'!I127,'7thR'!I127,'8thR'!I127)</f>
        <v>0</v>
      </c>
      <c r="O127" s="60">
        <f>MIN('vnos rezultatov'!J127,'2ndR'!J127,'3rdR'!J127,'4thR'!J127,'5thR'!J127,'6thR'!J127,'7thR'!J127,'8thR'!J127)</f>
        <v>0</v>
      </c>
      <c r="P127" s="60">
        <f>MIN('vnos rezultatov'!K127,'2ndR'!K127,'3rdR'!K127,'4thR'!K127,'5thR'!K127,'6thR'!K127,'7thR'!K127,'8thR'!K127)</f>
        <v>0</v>
      </c>
      <c r="Q127" s="60">
        <f>MIN('vnos rezultatov'!L127,'2ndR'!L127,'3rdR'!L127,'4thR'!L127,'5thR'!L127,'6thR'!L127,'7thR'!L127,'8thR'!L127)</f>
        <v>0</v>
      </c>
      <c r="R127" s="60">
        <f>MIN('vnos rezultatov'!M127,'2ndR'!M127,'3rdR'!M127,'4thR'!M127,'5thR'!M127,'6thR'!M127,'7thR'!M127,'8thR'!M127)</f>
        <v>0</v>
      </c>
      <c r="S127" s="60">
        <f>MIN('vnos rezultatov'!N127,'2ndR'!N127,'3rdR'!N127,'4thR'!N127,'5thR'!N127,'6thR'!N127,'7thR'!N127,'8thR'!N127)</f>
        <v>0</v>
      </c>
      <c r="T127" s="60">
        <f>MIN('vnos rezultatov'!O127,'2ndR'!O127,'3rdR'!O127,'4thR'!O127,'5thR'!O127,'6thR'!O127,'7thR'!O127,'8thR'!O127)</f>
        <v>0</v>
      </c>
      <c r="U127" s="60">
        <f>MIN('vnos rezultatov'!P127,'2ndR'!P127,'3rdR'!P127,'4thR'!P127,'5thR'!P127,'6thR'!P127,'7thR'!P127,'8thR'!P127)</f>
        <v>0</v>
      </c>
      <c r="V127" s="60">
        <f>MIN('vnos rezultatov'!Q127,'2ndR'!Q127,'3rdR'!Q127,'4thR'!Q127,'5thR'!Q127,'6thR'!Q127,'7thR'!Q127,'8thR'!Q127)</f>
        <v>0</v>
      </c>
      <c r="W127" s="60">
        <f>MIN('vnos rezultatov'!R127,'2ndR'!R127,'3rdR'!R127,'4thR'!R127,'5thR'!R127,'6thR'!R127,'7thR'!R127,'8thR'!R127)</f>
        <v>0</v>
      </c>
      <c r="X127" s="60">
        <f>MIN('vnos rezultatov'!S127,'2ndR'!S127,'3rdR'!S127,'4thR'!S127,'5thR'!S127,'6thR'!S127,'7thR'!S127,'8thR'!S127)</f>
        <v>0</v>
      </c>
      <c r="Y127" s="60">
        <f>MIN('vnos rezultatov'!T127,'2ndR'!T127,'3rdR'!T127,'4thR'!T127,'5thR'!T127,'6thR'!T127,'7thR'!T127,'8thR'!T127)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14</v>
      </c>
      <c r="E128" s="11">
        <f t="shared" si="25"/>
        <v>14</v>
      </c>
      <c r="F128" s="61" t="str">
        <f>'8thR'!B128</f>
        <v/>
      </c>
      <c r="G128" s="61">
        <f>'8thR'!W128</f>
        <v>0</v>
      </c>
      <c r="H128" s="60">
        <f>MIN('vnos rezultatov'!C128,'2ndR'!C128,'3rdR'!C128,'4thR'!C128,'5thR'!C128,'6thR'!C128,'7thR'!C128,'8thR'!C128)</f>
        <v>0</v>
      </c>
      <c r="I128" s="60">
        <f>MIN('vnos rezultatov'!D128,'2ndR'!D128,'3rdR'!D128,'4thR'!D128,'5thR'!D128,'6thR'!D128,'7thR'!D128,'8thR'!D128)</f>
        <v>0</v>
      </c>
      <c r="J128" s="60">
        <f>MIN('vnos rezultatov'!E128,'2ndR'!E128,'3rdR'!E128,'4thR'!E128,'5thR'!E128,'6thR'!E128,'7thR'!E128,'8thR'!E128)</f>
        <v>0</v>
      </c>
      <c r="K128" s="60">
        <f>MIN('vnos rezultatov'!F128,'2ndR'!F128,'3rdR'!F128,'4thR'!F128,'5thR'!F128,'6thR'!F128,'7thR'!F128,'8thR'!F128)</f>
        <v>0</v>
      </c>
      <c r="L128" s="60">
        <f>MIN('vnos rezultatov'!G128,'2ndR'!G128,'3rdR'!G128,'4thR'!G128,'5thR'!G128,'6thR'!G128,'7thR'!G128,'8thR'!G128)</f>
        <v>0</v>
      </c>
      <c r="M128" s="60">
        <f>MIN('vnos rezultatov'!H128,'2ndR'!H128,'3rdR'!H128,'4thR'!H128,'5thR'!H128,'6thR'!H128,'7thR'!H128,'8thR'!H128)</f>
        <v>0</v>
      </c>
      <c r="N128" s="60">
        <f>MIN('vnos rezultatov'!I128,'2ndR'!I128,'3rdR'!I128,'4thR'!I128,'5thR'!I128,'6thR'!I128,'7thR'!I128,'8thR'!I128)</f>
        <v>0</v>
      </c>
      <c r="O128" s="60">
        <f>MIN('vnos rezultatov'!J128,'2ndR'!J128,'3rdR'!J128,'4thR'!J128,'5thR'!J128,'6thR'!J128,'7thR'!J128,'8thR'!J128)</f>
        <v>0</v>
      </c>
      <c r="P128" s="60">
        <f>MIN('vnos rezultatov'!K128,'2ndR'!K128,'3rdR'!K128,'4thR'!K128,'5thR'!K128,'6thR'!K128,'7thR'!K128,'8thR'!K128)</f>
        <v>0</v>
      </c>
      <c r="Q128" s="60">
        <f>MIN('vnos rezultatov'!L128,'2ndR'!L128,'3rdR'!L128,'4thR'!L128,'5thR'!L128,'6thR'!L128,'7thR'!L128,'8thR'!L128)</f>
        <v>0</v>
      </c>
      <c r="R128" s="60">
        <f>MIN('vnos rezultatov'!M128,'2ndR'!M128,'3rdR'!M128,'4thR'!M128,'5thR'!M128,'6thR'!M128,'7thR'!M128,'8thR'!M128)</f>
        <v>0</v>
      </c>
      <c r="S128" s="60">
        <f>MIN('vnos rezultatov'!N128,'2ndR'!N128,'3rdR'!N128,'4thR'!N128,'5thR'!N128,'6thR'!N128,'7thR'!N128,'8thR'!N128)</f>
        <v>0</v>
      </c>
      <c r="T128" s="60">
        <f>MIN('vnos rezultatov'!O128,'2ndR'!O128,'3rdR'!O128,'4thR'!O128,'5thR'!O128,'6thR'!O128,'7thR'!O128,'8thR'!O128)</f>
        <v>0</v>
      </c>
      <c r="U128" s="60">
        <f>MIN('vnos rezultatov'!P128,'2ndR'!P128,'3rdR'!P128,'4thR'!P128,'5thR'!P128,'6thR'!P128,'7thR'!P128,'8thR'!P128)</f>
        <v>0</v>
      </c>
      <c r="V128" s="60">
        <f>MIN('vnos rezultatov'!Q128,'2ndR'!Q128,'3rdR'!Q128,'4thR'!Q128,'5thR'!Q128,'6thR'!Q128,'7thR'!Q128,'8thR'!Q128)</f>
        <v>0</v>
      </c>
      <c r="W128" s="60">
        <f>MIN('vnos rezultatov'!R128,'2ndR'!R128,'3rdR'!R128,'4thR'!R128,'5thR'!R128,'6thR'!R128,'7thR'!R128,'8thR'!R128)</f>
        <v>0</v>
      </c>
      <c r="X128" s="60">
        <f>MIN('vnos rezultatov'!S128,'2ndR'!S128,'3rdR'!S128,'4thR'!S128,'5thR'!S128,'6thR'!S128,'7thR'!S128,'8thR'!S128)</f>
        <v>0</v>
      </c>
      <c r="Y128" s="60">
        <f>MIN('vnos rezultatov'!T128,'2ndR'!T128,'3rdR'!T128,'4thR'!T128,'5thR'!T128,'6thR'!T128,'7thR'!T128,'8thR'!T128)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14</v>
      </c>
      <c r="E129" s="11">
        <f t="shared" si="25"/>
        <v>14</v>
      </c>
      <c r="F129" s="61" t="str">
        <f>'8thR'!B129</f>
        <v/>
      </c>
      <c r="G129" s="61">
        <f>'8thR'!W129</f>
        <v>0</v>
      </c>
      <c r="H129" s="60">
        <f>MIN('vnos rezultatov'!C129,'2ndR'!C129,'3rdR'!C129,'4thR'!C129,'5thR'!C129,'6thR'!C129,'7thR'!C129,'8thR'!C129)</f>
        <v>0</v>
      </c>
      <c r="I129" s="60">
        <f>MIN('vnos rezultatov'!D129,'2ndR'!D129,'3rdR'!D129,'4thR'!D129,'5thR'!D129,'6thR'!D129,'7thR'!D129,'8thR'!D129)</f>
        <v>0</v>
      </c>
      <c r="J129" s="60">
        <f>MIN('vnos rezultatov'!E129,'2ndR'!E129,'3rdR'!E129,'4thR'!E129,'5thR'!E129,'6thR'!E129,'7thR'!E129,'8thR'!E129)</f>
        <v>0</v>
      </c>
      <c r="K129" s="60">
        <f>MIN('vnos rezultatov'!F129,'2ndR'!F129,'3rdR'!F129,'4thR'!F129,'5thR'!F129,'6thR'!F129,'7thR'!F129,'8thR'!F129)</f>
        <v>0</v>
      </c>
      <c r="L129" s="60">
        <f>MIN('vnos rezultatov'!G129,'2ndR'!G129,'3rdR'!G129,'4thR'!G129,'5thR'!G129,'6thR'!G129,'7thR'!G129,'8thR'!G129)</f>
        <v>0</v>
      </c>
      <c r="M129" s="60">
        <f>MIN('vnos rezultatov'!H129,'2ndR'!H129,'3rdR'!H129,'4thR'!H129,'5thR'!H129,'6thR'!H129,'7thR'!H129,'8thR'!H129)</f>
        <v>0</v>
      </c>
      <c r="N129" s="60">
        <f>MIN('vnos rezultatov'!I129,'2ndR'!I129,'3rdR'!I129,'4thR'!I129,'5thR'!I129,'6thR'!I129,'7thR'!I129,'8thR'!I129)</f>
        <v>0</v>
      </c>
      <c r="O129" s="60">
        <f>MIN('vnos rezultatov'!J129,'2ndR'!J129,'3rdR'!J129,'4thR'!J129,'5thR'!J129,'6thR'!J129,'7thR'!J129,'8thR'!J129)</f>
        <v>0</v>
      </c>
      <c r="P129" s="60">
        <f>MIN('vnos rezultatov'!K129,'2ndR'!K129,'3rdR'!K129,'4thR'!K129,'5thR'!K129,'6thR'!K129,'7thR'!K129,'8thR'!K129)</f>
        <v>0</v>
      </c>
      <c r="Q129" s="60">
        <f>MIN('vnos rezultatov'!L129,'2ndR'!L129,'3rdR'!L129,'4thR'!L129,'5thR'!L129,'6thR'!L129,'7thR'!L129,'8thR'!L129)</f>
        <v>0</v>
      </c>
      <c r="R129" s="60">
        <f>MIN('vnos rezultatov'!M129,'2ndR'!M129,'3rdR'!M129,'4thR'!M129,'5thR'!M129,'6thR'!M129,'7thR'!M129,'8thR'!M129)</f>
        <v>0</v>
      </c>
      <c r="S129" s="60">
        <f>MIN('vnos rezultatov'!N129,'2ndR'!N129,'3rdR'!N129,'4thR'!N129,'5thR'!N129,'6thR'!N129,'7thR'!N129,'8thR'!N129)</f>
        <v>0</v>
      </c>
      <c r="T129" s="60">
        <f>MIN('vnos rezultatov'!O129,'2ndR'!O129,'3rdR'!O129,'4thR'!O129,'5thR'!O129,'6thR'!O129,'7thR'!O129,'8thR'!O129)</f>
        <v>0</v>
      </c>
      <c r="U129" s="60">
        <f>MIN('vnos rezultatov'!P129,'2ndR'!P129,'3rdR'!P129,'4thR'!P129,'5thR'!P129,'6thR'!P129,'7thR'!P129,'8thR'!P129)</f>
        <v>0</v>
      </c>
      <c r="V129" s="60">
        <f>MIN('vnos rezultatov'!Q129,'2ndR'!Q129,'3rdR'!Q129,'4thR'!Q129,'5thR'!Q129,'6thR'!Q129,'7thR'!Q129,'8thR'!Q129)</f>
        <v>0</v>
      </c>
      <c r="W129" s="60">
        <f>MIN('vnos rezultatov'!R129,'2ndR'!R129,'3rdR'!R129,'4thR'!R129,'5thR'!R129,'6thR'!R129,'7thR'!R129,'8thR'!R129)</f>
        <v>0</v>
      </c>
      <c r="X129" s="60">
        <f>MIN('vnos rezultatov'!S129,'2ndR'!S129,'3rdR'!S129,'4thR'!S129,'5thR'!S129,'6thR'!S129,'7thR'!S129,'8thR'!S129)</f>
        <v>0</v>
      </c>
      <c r="Y129" s="60">
        <f>MIN('vnos rezultatov'!T129,'2ndR'!T129,'3rdR'!T129,'4thR'!T129,'5thR'!T129,'6thR'!T129,'7thR'!T129,'8thR'!T129)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14</v>
      </c>
      <c r="E130" s="11">
        <f t="shared" si="25"/>
        <v>14</v>
      </c>
      <c r="F130" s="61" t="str">
        <f>'8thR'!B130</f>
        <v/>
      </c>
      <c r="G130" s="61">
        <f>'8thR'!W130</f>
        <v>0</v>
      </c>
      <c r="H130" s="60">
        <f>MIN('vnos rezultatov'!C130,'2ndR'!C130,'3rdR'!C130,'4thR'!C130,'5thR'!C130,'6thR'!C130,'7thR'!C130,'8thR'!C130)</f>
        <v>0</v>
      </c>
      <c r="I130" s="60">
        <f>MIN('vnos rezultatov'!D130,'2ndR'!D130,'3rdR'!D130,'4thR'!D130,'5thR'!D130,'6thR'!D130,'7thR'!D130,'8thR'!D130)</f>
        <v>0</v>
      </c>
      <c r="J130" s="60">
        <f>MIN('vnos rezultatov'!E130,'2ndR'!E130,'3rdR'!E130,'4thR'!E130,'5thR'!E130,'6thR'!E130,'7thR'!E130,'8thR'!E130)</f>
        <v>0</v>
      </c>
      <c r="K130" s="60">
        <f>MIN('vnos rezultatov'!F130,'2ndR'!F130,'3rdR'!F130,'4thR'!F130,'5thR'!F130,'6thR'!F130,'7thR'!F130,'8thR'!F130)</f>
        <v>0</v>
      </c>
      <c r="L130" s="60">
        <f>MIN('vnos rezultatov'!G130,'2ndR'!G130,'3rdR'!G130,'4thR'!G130,'5thR'!G130,'6thR'!G130,'7thR'!G130,'8thR'!G130)</f>
        <v>0</v>
      </c>
      <c r="M130" s="60">
        <f>MIN('vnos rezultatov'!H130,'2ndR'!H130,'3rdR'!H130,'4thR'!H130,'5thR'!H130,'6thR'!H130,'7thR'!H130,'8thR'!H130)</f>
        <v>0</v>
      </c>
      <c r="N130" s="60">
        <f>MIN('vnos rezultatov'!I130,'2ndR'!I130,'3rdR'!I130,'4thR'!I130,'5thR'!I130,'6thR'!I130,'7thR'!I130,'8thR'!I130)</f>
        <v>0</v>
      </c>
      <c r="O130" s="60">
        <f>MIN('vnos rezultatov'!J130,'2ndR'!J130,'3rdR'!J130,'4thR'!J130,'5thR'!J130,'6thR'!J130,'7thR'!J130,'8thR'!J130)</f>
        <v>0</v>
      </c>
      <c r="P130" s="60">
        <f>MIN('vnos rezultatov'!K130,'2ndR'!K130,'3rdR'!K130,'4thR'!K130,'5thR'!K130,'6thR'!K130,'7thR'!K130,'8thR'!K130)</f>
        <v>0</v>
      </c>
      <c r="Q130" s="60">
        <f>MIN('vnos rezultatov'!L130,'2ndR'!L130,'3rdR'!L130,'4thR'!L130,'5thR'!L130,'6thR'!L130,'7thR'!L130,'8thR'!L130)</f>
        <v>0</v>
      </c>
      <c r="R130" s="60">
        <f>MIN('vnos rezultatov'!M130,'2ndR'!M130,'3rdR'!M130,'4thR'!M130,'5thR'!M130,'6thR'!M130,'7thR'!M130,'8thR'!M130)</f>
        <v>0</v>
      </c>
      <c r="S130" s="60">
        <f>MIN('vnos rezultatov'!N130,'2ndR'!N130,'3rdR'!N130,'4thR'!N130,'5thR'!N130,'6thR'!N130,'7thR'!N130,'8thR'!N130)</f>
        <v>0</v>
      </c>
      <c r="T130" s="60">
        <f>MIN('vnos rezultatov'!O130,'2ndR'!O130,'3rdR'!O130,'4thR'!O130,'5thR'!O130,'6thR'!O130,'7thR'!O130,'8thR'!O130)</f>
        <v>0</v>
      </c>
      <c r="U130" s="60">
        <f>MIN('vnos rezultatov'!P130,'2ndR'!P130,'3rdR'!P130,'4thR'!P130,'5thR'!P130,'6thR'!P130,'7thR'!P130,'8thR'!P130)</f>
        <v>0</v>
      </c>
      <c r="V130" s="60">
        <f>MIN('vnos rezultatov'!Q130,'2ndR'!Q130,'3rdR'!Q130,'4thR'!Q130,'5thR'!Q130,'6thR'!Q130,'7thR'!Q130,'8thR'!Q130)</f>
        <v>0</v>
      </c>
      <c r="W130" s="60">
        <f>MIN('vnos rezultatov'!R130,'2ndR'!R130,'3rdR'!R130,'4thR'!R130,'5thR'!R130,'6thR'!R130,'7thR'!R130,'8thR'!R130)</f>
        <v>0</v>
      </c>
      <c r="X130" s="60">
        <f>MIN('vnos rezultatov'!S130,'2ndR'!S130,'3rdR'!S130,'4thR'!S130,'5thR'!S130,'6thR'!S130,'7thR'!S130,'8thR'!S130)</f>
        <v>0</v>
      </c>
      <c r="Y130" s="60">
        <f>MIN('vnos rezultatov'!T130,'2ndR'!T130,'3rdR'!T130,'4thR'!T130,'5thR'!T130,'6thR'!T130,'7thR'!T130,'8thR'!T130)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14</v>
      </c>
      <c r="E131" s="11">
        <f t="shared" si="25"/>
        <v>14</v>
      </c>
      <c r="F131" s="61" t="str">
        <f>'8thR'!B131</f>
        <v/>
      </c>
      <c r="G131" s="61">
        <f>'8thR'!W131</f>
        <v>0</v>
      </c>
      <c r="H131" s="60">
        <f>MIN('vnos rezultatov'!C131,'2ndR'!C131,'3rdR'!C131,'4thR'!C131,'5thR'!C131,'6thR'!C131,'7thR'!C131,'8thR'!C131)</f>
        <v>0</v>
      </c>
      <c r="I131" s="60">
        <f>MIN('vnos rezultatov'!D131,'2ndR'!D131,'3rdR'!D131,'4thR'!D131,'5thR'!D131,'6thR'!D131,'7thR'!D131,'8thR'!D131)</f>
        <v>0</v>
      </c>
      <c r="J131" s="60">
        <f>MIN('vnos rezultatov'!E131,'2ndR'!E131,'3rdR'!E131,'4thR'!E131,'5thR'!E131,'6thR'!E131,'7thR'!E131,'8thR'!E131)</f>
        <v>0</v>
      </c>
      <c r="K131" s="60">
        <f>MIN('vnos rezultatov'!F131,'2ndR'!F131,'3rdR'!F131,'4thR'!F131,'5thR'!F131,'6thR'!F131,'7thR'!F131,'8thR'!F131)</f>
        <v>0</v>
      </c>
      <c r="L131" s="60">
        <f>MIN('vnos rezultatov'!G131,'2ndR'!G131,'3rdR'!G131,'4thR'!G131,'5thR'!G131,'6thR'!G131,'7thR'!G131,'8thR'!G131)</f>
        <v>0</v>
      </c>
      <c r="M131" s="60">
        <f>MIN('vnos rezultatov'!H131,'2ndR'!H131,'3rdR'!H131,'4thR'!H131,'5thR'!H131,'6thR'!H131,'7thR'!H131,'8thR'!H131)</f>
        <v>0</v>
      </c>
      <c r="N131" s="60">
        <f>MIN('vnos rezultatov'!I131,'2ndR'!I131,'3rdR'!I131,'4thR'!I131,'5thR'!I131,'6thR'!I131,'7thR'!I131,'8thR'!I131)</f>
        <v>0</v>
      </c>
      <c r="O131" s="60">
        <f>MIN('vnos rezultatov'!J131,'2ndR'!J131,'3rdR'!J131,'4thR'!J131,'5thR'!J131,'6thR'!J131,'7thR'!J131,'8thR'!J131)</f>
        <v>0</v>
      </c>
      <c r="P131" s="60">
        <f>MIN('vnos rezultatov'!K131,'2ndR'!K131,'3rdR'!K131,'4thR'!K131,'5thR'!K131,'6thR'!K131,'7thR'!K131,'8thR'!K131)</f>
        <v>0</v>
      </c>
      <c r="Q131" s="60">
        <f>MIN('vnos rezultatov'!L131,'2ndR'!L131,'3rdR'!L131,'4thR'!L131,'5thR'!L131,'6thR'!L131,'7thR'!L131,'8thR'!L131)</f>
        <v>0</v>
      </c>
      <c r="R131" s="60">
        <f>MIN('vnos rezultatov'!M131,'2ndR'!M131,'3rdR'!M131,'4thR'!M131,'5thR'!M131,'6thR'!M131,'7thR'!M131,'8thR'!M131)</f>
        <v>0</v>
      </c>
      <c r="S131" s="60">
        <f>MIN('vnos rezultatov'!N131,'2ndR'!N131,'3rdR'!N131,'4thR'!N131,'5thR'!N131,'6thR'!N131,'7thR'!N131,'8thR'!N131)</f>
        <v>0</v>
      </c>
      <c r="T131" s="60">
        <f>MIN('vnos rezultatov'!O131,'2ndR'!O131,'3rdR'!O131,'4thR'!O131,'5thR'!O131,'6thR'!O131,'7thR'!O131,'8thR'!O131)</f>
        <v>0</v>
      </c>
      <c r="U131" s="60">
        <f>MIN('vnos rezultatov'!P131,'2ndR'!P131,'3rdR'!P131,'4thR'!P131,'5thR'!P131,'6thR'!P131,'7thR'!P131,'8thR'!P131)</f>
        <v>0</v>
      </c>
      <c r="V131" s="60">
        <f>MIN('vnos rezultatov'!Q131,'2ndR'!Q131,'3rdR'!Q131,'4thR'!Q131,'5thR'!Q131,'6thR'!Q131,'7thR'!Q131,'8thR'!Q131)</f>
        <v>0</v>
      </c>
      <c r="W131" s="60">
        <f>MIN('vnos rezultatov'!R131,'2ndR'!R131,'3rdR'!R131,'4thR'!R131,'5thR'!R131,'6thR'!R131,'7thR'!R131,'8thR'!R131)</f>
        <v>0</v>
      </c>
      <c r="X131" s="60">
        <f>MIN('vnos rezultatov'!S131,'2ndR'!S131,'3rdR'!S131,'4thR'!S131,'5thR'!S131,'6thR'!S131,'7thR'!S131,'8thR'!S131)</f>
        <v>0</v>
      </c>
      <c r="Y131" s="60">
        <f>MIN('vnos rezultatov'!T131,'2ndR'!T131,'3rdR'!T131,'4thR'!T131,'5thR'!T131,'6thR'!T131,'7thR'!T131,'8thR'!T131)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14</v>
      </c>
      <c r="E132" s="11">
        <f t="shared" si="25"/>
        <v>14</v>
      </c>
      <c r="F132" s="61" t="str">
        <f>'8thR'!B132</f>
        <v/>
      </c>
      <c r="G132" s="61">
        <f>'8thR'!W132</f>
        <v>0</v>
      </c>
      <c r="H132" s="60">
        <f>MIN('vnos rezultatov'!C132,'2ndR'!C132,'3rdR'!C132,'4thR'!C132,'5thR'!C132,'6thR'!C132,'7thR'!C132,'8thR'!C132)</f>
        <v>0</v>
      </c>
      <c r="I132" s="60">
        <f>MIN('vnos rezultatov'!D132,'2ndR'!D132,'3rdR'!D132,'4thR'!D132,'5thR'!D132,'6thR'!D132,'7thR'!D132,'8thR'!D132)</f>
        <v>0</v>
      </c>
      <c r="J132" s="60">
        <f>MIN('vnos rezultatov'!E132,'2ndR'!E132,'3rdR'!E132,'4thR'!E132,'5thR'!E132,'6thR'!E132,'7thR'!E132,'8thR'!E132)</f>
        <v>0</v>
      </c>
      <c r="K132" s="60">
        <f>MIN('vnos rezultatov'!F132,'2ndR'!F132,'3rdR'!F132,'4thR'!F132,'5thR'!F132,'6thR'!F132,'7thR'!F132,'8thR'!F132)</f>
        <v>0</v>
      </c>
      <c r="L132" s="60">
        <f>MIN('vnos rezultatov'!G132,'2ndR'!G132,'3rdR'!G132,'4thR'!G132,'5thR'!G132,'6thR'!G132,'7thR'!G132,'8thR'!G132)</f>
        <v>0</v>
      </c>
      <c r="M132" s="60">
        <f>MIN('vnos rezultatov'!H132,'2ndR'!H132,'3rdR'!H132,'4thR'!H132,'5thR'!H132,'6thR'!H132,'7thR'!H132,'8thR'!H132)</f>
        <v>0</v>
      </c>
      <c r="N132" s="60">
        <f>MIN('vnos rezultatov'!I132,'2ndR'!I132,'3rdR'!I132,'4thR'!I132,'5thR'!I132,'6thR'!I132,'7thR'!I132,'8thR'!I132)</f>
        <v>0</v>
      </c>
      <c r="O132" s="60">
        <f>MIN('vnos rezultatov'!J132,'2ndR'!J132,'3rdR'!J132,'4thR'!J132,'5thR'!J132,'6thR'!J132,'7thR'!J132,'8thR'!J132)</f>
        <v>0</v>
      </c>
      <c r="P132" s="60">
        <f>MIN('vnos rezultatov'!K132,'2ndR'!K132,'3rdR'!K132,'4thR'!K132,'5thR'!K132,'6thR'!K132,'7thR'!K132,'8thR'!K132)</f>
        <v>0</v>
      </c>
      <c r="Q132" s="60">
        <f>MIN('vnos rezultatov'!L132,'2ndR'!L132,'3rdR'!L132,'4thR'!L132,'5thR'!L132,'6thR'!L132,'7thR'!L132,'8thR'!L132)</f>
        <v>0</v>
      </c>
      <c r="R132" s="60">
        <f>MIN('vnos rezultatov'!M132,'2ndR'!M132,'3rdR'!M132,'4thR'!M132,'5thR'!M132,'6thR'!M132,'7thR'!M132,'8thR'!M132)</f>
        <v>0</v>
      </c>
      <c r="S132" s="60">
        <f>MIN('vnos rezultatov'!N132,'2ndR'!N132,'3rdR'!N132,'4thR'!N132,'5thR'!N132,'6thR'!N132,'7thR'!N132,'8thR'!N132)</f>
        <v>0</v>
      </c>
      <c r="T132" s="60">
        <f>MIN('vnos rezultatov'!O132,'2ndR'!O132,'3rdR'!O132,'4thR'!O132,'5thR'!O132,'6thR'!O132,'7thR'!O132,'8thR'!O132)</f>
        <v>0</v>
      </c>
      <c r="U132" s="60">
        <f>MIN('vnos rezultatov'!P132,'2ndR'!P132,'3rdR'!P132,'4thR'!P132,'5thR'!P132,'6thR'!P132,'7thR'!P132,'8thR'!P132)</f>
        <v>0</v>
      </c>
      <c r="V132" s="60">
        <f>MIN('vnos rezultatov'!Q132,'2ndR'!Q132,'3rdR'!Q132,'4thR'!Q132,'5thR'!Q132,'6thR'!Q132,'7thR'!Q132,'8thR'!Q132)</f>
        <v>0</v>
      </c>
      <c r="W132" s="60">
        <f>MIN('vnos rezultatov'!R132,'2ndR'!R132,'3rdR'!R132,'4thR'!R132,'5thR'!R132,'6thR'!R132,'7thR'!R132,'8thR'!R132)</f>
        <v>0</v>
      </c>
      <c r="X132" s="60">
        <f>MIN('vnos rezultatov'!S132,'2ndR'!S132,'3rdR'!S132,'4thR'!S132,'5thR'!S132,'6thR'!S132,'7thR'!S132,'8thR'!S132)</f>
        <v>0</v>
      </c>
      <c r="Y132" s="60">
        <f>MIN('vnos rezultatov'!T132,'2ndR'!T132,'3rdR'!T132,'4thR'!T132,'5thR'!T132,'6thR'!T132,'7thR'!T132,'8thR'!T132)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14</v>
      </c>
      <c r="E133" s="11">
        <f t="shared" si="25"/>
        <v>14</v>
      </c>
      <c r="F133" s="61" t="str">
        <f>'8thR'!B133</f>
        <v/>
      </c>
      <c r="G133" s="61">
        <f>'8thR'!W133</f>
        <v>0</v>
      </c>
      <c r="H133" s="60">
        <f>MIN('vnos rezultatov'!C133,'2ndR'!C133,'3rdR'!C133,'4thR'!C133,'5thR'!C133,'6thR'!C133,'7thR'!C133,'8thR'!C133)</f>
        <v>0</v>
      </c>
      <c r="I133" s="60">
        <f>MIN('vnos rezultatov'!D133,'2ndR'!D133,'3rdR'!D133,'4thR'!D133,'5thR'!D133,'6thR'!D133,'7thR'!D133,'8thR'!D133)</f>
        <v>0</v>
      </c>
      <c r="J133" s="60">
        <f>MIN('vnos rezultatov'!E133,'2ndR'!E133,'3rdR'!E133,'4thR'!E133,'5thR'!E133,'6thR'!E133,'7thR'!E133,'8thR'!E133)</f>
        <v>0</v>
      </c>
      <c r="K133" s="60">
        <f>MIN('vnos rezultatov'!F133,'2ndR'!F133,'3rdR'!F133,'4thR'!F133,'5thR'!F133,'6thR'!F133,'7thR'!F133,'8thR'!F133)</f>
        <v>0</v>
      </c>
      <c r="L133" s="60">
        <f>MIN('vnos rezultatov'!G133,'2ndR'!G133,'3rdR'!G133,'4thR'!G133,'5thR'!G133,'6thR'!G133,'7thR'!G133,'8thR'!G133)</f>
        <v>0</v>
      </c>
      <c r="M133" s="60">
        <f>MIN('vnos rezultatov'!H133,'2ndR'!H133,'3rdR'!H133,'4thR'!H133,'5thR'!H133,'6thR'!H133,'7thR'!H133,'8thR'!H133)</f>
        <v>0</v>
      </c>
      <c r="N133" s="60">
        <f>MIN('vnos rezultatov'!I133,'2ndR'!I133,'3rdR'!I133,'4thR'!I133,'5thR'!I133,'6thR'!I133,'7thR'!I133,'8thR'!I133)</f>
        <v>0</v>
      </c>
      <c r="O133" s="60">
        <f>MIN('vnos rezultatov'!J133,'2ndR'!J133,'3rdR'!J133,'4thR'!J133,'5thR'!J133,'6thR'!J133,'7thR'!J133,'8thR'!J133)</f>
        <v>0</v>
      </c>
      <c r="P133" s="60">
        <f>MIN('vnos rezultatov'!K133,'2ndR'!K133,'3rdR'!K133,'4thR'!K133,'5thR'!K133,'6thR'!K133,'7thR'!K133,'8thR'!K133)</f>
        <v>0</v>
      </c>
      <c r="Q133" s="60">
        <f>MIN('vnos rezultatov'!L133,'2ndR'!L133,'3rdR'!L133,'4thR'!L133,'5thR'!L133,'6thR'!L133,'7thR'!L133,'8thR'!L133)</f>
        <v>0</v>
      </c>
      <c r="R133" s="60">
        <f>MIN('vnos rezultatov'!M133,'2ndR'!M133,'3rdR'!M133,'4thR'!M133,'5thR'!M133,'6thR'!M133,'7thR'!M133,'8thR'!M133)</f>
        <v>0</v>
      </c>
      <c r="S133" s="60">
        <f>MIN('vnos rezultatov'!N133,'2ndR'!N133,'3rdR'!N133,'4thR'!N133,'5thR'!N133,'6thR'!N133,'7thR'!N133,'8thR'!N133)</f>
        <v>0</v>
      </c>
      <c r="T133" s="60">
        <f>MIN('vnos rezultatov'!O133,'2ndR'!O133,'3rdR'!O133,'4thR'!O133,'5thR'!O133,'6thR'!O133,'7thR'!O133,'8thR'!O133)</f>
        <v>0</v>
      </c>
      <c r="U133" s="60">
        <f>MIN('vnos rezultatov'!P133,'2ndR'!P133,'3rdR'!P133,'4thR'!P133,'5thR'!P133,'6thR'!P133,'7thR'!P133,'8thR'!P133)</f>
        <v>0</v>
      </c>
      <c r="V133" s="60">
        <f>MIN('vnos rezultatov'!Q133,'2ndR'!Q133,'3rdR'!Q133,'4thR'!Q133,'5thR'!Q133,'6thR'!Q133,'7thR'!Q133,'8thR'!Q133)</f>
        <v>0</v>
      </c>
      <c r="W133" s="60">
        <f>MIN('vnos rezultatov'!R133,'2ndR'!R133,'3rdR'!R133,'4thR'!R133,'5thR'!R133,'6thR'!R133,'7thR'!R133,'8thR'!R133)</f>
        <v>0</v>
      </c>
      <c r="X133" s="60">
        <f>MIN('vnos rezultatov'!S133,'2ndR'!S133,'3rdR'!S133,'4thR'!S133,'5thR'!S133,'6thR'!S133,'7thR'!S133,'8thR'!S133)</f>
        <v>0</v>
      </c>
      <c r="Y133" s="60">
        <f>MIN('vnos rezultatov'!T133,'2ndR'!T133,'3rdR'!T133,'4thR'!T133,'5thR'!T133,'6thR'!T133,'7thR'!T133,'8thR'!T133)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14</v>
      </c>
      <c r="E134" s="11">
        <f t="shared" si="25"/>
        <v>14</v>
      </c>
      <c r="F134" s="61" t="str">
        <f>'8thR'!B134</f>
        <v/>
      </c>
      <c r="G134" s="61">
        <f>'8thR'!W134</f>
        <v>0</v>
      </c>
      <c r="H134" s="60">
        <f>MIN('vnos rezultatov'!C134,'2ndR'!C134,'3rdR'!C134,'4thR'!C134,'5thR'!C134,'6thR'!C134,'7thR'!C134,'8thR'!C134)</f>
        <v>0</v>
      </c>
      <c r="I134" s="60">
        <f>MIN('vnos rezultatov'!D134,'2ndR'!D134,'3rdR'!D134,'4thR'!D134,'5thR'!D134,'6thR'!D134,'7thR'!D134,'8thR'!D134)</f>
        <v>0</v>
      </c>
      <c r="J134" s="60">
        <f>MIN('vnos rezultatov'!E134,'2ndR'!E134,'3rdR'!E134,'4thR'!E134,'5thR'!E134,'6thR'!E134,'7thR'!E134,'8thR'!E134)</f>
        <v>0</v>
      </c>
      <c r="K134" s="60">
        <f>MIN('vnos rezultatov'!F134,'2ndR'!F134,'3rdR'!F134,'4thR'!F134,'5thR'!F134,'6thR'!F134,'7thR'!F134,'8thR'!F134)</f>
        <v>0</v>
      </c>
      <c r="L134" s="60">
        <f>MIN('vnos rezultatov'!G134,'2ndR'!G134,'3rdR'!G134,'4thR'!G134,'5thR'!G134,'6thR'!G134,'7thR'!G134,'8thR'!G134)</f>
        <v>0</v>
      </c>
      <c r="M134" s="60">
        <f>MIN('vnos rezultatov'!H134,'2ndR'!H134,'3rdR'!H134,'4thR'!H134,'5thR'!H134,'6thR'!H134,'7thR'!H134,'8thR'!H134)</f>
        <v>0</v>
      </c>
      <c r="N134" s="60">
        <f>MIN('vnos rezultatov'!I134,'2ndR'!I134,'3rdR'!I134,'4thR'!I134,'5thR'!I134,'6thR'!I134,'7thR'!I134,'8thR'!I134)</f>
        <v>0</v>
      </c>
      <c r="O134" s="60">
        <f>MIN('vnos rezultatov'!J134,'2ndR'!J134,'3rdR'!J134,'4thR'!J134,'5thR'!J134,'6thR'!J134,'7thR'!J134,'8thR'!J134)</f>
        <v>0</v>
      </c>
      <c r="P134" s="60">
        <f>MIN('vnos rezultatov'!K134,'2ndR'!K134,'3rdR'!K134,'4thR'!K134,'5thR'!K134,'6thR'!K134,'7thR'!K134,'8thR'!K134)</f>
        <v>0</v>
      </c>
      <c r="Q134" s="60">
        <f>MIN('vnos rezultatov'!L134,'2ndR'!L134,'3rdR'!L134,'4thR'!L134,'5thR'!L134,'6thR'!L134,'7thR'!L134,'8thR'!L134)</f>
        <v>0</v>
      </c>
      <c r="R134" s="60">
        <f>MIN('vnos rezultatov'!M134,'2ndR'!M134,'3rdR'!M134,'4thR'!M134,'5thR'!M134,'6thR'!M134,'7thR'!M134,'8thR'!M134)</f>
        <v>0</v>
      </c>
      <c r="S134" s="60">
        <f>MIN('vnos rezultatov'!N134,'2ndR'!N134,'3rdR'!N134,'4thR'!N134,'5thR'!N134,'6thR'!N134,'7thR'!N134,'8thR'!N134)</f>
        <v>0</v>
      </c>
      <c r="T134" s="60">
        <f>MIN('vnos rezultatov'!O134,'2ndR'!O134,'3rdR'!O134,'4thR'!O134,'5thR'!O134,'6thR'!O134,'7thR'!O134,'8thR'!O134)</f>
        <v>0</v>
      </c>
      <c r="U134" s="60">
        <f>MIN('vnos rezultatov'!P134,'2ndR'!P134,'3rdR'!P134,'4thR'!P134,'5thR'!P134,'6thR'!P134,'7thR'!P134,'8thR'!P134)</f>
        <v>0</v>
      </c>
      <c r="V134" s="60">
        <f>MIN('vnos rezultatov'!Q134,'2ndR'!Q134,'3rdR'!Q134,'4thR'!Q134,'5thR'!Q134,'6thR'!Q134,'7thR'!Q134,'8thR'!Q134)</f>
        <v>0</v>
      </c>
      <c r="W134" s="60">
        <f>MIN('vnos rezultatov'!R134,'2ndR'!R134,'3rdR'!R134,'4thR'!R134,'5thR'!R134,'6thR'!R134,'7thR'!R134,'8thR'!R134)</f>
        <v>0</v>
      </c>
      <c r="X134" s="60">
        <f>MIN('vnos rezultatov'!S134,'2ndR'!S134,'3rdR'!S134,'4thR'!S134,'5thR'!S134,'6thR'!S134,'7thR'!S134,'8thR'!S134)</f>
        <v>0</v>
      </c>
      <c r="Y134" s="60">
        <f>MIN('vnos rezultatov'!T134,'2ndR'!T134,'3rdR'!T134,'4thR'!T134,'5thR'!T134,'6thR'!T134,'7thR'!T134,'8thR'!T134)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14</v>
      </c>
      <c r="E135" s="11">
        <f t="shared" ref="E135:E146" si="33">_xlfn.RANK.EQ($AC135,$AC$7:$AC$146,1)</f>
        <v>14</v>
      </c>
      <c r="F135" s="61" t="str">
        <f>'8thR'!B135</f>
        <v/>
      </c>
      <c r="G135" s="61">
        <f>'8thR'!W135</f>
        <v>0</v>
      </c>
      <c r="H135" s="60">
        <f>MIN('vnos rezultatov'!C135,'2ndR'!C135,'3rdR'!C135,'4thR'!C135,'5thR'!C135,'6thR'!C135,'7thR'!C135,'8thR'!C135)</f>
        <v>0</v>
      </c>
      <c r="I135" s="60">
        <f>MIN('vnos rezultatov'!D135,'2ndR'!D135,'3rdR'!D135,'4thR'!D135,'5thR'!D135,'6thR'!D135,'7thR'!D135,'8thR'!D135)</f>
        <v>0</v>
      </c>
      <c r="J135" s="60">
        <f>MIN('vnos rezultatov'!E135,'2ndR'!E135,'3rdR'!E135,'4thR'!E135,'5thR'!E135,'6thR'!E135,'7thR'!E135,'8thR'!E135)</f>
        <v>0</v>
      </c>
      <c r="K135" s="60">
        <f>MIN('vnos rezultatov'!F135,'2ndR'!F135,'3rdR'!F135,'4thR'!F135,'5thR'!F135,'6thR'!F135,'7thR'!F135,'8thR'!F135)</f>
        <v>0</v>
      </c>
      <c r="L135" s="60">
        <f>MIN('vnos rezultatov'!G135,'2ndR'!G135,'3rdR'!G135,'4thR'!G135,'5thR'!G135,'6thR'!G135,'7thR'!G135,'8thR'!G135)</f>
        <v>0</v>
      </c>
      <c r="M135" s="60">
        <f>MIN('vnos rezultatov'!H135,'2ndR'!H135,'3rdR'!H135,'4thR'!H135,'5thR'!H135,'6thR'!H135,'7thR'!H135,'8thR'!H135)</f>
        <v>0</v>
      </c>
      <c r="N135" s="60">
        <f>MIN('vnos rezultatov'!I135,'2ndR'!I135,'3rdR'!I135,'4thR'!I135,'5thR'!I135,'6thR'!I135,'7thR'!I135,'8thR'!I135)</f>
        <v>0</v>
      </c>
      <c r="O135" s="60">
        <f>MIN('vnos rezultatov'!J135,'2ndR'!J135,'3rdR'!J135,'4thR'!J135,'5thR'!J135,'6thR'!J135,'7thR'!J135,'8thR'!J135)</f>
        <v>0</v>
      </c>
      <c r="P135" s="60">
        <f>MIN('vnos rezultatov'!K135,'2ndR'!K135,'3rdR'!K135,'4thR'!K135,'5thR'!K135,'6thR'!K135,'7thR'!K135,'8thR'!K135)</f>
        <v>0</v>
      </c>
      <c r="Q135" s="60">
        <f>MIN('vnos rezultatov'!L135,'2ndR'!L135,'3rdR'!L135,'4thR'!L135,'5thR'!L135,'6thR'!L135,'7thR'!L135,'8thR'!L135)</f>
        <v>0</v>
      </c>
      <c r="R135" s="60">
        <f>MIN('vnos rezultatov'!M135,'2ndR'!M135,'3rdR'!M135,'4thR'!M135,'5thR'!M135,'6thR'!M135,'7thR'!M135,'8thR'!M135)</f>
        <v>0</v>
      </c>
      <c r="S135" s="60">
        <f>MIN('vnos rezultatov'!N135,'2ndR'!N135,'3rdR'!N135,'4thR'!N135,'5thR'!N135,'6thR'!N135,'7thR'!N135,'8thR'!N135)</f>
        <v>0</v>
      </c>
      <c r="T135" s="60">
        <f>MIN('vnos rezultatov'!O135,'2ndR'!O135,'3rdR'!O135,'4thR'!O135,'5thR'!O135,'6thR'!O135,'7thR'!O135,'8thR'!O135)</f>
        <v>0</v>
      </c>
      <c r="U135" s="60">
        <f>MIN('vnos rezultatov'!P135,'2ndR'!P135,'3rdR'!P135,'4thR'!P135,'5thR'!P135,'6thR'!P135,'7thR'!P135,'8thR'!P135)</f>
        <v>0</v>
      </c>
      <c r="V135" s="60">
        <f>MIN('vnos rezultatov'!Q135,'2ndR'!Q135,'3rdR'!Q135,'4thR'!Q135,'5thR'!Q135,'6thR'!Q135,'7thR'!Q135,'8thR'!Q135)</f>
        <v>0</v>
      </c>
      <c r="W135" s="60">
        <f>MIN('vnos rezultatov'!R135,'2ndR'!R135,'3rdR'!R135,'4thR'!R135,'5thR'!R135,'6thR'!R135,'7thR'!R135,'8thR'!R135)</f>
        <v>0</v>
      </c>
      <c r="X135" s="60">
        <f>MIN('vnos rezultatov'!S135,'2ndR'!S135,'3rdR'!S135,'4thR'!S135,'5thR'!S135,'6thR'!S135,'7thR'!S135,'8thR'!S135)</f>
        <v>0</v>
      </c>
      <c r="Y135" s="60">
        <f>MIN('vnos rezultatov'!T135,'2ndR'!T135,'3rdR'!T135,'4thR'!T135,'5thR'!T135,'6thR'!T135,'7thR'!T135,'8thR'!T135)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14</v>
      </c>
      <c r="E136" s="11">
        <f t="shared" si="33"/>
        <v>14</v>
      </c>
      <c r="F136" s="61" t="str">
        <f>'8thR'!B136</f>
        <v/>
      </c>
      <c r="G136" s="61">
        <f>'8thR'!W136</f>
        <v>0</v>
      </c>
      <c r="H136" s="60">
        <f>MIN('vnos rezultatov'!C136,'2ndR'!C136,'3rdR'!C136,'4thR'!C136,'5thR'!C136,'6thR'!C136,'7thR'!C136,'8thR'!C136)</f>
        <v>0</v>
      </c>
      <c r="I136" s="60">
        <f>MIN('vnos rezultatov'!D136,'2ndR'!D136,'3rdR'!D136,'4thR'!D136,'5thR'!D136,'6thR'!D136,'7thR'!D136,'8thR'!D136)</f>
        <v>0</v>
      </c>
      <c r="J136" s="60">
        <f>MIN('vnos rezultatov'!E136,'2ndR'!E136,'3rdR'!E136,'4thR'!E136,'5thR'!E136,'6thR'!E136,'7thR'!E136,'8thR'!E136)</f>
        <v>0</v>
      </c>
      <c r="K136" s="60">
        <f>MIN('vnos rezultatov'!F136,'2ndR'!F136,'3rdR'!F136,'4thR'!F136,'5thR'!F136,'6thR'!F136,'7thR'!F136,'8thR'!F136)</f>
        <v>0</v>
      </c>
      <c r="L136" s="60">
        <f>MIN('vnos rezultatov'!G136,'2ndR'!G136,'3rdR'!G136,'4thR'!G136,'5thR'!G136,'6thR'!G136,'7thR'!G136,'8thR'!G136)</f>
        <v>0</v>
      </c>
      <c r="M136" s="60">
        <f>MIN('vnos rezultatov'!H136,'2ndR'!H136,'3rdR'!H136,'4thR'!H136,'5thR'!H136,'6thR'!H136,'7thR'!H136,'8thR'!H136)</f>
        <v>0</v>
      </c>
      <c r="N136" s="60">
        <f>MIN('vnos rezultatov'!I136,'2ndR'!I136,'3rdR'!I136,'4thR'!I136,'5thR'!I136,'6thR'!I136,'7thR'!I136,'8thR'!I136)</f>
        <v>0</v>
      </c>
      <c r="O136" s="60">
        <f>MIN('vnos rezultatov'!J136,'2ndR'!J136,'3rdR'!J136,'4thR'!J136,'5thR'!J136,'6thR'!J136,'7thR'!J136,'8thR'!J136)</f>
        <v>0</v>
      </c>
      <c r="P136" s="60">
        <f>MIN('vnos rezultatov'!K136,'2ndR'!K136,'3rdR'!K136,'4thR'!K136,'5thR'!K136,'6thR'!K136,'7thR'!K136,'8thR'!K136)</f>
        <v>0</v>
      </c>
      <c r="Q136" s="60">
        <f>MIN('vnos rezultatov'!L136,'2ndR'!L136,'3rdR'!L136,'4thR'!L136,'5thR'!L136,'6thR'!L136,'7thR'!L136,'8thR'!L136)</f>
        <v>0</v>
      </c>
      <c r="R136" s="60">
        <f>MIN('vnos rezultatov'!M136,'2ndR'!M136,'3rdR'!M136,'4thR'!M136,'5thR'!M136,'6thR'!M136,'7thR'!M136,'8thR'!M136)</f>
        <v>0</v>
      </c>
      <c r="S136" s="60">
        <f>MIN('vnos rezultatov'!N136,'2ndR'!N136,'3rdR'!N136,'4thR'!N136,'5thR'!N136,'6thR'!N136,'7thR'!N136,'8thR'!N136)</f>
        <v>0</v>
      </c>
      <c r="T136" s="60">
        <f>MIN('vnos rezultatov'!O136,'2ndR'!O136,'3rdR'!O136,'4thR'!O136,'5thR'!O136,'6thR'!O136,'7thR'!O136,'8thR'!O136)</f>
        <v>0</v>
      </c>
      <c r="U136" s="60">
        <f>MIN('vnos rezultatov'!P136,'2ndR'!P136,'3rdR'!P136,'4thR'!P136,'5thR'!P136,'6thR'!P136,'7thR'!P136,'8thR'!P136)</f>
        <v>0</v>
      </c>
      <c r="V136" s="60">
        <f>MIN('vnos rezultatov'!Q136,'2ndR'!Q136,'3rdR'!Q136,'4thR'!Q136,'5thR'!Q136,'6thR'!Q136,'7thR'!Q136,'8thR'!Q136)</f>
        <v>0</v>
      </c>
      <c r="W136" s="60">
        <f>MIN('vnos rezultatov'!R136,'2ndR'!R136,'3rdR'!R136,'4thR'!R136,'5thR'!R136,'6thR'!R136,'7thR'!R136,'8thR'!R136)</f>
        <v>0</v>
      </c>
      <c r="X136" s="60">
        <f>MIN('vnos rezultatov'!S136,'2ndR'!S136,'3rdR'!S136,'4thR'!S136,'5thR'!S136,'6thR'!S136,'7thR'!S136,'8thR'!S136)</f>
        <v>0</v>
      </c>
      <c r="Y136" s="60">
        <f>MIN('vnos rezultatov'!T136,'2ndR'!T136,'3rdR'!T136,'4thR'!T136,'5thR'!T136,'6thR'!T136,'7thR'!T136,'8thR'!T136)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14</v>
      </c>
      <c r="E137" s="11">
        <f t="shared" si="33"/>
        <v>14</v>
      </c>
      <c r="F137" s="61" t="str">
        <f>'8thR'!B137</f>
        <v/>
      </c>
      <c r="G137" s="61">
        <f>'8thR'!W137</f>
        <v>0</v>
      </c>
      <c r="H137" s="60">
        <f>MIN('vnos rezultatov'!C137,'2ndR'!C137,'3rdR'!C137,'4thR'!C137,'5thR'!C137,'6thR'!C137,'7thR'!C137,'8thR'!C137)</f>
        <v>0</v>
      </c>
      <c r="I137" s="60">
        <f>MIN('vnos rezultatov'!D137,'2ndR'!D137,'3rdR'!D137,'4thR'!D137,'5thR'!D137,'6thR'!D137,'7thR'!D137,'8thR'!D137)</f>
        <v>0</v>
      </c>
      <c r="J137" s="60">
        <f>MIN('vnos rezultatov'!E137,'2ndR'!E137,'3rdR'!E137,'4thR'!E137,'5thR'!E137,'6thR'!E137,'7thR'!E137,'8thR'!E137)</f>
        <v>0</v>
      </c>
      <c r="K137" s="60">
        <f>MIN('vnos rezultatov'!F137,'2ndR'!F137,'3rdR'!F137,'4thR'!F137,'5thR'!F137,'6thR'!F137,'7thR'!F137,'8thR'!F137)</f>
        <v>0</v>
      </c>
      <c r="L137" s="60">
        <f>MIN('vnos rezultatov'!G137,'2ndR'!G137,'3rdR'!G137,'4thR'!G137,'5thR'!G137,'6thR'!G137,'7thR'!G137,'8thR'!G137)</f>
        <v>0</v>
      </c>
      <c r="M137" s="60">
        <f>MIN('vnos rezultatov'!H137,'2ndR'!H137,'3rdR'!H137,'4thR'!H137,'5thR'!H137,'6thR'!H137,'7thR'!H137,'8thR'!H137)</f>
        <v>0</v>
      </c>
      <c r="N137" s="60">
        <f>MIN('vnos rezultatov'!I137,'2ndR'!I137,'3rdR'!I137,'4thR'!I137,'5thR'!I137,'6thR'!I137,'7thR'!I137,'8thR'!I137)</f>
        <v>0</v>
      </c>
      <c r="O137" s="60">
        <f>MIN('vnos rezultatov'!J137,'2ndR'!J137,'3rdR'!J137,'4thR'!J137,'5thR'!J137,'6thR'!J137,'7thR'!J137,'8thR'!J137)</f>
        <v>0</v>
      </c>
      <c r="P137" s="60">
        <f>MIN('vnos rezultatov'!K137,'2ndR'!K137,'3rdR'!K137,'4thR'!K137,'5thR'!K137,'6thR'!K137,'7thR'!K137,'8thR'!K137)</f>
        <v>0</v>
      </c>
      <c r="Q137" s="60">
        <f>MIN('vnos rezultatov'!L137,'2ndR'!L137,'3rdR'!L137,'4thR'!L137,'5thR'!L137,'6thR'!L137,'7thR'!L137,'8thR'!L137)</f>
        <v>0</v>
      </c>
      <c r="R137" s="60">
        <f>MIN('vnos rezultatov'!M137,'2ndR'!M137,'3rdR'!M137,'4thR'!M137,'5thR'!M137,'6thR'!M137,'7thR'!M137,'8thR'!M137)</f>
        <v>0</v>
      </c>
      <c r="S137" s="60">
        <f>MIN('vnos rezultatov'!N137,'2ndR'!N137,'3rdR'!N137,'4thR'!N137,'5thR'!N137,'6thR'!N137,'7thR'!N137,'8thR'!N137)</f>
        <v>0</v>
      </c>
      <c r="T137" s="60">
        <f>MIN('vnos rezultatov'!O137,'2ndR'!O137,'3rdR'!O137,'4thR'!O137,'5thR'!O137,'6thR'!O137,'7thR'!O137,'8thR'!O137)</f>
        <v>0</v>
      </c>
      <c r="U137" s="60">
        <f>MIN('vnos rezultatov'!P137,'2ndR'!P137,'3rdR'!P137,'4thR'!P137,'5thR'!P137,'6thR'!P137,'7thR'!P137,'8thR'!P137)</f>
        <v>0</v>
      </c>
      <c r="V137" s="60">
        <f>MIN('vnos rezultatov'!Q137,'2ndR'!Q137,'3rdR'!Q137,'4thR'!Q137,'5thR'!Q137,'6thR'!Q137,'7thR'!Q137,'8thR'!Q137)</f>
        <v>0</v>
      </c>
      <c r="W137" s="60">
        <f>MIN('vnos rezultatov'!R137,'2ndR'!R137,'3rdR'!R137,'4thR'!R137,'5thR'!R137,'6thR'!R137,'7thR'!R137,'8thR'!R137)</f>
        <v>0</v>
      </c>
      <c r="X137" s="60">
        <f>MIN('vnos rezultatov'!S137,'2ndR'!S137,'3rdR'!S137,'4thR'!S137,'5thR'!S137,'6thR'!S137,'7thR'!S137,'8thR'!S137)</f>
        <v>0</v>
      </c>
      <c r="Y137" s="60">
        <f>MIN('vnos rezultatov'!T137,'2ndR'!T137,'3rdR'!T137,'4thR'!T137,'5thR'!T137,'6thR'!T137,'7thR'!T137,'8thR'!T137)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14</v>
      </c>
      <c r="E138" s="11">
        <f t="shared" si="33"/>
        <v>14</v>
      </c>
      <c r="F138" s="61" t="str">
        <f>'8thR'!B138</f>
        <v/>
      </c>
      <c r="G138" s="61">
        <f>'8thR'!W138</f>
        <v>0</v>
      </c>
      <c r="H138" s="60">
        <f>MIN('vnos rezultatov'!C138,'2ndR'!C138,'3rdR'!C138,'4thR'!C138,'5thR'!C138,'6thR'!C138,'7thR'!C138,'8thR'!C138)</f>
        <v>0</v>
      </c>
      <c r="I138" s="60">
        <f>MIN('vnos rezultatov'!D138,'2ndR'!D138,'3rdR'!D138,'4thR'!D138,'5thR'!D138,'6thR'!D138,'7thR'!D138,'8thR'!D138)</f>
        <v>0</v>
      </c>
      <c r="J138" s="60">
        <f>MIN('vnos rezultatov'!E138,'2ndR'!E138,'3rdR'!E138,'4thR'!E138,'5thR'!E138,'6thR'!E138,'7thR'!E138,'8thR'!E138)</f>
        <v>0</v>
      </c>
      <c r="K138" s="60">
        <f>MIN('vnos rezultatov'!F138,'2ndR'!F138,'3rdR'!F138,'4thR'!F138,'5thR'!F138,'6thR'!F138,'7thR'!F138,'8thR'!F138)</f>
        <v>0</v>
      </c>
      <c r="L138" s="60">
        <f>MIN('vnos rezultatov'!G138,'2ndR'!G138,'3rdR'!G138,'4thR'!G138,'5thR'!G138,'6thR'!G138,'7thR'!G138,'8thR'!G138)</f>
        <v>0</v>
      </c>
      <c r="M138" s="60">
        <f>MIN('vnos rezultatov'!H138,'2ndR'!H138,'3rdR'!H138,'4thR'!H138,'5thR'!H138,'6thR'!H138,'7thR'!H138,'8thR'!H138)</f>
        <v>0</v>
      </c>
      <c r="N138" s="60">
        <f>MIN('vnos rezultatov'!I138,'2ndR'!I138,'3rdR'!I138,'4thR'!I138,'5thR'!I138,'6thR'!I138,'7thR'!I138,'8thR'!I138)</f>
        <v>0</v>
      </c>
      <c r="O138" s="60">
        <f>MIN('vnos rezultatov'!J138,'2ndR'!J138,'3rdR'!J138,'4thR'!J138,'5thR'!J138,'6thR'!J138,'7thR'!J138,'8thR'!J138)</f>
        <v>0</v>
      </c>
      <c r="P138" s="60">
        <f>MIN('vnos rezultatov'!K138,'2ndR'!K138,'3rdR'!K138,'4thR'!K138,'5thR'!K138,'6thR'!K138,'7thR'!K138,'8thR'!K138)</f>
        <v>0</v>
      </c>
      <c r="Q138" s="60">
        <f>MIN('vnos rezultatov'!L138,'2ndR'!L138,'3rdR'!L138,'4thR'!L138,'5thR'!L138,'6thR'!L138,'7thR'!L138,'8thR'!L138)</f>
        <v>0</v>
      </c>
      <c r="R138" s="60">
        <f>MIN('vnos rezultatov'!M138,'2ndR'!M138,'3rdR'!M138,'4thR'!M138,'5thR'!M138,'6thR'!M138,'7thR'!M138,'8thR'!M138)</f>
        <v>0</v>
      </c>
      <c r="S138" s="60">
        <f>MIN('vnos rezultatov'!N138,'2ndR'!N138,'3rdR'!N138,'4thR'!N138,'5thR'!N138,'6thR'!N138,'7thR'!N138,'8thR'!N138)</f>
        <v>0</v>
      </c>
      <c r="T138" s="60">
        <f>MIN('vnos rezultatov'!O138,'2ndR'!O138,'3rdR'!O138,'4thR'!O138,'5thR'!O138,'6thR'!O138,'7thR'!O138,'8thR'!O138)</f>
        <v>0</v>
      </c>
      <c r="U138" s="60">
        <f>MIN('vnos rezultatov'!P138,'2ndR'!P138,'3rdR'!P138,'4thR'!P138,'5thR'!P138,'6thR'!P138,'7thR'!P138,'8thR'!P138)</f>
        <v>0</v>
      </c>
      <c r="V138" s="60">
        <f>MIN('vnos rezultatov'!Q138,'2ndR'!Q138,'3rdR'!Q138,'4thR'!Q138,'5thR'!Q138,'6thR'!Q138,'7thR'!Q138,'8thR'!Q138)</f>
        <v>0</v>
      </c>
      <c r="W138" s="60">
        <f>MIN('vnos rezultatov'!R138,'2ndR'!R138,'3rdR'!R138,'4thR'!R138,'5thR'!R138,'6thR'!R138,'7thR'!R138,'8thR'!R138)</f>
        <v>0</v>
      </c>
      <c r="X138" s="60">
        <f>MIN('vnos rezultatov'!S138,'2ndR'!S138,'3rdR'!S138,'4thR'!S138,'5thR'!S138,'6thR'!S138,'7thR'!S138,'8thR'!S138)</f>
        <v>0</v>
      </c>
      <c r="Y138" s="60">
        <f>MIN('vnos rezultatov'!T138,'2ndR'!T138,'3rdR'!T138,'4thR'!T138,'5thR'!T138,'6thR'!T138,'7thR'!T138,'8thR'!T138)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14</v>
      </c>
      <c r="E139" s="11">
        <f t="shared" si="33"/>
        <v>14</v>
      </c>
      <c r="F139" s="61" t="str">
        <f>'8thR'!B139</f>
        <v/>
      </c>
      <c r="G139" s="61">
        <f>'8thR'!W139</f>
        <v>0</v>
      </c>
      <c r="H139" s="60">
        <f>MIN('vnos rezultatov'!C139,'2ndR'!C139,'3rdR'!C139,'4thR'!C139,'5thR'!C139,'6thR'!C139,'7thR'!C139,'8thR'!C139)</f>
        <v>0</v>
      </c>
      <c r="I139" s="60">
        <f>MIN('vnos rezultatov'!D139,'2ndR'!D139,'3rdR'!D139,'4thR'!D139,'5thR'!D139,'6thR'!D139,'7thR'!D139,'8thR'!D139)</f>
        <v>0</v>
      </c>
      <c r="J139" s="60">
        <f>MIN('vnos rezultatov'!E139,'2ndR'!E139,'3rdR'!E139,'4thR'!E139,'5thR'!E139,'6thR'!E139,'7thR'!E139,'8thR'!E139)</f>
        <v>0</v>
      </c>
      <c r="K139" s="60">
        <f>MIN('vnos rezultatov'!F139,'2ndR'!F139,'3rdR'!F139,'4thR'!F139,'5thR'!F139,'6thR'!F139,'7thR'!F139,'8thR'!F139)</f>
        <v>0</v>
      </c>
      <c r="L139" s="60">
        <f>MIN('vnos rezultatov'!G139,'2ndR'!G139,'3rdR'!G139,'4thR'!G139,'5thR'!G139,'6thR'!G139,'7thR'!G139,'8thR'!G139)</f>
        <v>0</v>
      </c>
      <c r="M139" s="60">
        <f>MIN('vnos rezultatov'!H139,'2ndR'!H139,'3rdR'!H139,'4thR'!H139,'5thR'!H139,'6thR'!H139,'7thR'!H139,'8thR'!H139)</f>
        <v>0</v>
      </c>
      <c r="N139" s="60">
        <f>MIN('vnos rezultatov'!I139,'2ndR'!I139,'3rdR'!I139,'4thR'!I139,'5thR'!I139,'6thR'!I139,'7thR'!I139,'8thR'!I139)</f>
        <v>0</v>
      </c>
      <c r="O139" s="60">
        <f>MIN('vnos rezultatov'!J139,'2ndR'!J139,'3rdR'!J139,'4thR'!J139,'5thR'!J139,'6thR'!J139,'7thR'!J139,'8thR'!J139)</f>
        <v>0</v>
      </c>
      <c r="P139" s="60">
        <f>MIN('vnos rezultatov'!K139,'2ndR'!K139,'3rdR'!K139,'4thR'!K139,'5thR'!K139,'6thR'!K139,'7thR'!K139,'8thR'!K139)</f>
        <v>0</v>
      </c>
      <c r="Q139" s="60">
        <f>MIN('vnos rezultatov'!L139,'2ndR'!L139,'3rdR'!L139,'4thR'!L139,'5thR'!L139,'6thR'!L139,'7thR'!L139,'8thR'!L139)</f>
        <v>0</v>
      </c>
      <c r="R139" s="60">
        <f>MIN('vnos rezultatov'!M139,'2ndR'!M139,'3rdR'!M139,'4thR'!M139,'5thR'!M139,'6thR'!M139,'7thR'!M139,'8thR'!M139)</f>
        <v>0</v>
      </c>
      <c r="S139" s="60">
        <f>MIN('vnos rezultatov'!N139,'2ndR'!N139,'3rdR'!N139,'4thR'!N139,'5thR'!N139,'6thR'!N139,'7thR'!N139,'8thR'!N139)</f>
        <v>0</v>
      </c>
      <c r="T139" s="60">
        <f>MIN('vnos rezultatov'!O139,'2ndR'!O139,'3rdR'!O139,'4thR'!O139,'5thR'!O139,'6thR'!O139,'7thR'!O139,'8thR'!O139)</f>
        <v>0</v>
      </c>
      <c r="U139" s="60">
        <f>MIN('vnos rezultatov'!P139,'2ndR'!P139,'3rdR'!P139,'4thR'!P139,'5thR'!P139,'6thR'!P139,'7thR'!P139,'8thR'!P139)</f>
        <v>0</v>
      </c>
      <c r="V139" s="60">
        <f>MIN('vnos rezultatov'!Q139,'2ndR'!Q139,'3rdR'!Q139,'4thR'!Q139,'5thR'!Q139,'6thR'!Q139,'7thR'!Q139,'8thR'!Q139)</f>
        <v>0</v>
      </c>
      <c r="W139" s="60">
        <f>MIN('vnos rezultatov'!R139,'2ndR'!R139,'3rdR'!R139,'4thR'!R139,'5thR'!R139,'6thR'!R139,'7thR'!R139,'8thR'!R139)</f>
        <v>0</v>
      </c>
      <c r="X139" s="60">
        <f>MIN('vnos rezultatov'!S139,'2ndR'!S139,'3rdR'!S139,'4thR'!S139,'5thR'!S139,'6thR'!S139,'7thR'!S139,'8thR'!S139)</f>
        <v>0</v>
      </c>
      <c r="Y139" s="60">
        <f>MIN('vnos rezultatov'!T139,'2ndR'!T139,'3rdR'!T139,'4thR'!T139,'5thR'!T139,'6thR'!T139,'7thR'!T139,'8thR'!T139)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14</v>
      </c>
      <c r="E140" s="11">
        <f t="shared" si="33"/>
        <v>14</v>
      </c>
      <c r="F140" s="61" t="str">
        <f>'8thR'!B140</f>
        <v/>
      </c>
      <c r="G140" s="61">
        <f>'8thR'!W140</f>
        <v>0</v>
      </c>
      <c r="H140" s="60">
        <f>MIN('vnos rezultatov'!C140,'2ndR'!C140,'3rdR'!C140,'4thR'!C140,'5thR'!C140,'6thR'!C140,'7thR'!C140,'8thR'!C140)</f>
        <v>0</v>
      </c>
      <c r="I140" s="60">
        <f>MIN('vnos rezultatov'!D140,'2ndR'!D140,'3rdR'!D140,'4thR'!D140,'5thR'!D140,'6thR'!D140,'7thR'!D140,'8thR'!D140)</f>
        <v>0</v>
      </c>
      <c r="J140" s="60">
        <f>MIN('vnos rezultatov'!E140,'2ndR'!E140,'3rdR'!E140,'4thR'!E140,'5thR'!E140,'6thR'!E140,'7thR'!E140,'8thR'!E140)</f>
        <v>0</v>
      </c>
      <c r="K140" s="60">
        <f>MIN('vnos rezultatov'!F140,'2ndR'!F140,'3rdR'!F140,'4thR'!F140,'5thR'!F140,'6thR'!F140,'7thR'!F140,'8thR'!F140)</f>
        <v>0</v>
      </c>
      <c r="L140" s="60">
        <f>MIN('vnos rezultatov'!G140,'2ndR'!G140,'3rdR'!G140,'4thR'!G140,'5thR'!G140,'6thR'!G140,'7thR'!G140,'8thR'!G140)</f>
        <v>0</v>
      </c>
      <c r="M140" s="60">
        <f>MIN('vnos rezultatov'!H140,'2ndR'!H140,'3rdR'!H140,'4thR'!H140,'5thR'!H140,'6thR'!H140,'7thR'!H140,'8thR'!H140)</f>
        <v>0</v>
      </c>
      <c r="N140" s="60">
        <f>MIN('vnos rezultatov'!I140,'2ndR'!I140,'3rdR'!I140,'4thR'!I140,'5thR'!I140,'6thR'!I140,'7thR'!I140,'8thR'!I140)</f>
        <v>0</v>
      </c>
      <c r="O140" s="60">
        <f>MIN('vnos rezultatov'!J140,'2ndR'!J140,'3rdR'!J140,'4thR'!J140,'5thR'!J140,'6thR'!J140,'7thR'!J140,'8thR'!J140)</f>
        <v>0</v>
      </c>
      <c r="P140" s="60">
        <f>MIN('vnos rezultatov'!K140,'2ndR'!K140,'3rdR'!K140,'4thR'!K140,'5thR'!K140,'6thR'!K140,'7thR'!K140,'8thR'!K140)</f>
        <v>0</v>
      </c>
      <c r="Q140" s="60">
        <f>MIN('vnos rezultatov'!L140,'2ndR'!L140,'3rdR'!L140,'4thR'!L140,'5thR'!L140,'6thR'!L140,'7thR'!L140,'8thR'!L140)</f>
        <v>0</v>
      </c>
      <c r="R140" s="60">
        <f>MIN('vnos rezultatov'!M140,'2ndR'!M140,'3rdR'!M140,'4thR'!M140,'5thR'!M140,'6thR'!M140,'7thR'!M140,'8thR'!M140)</f>
        <v>0</v>
      </c>
      <c r="S140" s="60">
        <f>MIN('vnos rezultatov'!N140,'2ndR'!N140,'3rdR'!N140,'4thR'!N140,'5thR'!N140,'6thR'!N140,'7thR'!N140,'8thR'!N140)</f>
        <v>0</v>
      </c>
      <c r="T140" s="60">
        <f>MIN('vnos rezultatov'!O140,'2ndR'!O140,'3rdR'!O140,'4thR'!O140,'5thR'!O140,'6thR'!O140,'7thR'!O140,'8thR'!O140)</f>
        <v>0</v>
      </c>
      <c r="U140" s="60">
        <f>MIN('vnos rezultatov'!P140,'2ndR'!P140,'3rdR'!P140,'4thR'!P140,'5thR'!P140,'6thR'!P140,'7thR'!P140,'8thR'!P140)</f>
        <v>0</v>
      </c>
      <c r="V140" s="60">
        <f>MIN('vnos rezultatov'!Q140,'2ndR'!Q140,'3rdR'!Q140,'4thR'!Q140,'5thR'!Q140,'6thR'!Q140,'7thR'!Q140,'8thR'!Q140)</f>
        <v>0</v>
      </c>
      <c r="W140" s="60">
        <f>MIN('vnos rezultatov'!R140,'2ndR'!R140,'3rdR'!R140,'4thR'!R140,'5thR'!R140,'6thR'!R140,'7thR'!R140,'8thR'!R140)</f>
        <v>0</v>
      </c>
      <c r="X140" s="60">
        <f>MIN('vnos rezultatov'!S140,'2ndR'!S140,'3rdR'!S140,'4thR'!S140,'5thR'!S140,'6thR'!S140,'7thR'!S140,'8thR'!S140)</f>
        <v>0</v>
      </c>
      <c r="Y140" s="60">
        <f>MIN('vnos rezultatov'!T140,'2ndR'!T140,'3rdR'!T140,'4thR'!T140,'5thR'!T140,'6thR'!T140,'7thR'!T140,'8thR'!T140)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14</v>
      </c>
      <c r="E141" s="11">
        <f t="shared" si="33"/>
        <v>14</v>
      </c>
      <c r="F141" s="61" t="str">
        <f>'8thR'!B141</f>
        <v/>
      </c>
      <c r="G141" s="61">
        <f>'8thR'!W141</f>
        <v>0</v>
      </c>
      <c r="H141" s="60">
        <f>MIN('vnos rezultatov'!C141,'2ndR'!C141,'3rdR'!C141,'4thR'!C141,'5thR'!C141,'6thR'!C141,'7thR'!C141,'8thR'!C141)</f>
        <v>0</v>
      </c>
      <c r="I141" s="60">
        <f>MIN('vnos rezultatov'!D141,'2ndR'!D141,'3rdR'!D141,'4thR'!D141,'5thR'!D141,'6thR'!D141,'7thR'!D141,'8thR'!D141)</f>
        <v>0</v>
      </c>
      <c r="J141" s="60">
        <f>MIN('vnos rezultatov'!E141,'2ndR'!E141,'3rdR'!E141,'4thR'!E141,'5thR'!E141,'6thR'!E141,'7thR'!E141,'8thR'!E141)</f>
        <v>0</v>
      </c>
      <c r="K141" s="60">
        <f>MIN('vnos rezultatov'!F141,'2ndR'!F141,'3rdR'!F141,'4thR'!F141,'5thR'!F141,'6thR'!F141,'7thR'!F141,'8thR'!F141)</f>
        <v>0</v>
      </c>
      <c r="L141" s="60">
        <f>MIN('vnos rezultatov'!G141,'2ndR'!G141,'3rdR'!G141,'4thR'!G141,'5thR'!G141,'6thR'!G141,'7thR'!G141,'8thR'!G141)</f>
        <v>0</v>
      </c>
      <c r="M141" s="60">
        <f>MIN('vnos rezultatov'!H141,'2ndR'!H141,'3rdR'!H141,'4thR'!H141,'5thR'!H141,'6thR'!H141,'7thR'!H141,'8thR'!H141)</f>
        <v>0</v>
      </c>
      <c r="N141" s="60">
        <f>MIN('vnos rezultatov'!I141,'2ndR'!I141,'3rdR'!I141,'4thR'!I141,'5thR'!I141,'6thR'!I141,'7thR'!I141,'8thR'!I141)</f>
        <v>0</v>
      </c>
      <c r="O141" s="60">
        <f>MIN('vnos rezultatov'!J141,'2ndR'!J141,'3rdR'!J141,'4thR'!J141,'5thR'!J141,'6thR'!J141,'7thR'!J141,'8thR'!J141)</f>
        <v>0</v>
      </c>
      <c r="P141" s="60">
        <f>MIN('vnos rezultatov'!K141,'2ndR'!K141,'3rdR'!K141,'4thR'!K141,'5thR'!K141,'6thR'!K141,'7thR'!K141,'8thR'!K141)</f>
        <v>0</v>
      </c>
      <c r="Q141" s="60">
        <f>MIN('vnos rezultatov'!L141,'2ndR'!L141,'3rdR'!L141,'4thR'!L141,'5thR'!L141,'6thR'!L141,'7thR'!L141,'8thR'!L141)</f>
        <v>0</v>
      </c>
      <c r="R141" s="60">
        <f>MIN('vnos rezultatov'!M141,'2ndR'!M141,'3rdR'!M141,'4thR'!M141,'5thR'!M141,'6thR'!M141,'7thR'!M141,'8thR'!M141)</f>
        <v>0</v>
      </c>
      <c r="S141" s="60">
        <f>MIN('vnos rezultatov'!N141,'2ndR'!N141,'3rdR'!N141,'4thR'!N141,'5thR'!N141,'6thR'!N141,'7thR'!N141,'8thR'!N141)</f>
        <v>0</v>
      </c>
      <c r="T141" s="60">
        <f>MIN('vnos rezultatov'!O141,'2ndR'!O141,'3rdR'!O141,'4thR'!O141,'5thR'!O141,'6thR'!O141,'7thR'!O141,'8thR'!O141)</f>
        <v>0</v>
      </c>
      <c r="U141" s="60">
        <f>MIN('vnos rezultatov'!P141,'2ndR'!P141,'3rdR'!P141,'4thR'!P141,'5thR'!P141,'6thR'!P141,'7thR'!P141,'8thR'!P141)</f>
        <v>0</v>
      </c>
      <c r="V141" s="60">
        <f>MIN('vnos rezultatov'!Q141,'2ndR'!Q141,'3rdR'!Q141,'4thR'!Q141,'5thR'!Q141,'6thR'!Q141,'7thR'!Q141,'8thR'!Q141)</f>
        <v>0</v>
      </c>
      <c r="W141" s="60">
        <f>MIN('vnos rezultatov'!R141,'2ndR'!R141,'3rdR'!R141,'4thR'!R141,'5thR'!R141,'6thR'!R141,'7thR'!R141,'8thR'!R141)</f>
        <v>0</v>
      </c>
      <c r="X141" s="60">
        <f>MIN('vnos rezultatov'!S141,'2ndR'!S141,'3rdR'!S141,'4thR'!S141,'5thR'!S141,'6thR'!S141,'7thR'!S141,'8thR'!S141)</f>
        <v>0</v>
      </c>
      <c r="Y141" s="60">
        <f>MIN('vnos rezultatov'!T141,'2ndR'!T141,'3rdR'!T141,'4thR'!T141,'5thR'!T141,'6thR'!T141,'7thR'!T141,'8thR'!T141)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14</v>
      </c>
      <c r="E142" s="11">
        <f t="shared" si="33"/>
        <v>14</v>
      </c>
      <c r="F142" s="61" t="str">
        <f>'8thR'!B142</f>
        <v/>
      </c>
      <c r="G142" s="61">
        <f>'8thR'!W142</f>
        <v>0</v>
      </c>
      <c r="H142" s="60">
        <f>MIN('vnos rezultatov'!C142,'2ndR'!C142,'3rdR'!C142,'4thR'!C142,'5thR'!C142,'6thR'!C142,'7thR'!C142,'8thR'!C142)</f>
        <v>0</v>
      </c>
      <c r="I142" s="60">
        <f>MIN('vnos rezultatov'!D142,'2ndR'!D142,'3rdR'!D142,'4thR'!D142,'5thR'!D142,'6thR'!D142,'7thR'!D142,'8thR'!D142)</f>
        <v>0</v>
      </c>
      <c r="J142" s="60">
        <f>MIN('vnos rezultatov'!E142,'2ndR'!E142,'3rdR'!E142,'4thR'!E142,'5thR'!E142,'6thR'!E142,'7thR'!E142,'8thR'!E142)</f>
        <v>0</v>
      </c>
      <c r="K142" s="60">
        <f>MIN('vnos rezultatov'!F142,'2ndR'!F142,'3rdR'!F142,'4thR'!F142,'5thR'!F142,'6thR'!F142,'7thR'!F142,'8thR'!F142)</f>
        <v>0</v>
      </c>
      <c r="L142" s="60">
        <f>MIN('vnos rezultatov'!G142,'2ndR'!G142,'3rdR'!G142,'4thR'!G142,'5thR'!G142,'6thR'!G142,'7thR'!G142,'8thR'!G142)</f>
        <v>0</v>
      </c>
      <c r="M142" s="60">
        <f>MIN('vnos rezultatov'!H142,'2ndR'!H142,'3rdR'!H142,'4thR'!H142,'5thR'!H142,'6thR'!H142,'7thR'!H142,'8thR'!H142)</f>
        <v>0</v>
      </c>
      <c r="N142" s="60">
        <f>MIN('vnos rezultatov'!I142,'2ndR'!I142,'3rdR'!I142,'4thR'!I142,'5thR'!I142,'6thR'!I142,'7thR'!I142,'8thR'!I142)</f>
        <v>0</v>
      </c>
      <c r="O142" s="60">
        <f>MIN('vnos rezultatov'!J142,'2ndR'!J142,'3rdR'!J142,'4thR'!J142,'5thR'!J142,'6thR'!J142,'7thR'!J142,'8thR'!J142)</f>
        <v>0</v>
      </c>
      <c r="P142" s="60">
        <f>MIN('vnos rezultatov'!K142,'2ndR'!K142,'3rdR'!K142,'4thR'!K142,'5thR'!K142,'6thR'!K142,'7thR'!K142,'8thR'!K142)</f>
        <v>0</v>
      </c>
      <c r="Q142" s="60">
        <f>MIN('vnos rezultatov'!L142,'2ndR'!L142,'3rdR'!L142,'4thR'!L142,'5thR'!L142,'6thR'!L142,'7thR'!L142,'8thR'!L142)</f>
        <v>0</v>
      </c>
      <c r="R142" s="60">
        <f>MIN('vnos rezultatov'!M142,'2ndR'!M142,'3rdR'!M142,'4thR'!M142,'5thR'!M142,'6thR'!M142,'7thR'!M142,'8thR'!M142)</f>
        <v>0</v>
      </c>
      <c r="S142" s="60">
        <f>MIN('vnos rezultatov'!N142,'2ndR'!N142,'3rdR'!N142,'4thR'!N142,'5thR'!N142,'6thR'!N142,'7thR'!N142,'8thR'!N142)</f>
        <v>0</v>
      </c>
      <c r="T142" s="60">
        <f>MIN('vnos rezultatov'!O142,'2ndR'!O142,'3rdR'!O142,'4thR'!O142,'5thR'!O142,'6thR'!O142,'7thR'!O142,'8thR'!O142)</f>
        <v>0</v>
      </c>
      <c r="U142" s="60">
        <f>MIN('vnos rezultatov'!P142,'2ndR'!P142,'3rdR'!P142,'4thR'!P142,'5thR'!P142,'6thR'!P142,'7thR'!P142,'8thR'!P142)</f>
        <v>0</v>
      </c>
      <c r="V142" s="60">
        <f>MIN('vnos rezultatov'!Q142,'2ndR'!Q142,'3rdR'!Q142,'4thR'!Q142,'5thR'!Q142,'6thR'!Q142,'7thR'!Q142,'8thR'!Q142)</f>
        <v>0</v>
      </c>
      <c r="W142" s="60">
        <f>MIN('vnos rezultatov'!R142,'2ndR'!R142,'3rdR'!R142,'4thR'!R142,'5thR'!R142,'6thR'!R142,'7thR'!R142,'8thR'!R142)</f>
        <v>0</v>
      </c>
      <c r="X142" s="60">
        <f>MIN('vnos rezultatov'!S142,'2ndR'!S142,'3rdR'!S142,'4thR'!S142,'5thR'!S142,'6thR'!S142,'7thR'!S142,'8thR'!S142)</f>
        <v>0</v>
      </c>
      <c r="Y142" s="60">
        <f>MIN('vnos rezultatov'!T142,'2ndR'!T142,'3rdR'!T142,'4thR'!T142,'5thR'!T142,'6thR'!T142,'7thR'!T142,'8thR'!T142)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14</v>
      </c>
      <c r="E143" s="11">
        <f t="shared" si="33"/>
        <v>14</v>
      </c>
      <c r="F143" s="61" t="str">
        <f>'8thR'!B143</f>
        <v/>
      </c>
      <c r="G143" s="61">
        <f>'8thR'!W143</f>
        <v>0</v>
      </c>
      <c r="H143" s="60">
        <f>MIN('vnos rezultatov'!C143,'2ndR'!C143,'3rdR'!C143,'4thR'!C143,'5thR'!C143,'6thR'!C143,'7thR'!C143,'8thR'!C143)</f>
        <v>0</v>
      </c>
      <c r="I143" s="60">
        <f>MIN('vnos rezultatov'!D143,'2ndR'!D143,'3rdR'!D143,'4thR'!D143,'5thR'!D143,'6thR'!D143,'7thR'!D143,'8thR'!D143)</f>
        <v>0</v>
      </c>
      <c r="J143" s="60">
        <f>MIN('vnos rezultatov'!E143,'2ndR'!E143,'3rdR'!E143,'4thR'!E143,'5thR'!E143,'6thR'!E143,'7thR'!E143,'8thR'!E143)</f>
        <v>0</v>
      </c>
      <c r="K143" s="60">
        <f>MIN('vnos rezultatov'!F143,'2ndR'!F143,'3rdR'!F143,'4thR'!F143,'5thR'!F143,'6thR'!F143,'7thR'!F143,'8thR'!F143)</f>
        <v>0</v>
      </c>
      <c r="L143" s="60">
        <f>MIN('vnos rezultatov'!G143,'2ndR'!G143,'3rdR'!G143,'4thR'!G143,'5thR'!G143,'6thR'!G143,'7thR'!G143,'8thR'!G143)</f>
        <v>0</v>
      </c>
      <c r="M143" s="60">
        <f>MIN('vnos rezultatov'!H143,'2ndR'!H143,'3rdR'!H143,'4thR'!H143,'5thR'!H143,'6thR'!H143,'7thR'!H143,'8thR'!H143)</f>
        <v>0</v>
      </c>
      <c r="N143" s="60">
        <f>MIN('vnos rezultatov'!I143,'2ndR'!I143,'3rdR'!I143,'4thR'!I143,'5thR'!I143,'6thR'!I143,'7thR'!I143,'8thR'!I143)</f>
        <v>0</v>
      </c>
      <c r="O143" s="60">
        <f>MIN('vnos rezultatov'!J143,'2ndR'!J143,'3rdR'!J143,'4thR'!J143,'5thR'!J143,'6thR'!J143,'7thR'!J143,'8thR'!J143)</f>
        <v>0</v>
      </c>
      <c r="P143" s="60">
        <f>MIN('vnos rezultatov'!K143,'2ndR'!K143,'3rdR'!K143,'4thR'!K143,'5thR'!K143,'6thR'!K143,'7thR'!K143,'8thR'!K143)</f>
        <v>0</v>
      </c>
      <c r="Q143" s="60">
        <f>MIN('vnos rezultatov'!L143,'2ndR'!L143,'3rdR'!L143,'4thR'!L143,'5thR'!L143,'6thR'!L143,'7thR'!L143,'8thR'!L143)</f>
        <v>0</v>
      </c>
      <c r="R143" s="60">
        <f>MIN('vnos rezultatov'!M143,'2ndR'!M143,'3rdR'!M143,'4thR'!M143,'5thR'!M143,'6thR'!M143,'7thR'!M143,'8thR'!M143)</f>
        <v>0</v>
      </c>
      <c r="S143" s="60">
        <f>MIN('vnos rezultatov'!N143,'2ndR'!N143,'3rdR'!N143,'4thR'!N143,'5thR'!N143,'6thR'!N143,'7thR'!N143,'8thR'!N143)</f>
        <v>0</v>
      </c>
      <c r="T143" s="60">
        <f>MIN('vnos rezultatov'!O143,'2ndR'!O143,'3rdR'!O143,'4thR'!O143,'5thR'!O143,'6thR'!O143,'7thR'!O143,'8thR'!O143)</f>
        <v>0</v>
      </c>
      <c r="U143" s="60">
        <f>MIN('vnos rezultatov'!P143,'2ndR'!P143,'3rdR'!P143,'4thR'!P143,'5thR'!P143,'6thR'!P143,'7thR'!P143,'8thR'!P143)</f>
        <v>0</v>
      </c>
      <c r="V143" s="60">
        <f>MIN('vnos rezultatov'!Q143,'2ndR'!Q143,'3rdR'!Q143,'4thR'!Q143,'5thR'!Q143,'6thR'!Q143,'7thR'!Q143,'8thR'!Q143)</f>
        <v>0</v>
      </c>
      <c r="W143" s="60">
        <f>MIN('vnos rezultatov'!R143,'2ndR'!R143,'3rdR'!R143,'4thR'!R143,'5thR'!R143,'6thR'!R143,'7thR'!R143,'8thR'!R143)</f>
        <v>0</v>
      </c>
      <c r="X143" s="60">
        <f>MIN('vnos rezultatov'!S143,'2ndR'!S143,'3rdR'!S143,'4thR'!S143,'5thR'!S143,'6thR'!S143,'7thR'!S143,'8thR'!S143)</f>
        <v>0</v>
      </c>
      <c r="Y143" s="60">
        <f>MIN('vnos rezultatov'!T143,'2ndR'!T143,'3rdR'!T143,'4thR'!T143,'5thR'!T143,'6thR'!T143,'7thR'!T143,'8thR'!T143)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14</v>
      </c>
      <c r="E144" s="11">
        <f t="shared" si="33"/>
        <v>14</v>
      </c>
      <c r="F144" s="61" t="str">
        <f>'8thR'!B144</f>
        <v/>
      </c>
      <c r="G144" s="61">
        <f>'8thR'!W144</f>
        <v>0</v>
      </c>
      <c r="H144" s="60">
        <f>MIN('vnos rezultatov'!C144,'2ndR'!C144,'3rdR'!C144,'4thR'!C144,'5thR'!C144,'6thR'!C144,'7thR'!C144,'8thR'!C144)</f>
        <v>0</v>
      </c>
      <c r="I144" s="60">
        <f>MIN('vnos rezultatov'!D144,'2ndR'!D144,'3rdR'!D144,'4thR'!D144,'5thR'!D144,'6thR'!D144,'7thR'!D144,'8thR'!D144)</f>
        <v>0</v>
      </c>
      <c r="J144" s="60">
        <f>MIN('vnos rezultatov'!E144,'2ndR'!E144,'3rdR'!E144,'4thR'!E144,'5thR'!E144,'6thR'!E144,'7thR'!E144,'8thR'!E144)</f>
        <v>0</v>
      </c>
      <c r="K144" s="60">
        <f>MIN('vnos rezultatov'!F144,'2ndR'!F144,'3rdR'!F144,'4thR'!F144,'5thR'!F144,'6thR'!F144,'7thR'!F144,'8thR'!F144)</f>
        <v>0</v>
      </c>
      <c r="L144" s="60">
        <f>MIN('vnos rezultatov'!G144,'2ndR'!G144,'3rdR'!G144,'4thR'!G144,'5thR'!G144,'6thR'!G144,'7thR'!G144,'8thR'!G144)</f>
        <v>0</v>
      </c>
      <c r="M144" s="60">
        <f>MIN('vnos rezultatov'!H144,'2ndR'!H144,'3rdR'!H144,'4thR'!H144,'5thR'!H144,'6thR'!H144,'7thR'!H144,'8thR'!H144)</f>
        <v>0</v>
      </c>
      <c r="N144" s="60">
        <f>MIN('vnos rezultatov'!I144,'2ndR'!I144,'3rdR'!I144,'4thR'!I144,'5thR'!I144,'6thR'!I144,'7thR'!I144,'8thR'!I144)</f>
        <v>0</v>
      </c>
      <c r="O144" s="60">
        <f>MIN('vnos rezultatov'!J144,'2ndR'!J144,'3rdR'!J144,'4thR'!J144,'5thR'!J144,'6thR'!J144,'7thR'!J144,'8thR'!J144)</f>
        <v>0</v>
      </c>
      <c r="P144" s="60">
        <f>MIN('vnos rezultatov'!K144,'2ndR'!K144,'3rdR'!K144,'4thR'!K144,'5thR'!K144,'6thR'!K144,'7thR'!K144,'8thR'!K144)</f>
        <v>0</v>
      </c>
      <c r="Q144" s="60">
        <f>MIN('vnos rezultatov'!L144,'2ndR'!L144,'3rdR'!L144,'4thR'!L144,'5thR'!L144,'6thR'!L144,'7thR'!L144,'8thR'!L144)</f>
        <v>0</v>
      </c>
      <c r="R144" s="60">
        <f>MIN('vnos rezultatov'!M144,'2ndR'!M144,'3rdR'!M144,'4thR'!M144,'5thR'!M144,'6thR'!M144,'7thR'!M144,'8thR'!M144)</f>
        <v>0</v>
      </c>
      <c r="S144" s="60">
        <f>MIN('vnos rezultatov'!N144,'2ndR'!N144,'3rdR'!N144,'4thR'!N144,'5thR'!N144,'6thR'!N144,'7thR'!N144,'8thR'!N144)</f>
        <v>0</v>
      </c>
      <c r="T144" s="60">
        <f>MIN('vnos rezultatov'!O144,'2ndR'!O144,'3rdR'!O144,'4thR'!O144,'5thR'!O144,'6thR'!O144,'7thR'!O144,'8thR'!O144)</f>
        <v>0</v>
      </c>
      <c r="U144" s="60">
        <f>MIN('vnos rezultatov'!P144,'2ndR'!P144,'3rdR'!P144,'4thR'!P144,'5thR'!P144,'6thR'!P144,'7thR'!P144,'8thR'!P144)</f>
        <v>0</v>
      </c>
      <c r="V144" s="60">
        <f>MIN('vnos rezultatov'!Q144,'2ndR'!Q144,'3rdR'!Q144,'4thR'!Q144,'5thR'!Q144,'6thR'!Q144,'7thR'!Q144,'8thR'!Q144)</f>
        <v>0</v>
      </c>
      <c r="W144" s="60">
        <f>MIN('vnos rezultatov'!R144,'2ndR'!R144,'3rdR'!R144,'4thR'!R144,'5thR'!R144,'6thR'!R144,'7thR'!R144,'8thR'!R144)</f>
        <v>0</v>
      </c>
      <c r="X144" s="60">
        <f>MIN('vnos rezultatov'!S144,'2ndR'!S144,'3rdR'!S144,'4thR'!S144,'5thR'!S144,'6thR'!S144,'7thR'!S144,'8thR'!S144)</f>
        <v>0</v>
      </c>
      <c r="Y144" s="60">
        <f>MIN('vnos rezultatov'!T144,'2ndR'!T144,'3rdR'!T144,'4thR'!T144,'5thR'!T144,'6thR'!T144,'7thR'!T144,'8thR'!T144)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14</v>
      </c>
      <c r="E145" s="11">
        <f t="shared" si="33"/>
        <v>14</v>
      </c>
      <c r="F145" s="61" t="str">
        <f>'8thR'!B145</f>
        <v/>
      </c>
      <c r="G145" s="61">
        <f>'8thR'!W145</f>
        <v>0</v>
      </c>
      <c r="H145" s="60">
        <f>MIN('vnos rezultatov'!C145,'2ndR'!C145,'3rdR'!C145,'4thR'!C145,'5thR'!C145,'6thR'!C145,'7thR'!C145,'8thR'!C145)</f>
        <v>0</v>
      </c>
      <c r="I145" s="60">
        <f>MIN('vnos rezultatov'!D145,'2ndR'!D145,'3rdR'!D145,'4thR'!D145,'5thR'!D145,'6thR'!D145,'7thR'!D145,'8thR'!D145)</f>
        <v>0</v>
      </c>
      <c r="J145" s="60">
        <f>MIN('vnos rezultatov'!E145,'2ndR'!E145,'3rdR'!E145,'4thR'!E145,'5thR'!E145,'6thR'!E145,'7thR'!E145,'8thR'!E145)</f>
        <v>0</v>
      </c>
      <c r="K145" s="60">
        <f>MIN('vnos rezultatov'!F145,'2ndR'!F145,'3rdR'!F145,'4thR'!F145,'5thR'!F145,'6thR'!F145,'7thR'!F145,'8thR'!F145)</f>
        <v>0</v>
      </c>
      <c r="L145" s="60">
        <f>MIN('vnos rezultatov'!G145,'2ndR'!G145,'3rdR'!G145,'4thR'!G145,'5thR'!G145,'6thR'!G145,'7thR'!G145,'8thR'!G145)</f>
        <v>0</v>
      </c>
      <c r="M145" s="60">
        <f>MIN('vnos rezultatov'!H145,'2ndR'!H145,'3rdR'!H145,'4thR'!H145,'5thR'!H145,'6thR'!H145,'7thR'!H145,'8thR'!H145)</f>
        <v>0</v>
      </c>
      <c r="N145" s="60">
        <f>MIN('vnos rezultatov'!I145,'2ndR'!I145,'3rdR'!I145,'4thR'!I145,'5thR'!I145,'6thR'!I145,'7thR'!I145,'8thR'!I145)</f>
        <v>0</v>
      </c>
      <c r="O145" s="60">
        <f>MIN('vnos rezultatov'!J145,'2ndR'!J145,'3rdR'!J145,'4thR'!J145,'5thR'!J145,'6thR'!J145,'7thR'!J145,'8thR'!J145)</f>
        <v>0</v>
      </c>
      <c r="P145" s="60">
        <f>MIN('vnos rezultatov'!K145,'2ndR'!K145,'3rdR'!K145,'4thR'!K145,'5thR'!K145,'6thR'!K145,'7thR'!K145,'8thR'!K145)</f>
        <v>0</v>
      </c>
      <c r="Q145" s="60">
        <f>MIN('vnos rezultatov'!L145,'2ndR'!L145,'3rdR'!L145,'4thR'!L145,'5thR'!L145,'6thR'!L145,'7thR'!L145,'8thR'!L145)</f>
        <v>0</v>
      </c>
      <c r="R145" s="60">
        <f>MIN('vnos rezultatov'!M145,'2ndR'!M145,'3rdR'!M145,'4thR'!M145,'5thR'!M145,'6thR'!M145,'7thR'!M145,'8thR'!M145)</f>
        <v>0</v>
      </c>
      <c r="S145" s="60">
        <f>MIN('vnos rezultatov'!N145,'2ndR'!N145,'3rdR'!N145,'4thR'!N145,'5thR'!N145,'6thR'!N145,'7thR'!N145,'8thR'!N145)</f>
        <v>0</v>
      </c>
      <c r="T145" s="60">
        <f>MIN('vnos rezultatov'!O145,'2ndR'!O145,'3rdR'!O145,'4thR'!O145,'5thR'!O145,'6thR'!O145,'7thR'!O145,'8thR'!O145)</f>
        <v>0</v>
      </c>
      <c r="U145" s="60">
        <f>MIN('vnos rezultatov'!P145,'2ndR'!P145,'3rdR'!P145,'4thR'!P145,'5thR'!P145,'6thR'!P145,'7thR'!P145,'8thR'!P145)</f>
        <v>0</v>
      </c>
      <c r="V145" s="60">
        <f>MIN('vnos rezultatov'!Q145,'2ndR'!Q145,'3rdR'!Q145,'4thR'!Q145,'5thR'!Q145,'6thR'!Q145,'7thR'!Q145,'8thR'!Q145)</f>
        <v>0</v>
      </c>
      <c r="W145" s="60">
        <f>MIN('vnos rezultatov'!R145,'2ndR'!R145,'3rdR'!R145,'4thR'!R145,'5thR'!R145,'6thR'!R145,'7thR'!R145,'8thR'!R145)</f>
        <v>0</v>
      </c>
      <c r="X145" s="60">
        <f>MIN('vnos rezultatov'!S145,'2ndR'!S145,'3rdR'!S145,'4thR'!S145,'5thR'!S145,'6thR'!S145,'7thR'!S145,'8thR'!S145)</f>
        <v>0</v>
      </c>
      <c r="Y145" s="60">
        <f>MIN('vnos rezultatov'!T145,'2ndR'!T145,'3rdR'!T145,'4thR'!T145,'5thR'!T145,'6thR'!T145,'7thR'!T145,'8thR'!T145)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14</v>
      </c>
      <c r="E146" s="11">
        <f t="shared" si="33"/>
        <v>14</v>
      </c>
      <c r="F146" s="61" t="str">
        <f>'8thR'!B146</f>
        <v/>
      </c>
      <c r="G146" s="61">
        <f>'8thR'!W146</f>
        <v>0</v>
      </c>
      <c r="H146" s="60">
        <f>MIN('vnos rezultatov'!C146,'2ndR'!C146,'3rdR'!C146,'4thR'!C146,'5thR'!C146,'6thR'!C146,'7thR'!C146,'8thR'!C146)</f>
        <v>0</v>
      </c>
      <c r="I146" s="60">
        <f>MIN('vnos rezultatov'!D146,'2ndR'!D146,'3rdR'!D146,'4thR'!D146,'5thR'!D146,'6thR'!D146,'7thR'!D146,'8thR'!D146)</f>
        <v>0</v>
      </c>
      <c r="J146" s="60">
        <f>MIN('vnos rezultatov'!E146,'2ndR'!E146,'3rdR'!E146,'4thR'!E146,'5thR'!E146,'6thR'!E146,'7thR'!E146,'8thR'!E146)</f>
        <v>0</v>
      </c>
      <c r="K146" s="60">
        <f>MIN('vnos rezultatov'!F146,'2ndR'!F146,'3rdR'!F146,'4thR'!F146,'5thR'!F146,'6thR'!F146,'7thR'!F146,'8thR'!F146)</f>
        <v>0</v>
      </c>
      <c r="L146" s="60">
        <f>MIN('vnos rezultatov'!G146,'2ndR'!G146,'3rdR'!G146,'4thR'!G146,'5thR'!G146,'6thR'!G146,'7thR'!G146,'8thR'!G146)</f>
        <v>0</v>
      </c>
      <c r="M146" s="60">
        <f>MIN('vnos rezultatov'!H146,'2ndR'!H146,'3rdR'!H146,'4thR'!H146,'5thR'!H146,'6thR'!H146,'7thR'!H146,'8thR'!H146)</f>
        <v>0</v>
      </c>
      <c r="N146" s="60">
        <f>MIN('vnos rezultatov'!I146,'2ndR'!I146,'3rdR'!I146,'4thR'!I146,'5thR'!I146,'6thR'!I146,'7thR'!I146,'8thR'!I146)</f>
        <v>0</v>
      </c>
      <c r="O146" s="60">
        <f>MIN('vnos rezultatov'!J146,'2ndR'!J146,'3rdR'!J146,'4thR'!J146,'5thR'!J146,'6thR'!J146,'7thR'!J146,'8thR'!J146)</f>
        <v>0</v>
      </c>
      <c r="P146" s="60">
        <f>MIN('vnos rezultatov'!K146,'2ndR'!K146,'3rdR'!K146,'4thR'!K146,'5thR'!K146,'6thR'!K146,'7thR'!K146,'8thR'!K146)</f>
        <v>0</v>
      </c>
      <c r="Q146" s="60">
        <f>MIN('vnos rezultatov'!L146,'2ndR'!L146,'3rdR'!L146,'4thR'!L146,'5thR'!L146,'6thR'!L146,'7thR'!L146,'8thR'!L146)</f>
        <v>0</v>
      </c>
      <c r="R146" s="60">
        <f>MIN('vnos rezultatov'!M146,'2ndR'!M146,'3rdR'!M146,'4thR'!M146,'5thR'!M146,'6thR'!M146,'7thR'!M146,'8thR'!M146)</f>
        <v>0</v>
      </c>
      <c r="S146" s="60">
        <f>MIN('vnos rezultatov'!N146,'2ndR'!N146,'3rdR'!N146,'4thR'!N146,'5thR'!N146,'6thR'!N146,'7thR'!N146,'8thR'!N146)</f>
        <v>0</v>
      </c>
      <c r="T146" s="60">
        <f>MIN('vnos rezultatov'!O146,'2ndR'!O146,'3rdR'!O146,'4thR'!O146,'5thR'!O146,'6thR'!O146,'7thR'!O146,'8thR'!O146)</f>
        <v>0</v>
      </c>
      <c r="U146" s="60">
        <f>MIN('vnos rezultatov'!P146,'2ndR'!P146,'3rdR'!P146,'4thR'!P146,'5thR'!P146,'6thR'!P146,'7thR'!P146,'8thR'!P146)</f>
        <v>0</v>
      </c>
      <c r="V146" s="60">
        <f>MIN('vnos rezultatov'!Q146,'2ndR'!Q146,'3rdR'!Q146,'4thR'!Q146,'5thR'!Q146,'6thR'!Q146,'7thR'!Q146,'8thR'!Q146)</f>
        <v>0</v>
      </c>
      <c r="W146" s="60">
        <f>MIN('vnos rezultatov'!R146,'2ndR'!R146,'3rdR'!R146,'4thR'!R146,'5thR'!R146,'6thR'!R146,'7thR'!R146,'8thR'!R146)</f>
        <v>0</v>
      </c>
      <c r="X146" s="60">
        <f>MIN('vnos rezultatov'!S146,'2ndR'!S146,'3rdR'!S146,'4thR'!S146,'5thR'!S146,'6thR'!S146,'7thR'!S146,'8thR'!S146)</f>
        <v>0</v>
      </c>
      <c r="Y146" s="60">
        <f>MIN('vnos rezultatov'!T146,'2ndR'!T146,'3rdR'!T146,'4thR'!T146,'5thR'!T146,'6thR'!T146,'7thR'!T146,'8thR'!T146)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33" t="s">
        <v>7</v>
      </c>
      <c r="G147" s="134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sheetProtection algorithmName="SHA-512" hashValue="yz+8TfCr2fdxRxSxjsikhNzDT4KVM01kbFNPXKxMMGmjrzt2efYp4oHxheN5An6O0OQBLBl/WLir1CcJaGsJmw==" saltValue="Ch+7Bo6ZA2ZDZjguATetlg==" spinCount="100000" sheet="1" objects="1" scenario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Z7:Z76 AC7:AC76 AC126 Z126 F7:G126 Z147:Z176 F147:G176 AC147:AC176">
    <cfRule type="cellIs" dxfId="543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2" priority="472" operator="equal">
      <formula>0</formula>
    </cfRule>
  </conditionalFormatting>
  <conditionalFormatting sqref="AA7:AA76 AA126">
    <cfRule type="cellIs" dxfId="541" priority="453" operator="equal">
      <formula>0</formula>
    </cfRule>
  </conditionalFormatting>
  <conditionalFormatting sqref="AD7:AD76 AD126">
    <cfRule type="cellIs" dxfId="540" priority="452" operator="equal">
      <formula>0</formula>
    </cfRule>
  </conditionalFormatting>
  <conditionalFormatting sqref="Z7:Z76 AC7:AC76 AC126 Z126">
    <cfRule type="cellIs" dxfId="539" priority="451" operator="equal">
      <formula>200</formula>
    </cfRule>
  </conditionalFormatting>
  <conditionalFormatting sqref="Z77:Z125 AC77:AC125">
    <cfRule type="cellIs" dxfId="538" priority="443" operator="equal">
      <formula>0</formula>
    </cfRule>
  </conditionalFormatting>
  <conditionalFormatting sqref="AA77:AA125">
    <cfRule type="cellIs" dxfId="537" priority="424" operator="equal">
      <formula>0</formula>
    </cfRule>
  </conditionalFormatting>
  <conditionalFormatting sqref="AD77:AD125">
    <cfRule type="cellIs" dxfId="536" priority="423" operator="equal">
      <formula>0</formula>
    </cfRule>
  </conditionalFormatting>
  <conditionalFormatting sqref="Z77:Z125 AC77:AC125">
    <cfRule type="cellIs" dxfId="535" priority="422" operator="equal">
      <formula>200</formula>
    </cfRule>
  </conditionalFormatting>
  <conditionalFormatting sqref="J77:J126">
    <cfRule type="cellIs" dxfId="534" priority="368" operator="equal">
      <formula>1</formula>
    </cfRule>
  </conditionalFormatting>
  <conditionalFormatting sqref="H7:I126">
    <cfRule type="cellIs" dxfId="533" priority="370" operator="equal">
      <formula>0</formula>
    </cfRule>
    <cfRule type="cellIs" dxfId="532" priority="371" operator="greaterThan">
      <formula>5</formula>
    </cfRule>
    <cfRule type="cellIs" dxfId="531" priority="372" operator="equal">
      <formula>5</formula>
    </cfRule>
    <cfRule type="cellIs" dxfId="530" priority="373" operator="equal">
      <formula>3</formula>
    </cfRule>
    <cfRule type="cellIs" dxfId="529" priority="374" operator="equal">
      <formula>2</formula>
    </cfRule>
    <cfRule type="containsBlanks" dxfId="528" priority="375">
      <formula>LEN(TRIM(H7))=0</formula>
    </cfRule>
    <cfRule type="cellIs" dxfId="527" priority="380" operator="equal">
      <formula>1</formula>
    </cfRule>
  </conditionalFormatting>
  <conditionalFormatting sqref="L7:M126">
    <cfRule type="cellIs" dxfId="526" priority="358" operator="greaterThan">
      <formula>5</formula>
    </cfRule>
    <cfRule type="cellIs" dxfId="525" priority="359" operator="equal">
      <formula>5</formula>
    </cfRule>
    <cfRule type="cellIs" dxfId="524" priority="360" operator="equal">
      <formula>3</formula>
    </cfRule>
    <cfRule type="cellIs" dxfId="523" priority="361" operator="equal">
      <formula>2</formula>
    </cfRule>
    <cfRule type="cellIs" dxfId="522" priority="362" operator="equal">
      <formula>0</formula>
    </cfRule>
    <cfRule type="containsBlanks" dxfId="521" priority="363">
      <formula>LEN(TRIM(L7))=0</formula>
    </cfRule>
    <cfRule type="cellIs" dxfId="520" priority="379" operator="equal">
      <formula>1</formula>
    </cfRule>
  </conditionalFormatting>
  <conditionalFormatting sqref="O7:P126">
    <cfRule type="cellIs" dxfId="519" priority="352" operator="greaterThan">
      <formula>5</formula>
    </cfRule>
    <cfRule type="cellIs" dxfId="518" priority="353" operator="equal">
      <formula>5</formula>
    </cfRule>
    <cfRule type="cellIs" dxfId="517" priority="354" operator="equal">
      <formula>3</formula>
    </cfRule>
    <cfRule type="cellIs" dxfId="516" priority="355" operator="equal">
      <formula>2</formula>
    </cfRule>
    <cfRule type="cellIs" dxfId="515" priority="356" operator="equal">
      <formula>0</formula>
    </cfRule>
    <cfRule type="containsBlanks" dxfId="514" priority="357">
      <formula>LEN(TRIM(O7))=0</formula>
    </cfRule>
    <cfRule type="cellIs" dxfId="513" priority="378" operator="equal">
      <formula>1</formula>
    </cfRule>
  </conditionalFormatting>
  <conditionalFormatting sqref="T7:T126">
    <cfRule type="cellIs" dxfId="512" priority="340" operator="equal">
      <formula>0</formula>
    </cfRule>
    <cfRule type="cellIs" dxfId="511" priority="341" operator="greaterThan">
      <formula>5</formula>
    </cfRule>
    <cfRule type="cellIs" dxfId="510" priority="342" operator="equal">
      <formula>5</formula>
    </cfRule>
    <cfRule type="cellIs" dxfId="509" priority="343" operator="equal">
      <formula>3</formula>
    </cfRule>
    <cfRule type="cellIs" dxfId="508" priority="344" operator="equal">
      <formula>2</formula>
    </cfRule>
    <cfRule type="containsBlanks" dxfId="507" priority="345">
      <formula>LEN(TRIM(T7))=0</formula>
    </cfRule>
    <cfRule type="cellIs" dxfId="506" priority="376" operator="equal">
      <formula>1</formula>
    </cfRule>
  </conditionalFormatting>
  <conditionalFormatting sqref="X7:Y126">
    <cfRule type="cellIs" dxfId="505" priority="333" operator="equal">
      <formula>0</formula>
    </cfRule>
    <cfRule type="cellIs" dxfId="504" priority="334" operator="greaterThan">
      <formula>5</formula>
    </cfRule>
    <cfRule type="cellIs" dxfId="503" priority="335" operator="equal">
      <formula>5</formula>
    </cfRule>
    <cfRule type="cellIs" dxfId="502" priority="336" operator="equal">
      <formula>3</formula>
    </cfRule>
    <cfRule type="cellIs" dxfId="501" priority="337" operator="equal">
      <formula>2</formula>
    </cfRule>
    <cfRule type="containsBlanks" dxfId="500" priority="338">
      <formula>LEN(TRIM(X7))=0</formula>
    </cfRule>
    <cfRule type="cellIs" dxfId="499" priority="339" operator="equal">
      <formula>1</formula>
    </cfRule>
  </conditionalFormatting>
  <conditionalFormatting sqref="J7:J126">
    <cfRule type="cellIs" dxfId="498" priority="332" stopIfTrue="1" operator="equal">
      <formula>1</formula>
    </cfRule>
    <cfRule type="cellIs" dxfId="497" priority="364" operator="equal">
      <formula>0</formula>
    </cfRule>
    <cfRule type="cellIs" dxfId="496" priority="365" operator="greaterThan">
      <formula>4</formula>
    </cfRule>
    <cfRule type="cellIs" dxfId="495" priority="366" operator="equal">
      <formula>4</formula>
    </cfRule>
    <cfRule type="cellIs" dxfId="494" priority="367" operator="equal">
      <formula>2</formula>
    </cfRule>
    <cfRule type="containsBlanks" dxfId="493" priority="369">
      <formula>LEN(TRIM(J7))=0</formula>
    </cfRule>
  </conditionalFormatting>
  <conditionalFormatting sqref="K77:K126">
    <cfRule type="cellIs" dxfId="492" priority="330" operator="equal">
      <formula>1</formula>
    </cfRule>
  </conditionalFormatting>
  <conditionalFormatting sqref="K7:K126">
    <cfRule type="cellIs" dxfId="491" priority="325" stopIfTrue="1" operator="equal">
      <formula>1</formula>
    </cfRule>
    <cfRule type="cellIs" dxfId="490" priority="326" operator="equal">
      <formula>0</formula>
    </cfRule>
    <cfRule type="cellIs" dxfId="489" priority="327" operator="greaterThan">
      <formula>4</formula>
    </cfRule>
    <cfRule type="cellIs" dxfId="488" priority="328" operator="equal">
      <formula>4</formula>
    </cfRule>
    <cfRule type="cellIs" dxfId="487" priority="329" operator="equal">
      <formula>2</formula>
    </cfRule>
    <cfRule type="containsBlanks" dxfId="486" priority="331">
      <formula>LEN(TRIM(K7))=0</formula>
    </cfRule>
  </conditionalFormatting>
  <conditionalFormatting sqref="V77:W126">
    <cfRule type="cellIs" dxfId="485" priority="323" operator="equal">
      <formula>1</formula>
    </cfRule>
  </conditionalFormatting>
  <conditionalFormatting sqref="V7:W126">
    <cfRule type="cellIs" dxfId="484" priority="318" stopIfTrue="1" operator="equal">
      <formula>1</formula>
    </cfRule>
    <cfRule type="cellIs" dxfId="483" priority="319" operator="equal">
      <formula>0</formula>
    </cfRule>
    <cfRule type="cellIs" dxfId="482" priority="320" operator="greaterThan">
      <formula>4</formula>
    </cfRule>
    <cfRule type="cellIs" dxfId="481" priority="321" operator="equal">
      <formula>4</formula>
    </cfRule>
    <cfRule type="cellIs" dxfId="480" priority="322" operator="equal">
      <formula>2</formula>
    </cfRule>
    <cfRule type="containsBlanks" dxfId="479" priority="324">
      <formula>LEN(TRIM(V7))=0</formula>
    </cfRule>
  </conditionalFormatting>
  <conditionalFormatting sqref="N7:N126">
    <cfRule type="cellIs" dxfId="478" priority="346" operator="greaterThan">
      <formula>6</formula>
    </cfRule>
    <cfRule type="cellIs" dxfId="477" priority="347" operator="equal">
      <formula>6</formula>
    </cfRule>
    <cfRule type="cellIs" dxfId="476" priority="348" operator="equal">
      <formula>4</formula>
    </cfRule>
    <cfRule type="cellIs" dxfId="475" priority="349" operator="equal">
      <formula>3</formula>
    </cfRule>
    <cfRule type="cellIs" dxfId="474" priority="350" operator="equal">
      <formula>0</formula>
    </cfRule>
    <cfRule type="containsBlanks" dxfId="473" priority="351">
      <formula>LEN(TRIM(N7))=0</formula>
    </cfRule>
    <cfRule type="cellIs" dxfId="472" priority="377" operator="equal">
      <formula>2</formula>
    </cfRule>
  </conditionalFormatting>
  <conditionalFormatting sqref="U7:U126">
    <cfRule type="cellIs" dxfId="471" priority="311" operator="greaterThan">
      <formula>6</formula>
    </cfRule>
    <cfRule type="cellIs" dxfId="470" priority="312" operator="equal">
      <formula>6</formula>
    </cfRule>
    <cfRule type="cellIs" dxfId="469" priority="313" operator="equal">
      <formula>4</formula>
    </cfRule>
    <cfRule type="cellIs" dxfId="468" priority="314" operator="equal">
      <formula>3</formula>
    </cfRule>
    <cfRule type="cellIs" dxfId="467" priority="315" operator="equal">
      <formula>0</formula>
    </cfRule>
    <cfRule type="containsBlanks" dxfId="466" priority="316">
      <formula>LEN(TRIM(U7))=0</formula>
    </cfRule>
    <cfRule type="cellIs" dxfId="465" priority="317" operator="equal">
      <formula>2</formula>
    </cfRule>
  </conditionalFormatting>
  <conditionalFormatting sqref="S7:S126">
    <cfRule type="cellIs" dxfId="464" priority="298" operator="greaterThan">
      <formula>6</formula>
    </cfRule>
    <cfRule type="cellIs" dxfId="463" priority="299" operator="equal">
      <formula>6</formula>
    </cfRule>
    <cfRule type="cellIs" dxfId="462" priority="300" operator="equal">
      <formula>4</formula>
    </cfRule>
    <cfRule type="cellIs" dxfId="461" priority="301" operator="equal">
      <formula>3</formula>
    </cfRule>
    <cfRule type="cellIs" dxfId="460" priority="302" operator="equal">
      <formula>0</formula>
    </cfRule>
    <cfRule type="containsBlanks" dxfId="459" priority="303">
      <formula>LEN(TRIM(S7))=0</formula>
    </cfRule>
    <cfRule type="cellIs" dxfId="458" priority="304" operator="equal">
      <formula>2</formula>
    </cfRule>
  </conditionalFormatting>
  <conditionalFormatting sqref="R7:R126">
    <cfRule type="cellIs" dxfId="457" priority="291" operator="equal">
      <formula>0</formula>
    </cfRule>
    <cfRule type="cellIs" dxfId="456" priority="292" operator="greaterThan">
      <formula>5</formula>
    </cfRule>
    <cfRule type="cellIs" dxfId="455" priority="293" operator="equal">
      <formula>5</formula>
    </cfRule>
    <cfRule type="cellIs" dxfId="454" priority="294" operator="equal">
      <formula>3</formula>
    </cfRule>
    <cfRule type="cellIs" dxfId="453" priority="295" operator="equal">
      <formula>2</formula>
    </cfRule>
    <cfRule type="containsBlanks" dxfId="452" priority="296">
      <formula>LEN(TRIM(R7))=0</formula>
    </cfRule>
    <cfRule type="cellIs" dxfId="451" priority="297" operator="equal">
      <formula>1</formula>
    </cfRule>
  </conditionalFormatting>
  <conditionalFormatting sqref="Q7:Q126">
    <cfRule type="cellIs" dxfId="450" priority="10879" operator="greaterThanOrEqual">
      <formula>$O$147+2</formula>
    </cfRule>
    <cfRule type="cellIs" dxfId="449" priority="10880" operator="equal">
      <formula>$O$147+1</formula>
    </cfRule>
    <cfRule type="cellIs" dxfId="448" priority="10881" operator="equal">
      <formula>$O$147-1</formula>
    </cfRule>
    <cfRule type="cellIs" dxfId="447" priority="10882" operator="equal">
      <formula>0</formula>
    </cfRule>
    <cfRule type="containsBlanks" dxfId="446" priority="10883">
      <formula>LEN(TRIM(Q7))=0</formula>
    </cfRule>
    <cfRule type="cellIs" dxfId="445" priority="10884" operator="equal">
      <formula>$O$147-2</formula>
    </cfRule>
  </conditionalFormatting>
  <conditionalFormatting sqref="Z127:Z145 AC127:AC145">
    <cfRule type="cellIs" dxfId="444" priority="88" operator="equal">
      <formula>0</formula>
    </cfRule>
  </conditionalFormatting>
  <conditionalFormatting sqref="AD127:AD145">
    <cfRule type="cellIs" dxfId="443" priority="86" operator="equal">
      <formula>0</formula>
    </cfRule>
  </conditionalFormatting>
  <conditionalFormatting sqref="Z127:Z145 AC127:AC145">
    <cfRule type="cellIs" dxfId="442" priority="85" operator="equal">
      <formula>200</formula>
    </cfRule>
  </conditionalFormatting>
  <conditionalFormatting sqref="J127:J146">
    <cfRule type="cellIs" dxfId="441" priority="72" operator="equal">
      <formula>1</formula>
    </cfRule>
  </conditionalFormatting>
  <conditionalFormatting sqref="H127:I146">
    <cfRule type="cellIs" dxfId="440" priority="74" operator="equal">
      <formula>0</formula>
    </cfRule>
    <cfRule type="cellIs" dxfId="439" priority="75" operator="greaterThan">
      <formula>5</formula>
    </cfRule>
    <cfRule type="cellIs" dxfId="438" priority="76" operator="equal">
      <formula>5</formula>
    </cfRule>
    <cfRule type="cellIs" dxfId="437" priority="77" operator="equal">
      <formula>3</formula>
    </cfRule>
    <cfRule type="cellIs" dxfId="436" priority="78" operator="equal">
      <formula>2</formula>
    </cfRule>
    <cfRule type="containsBlanks" dxfId="435" priority="79">
      <formula>LEN(TRIM(H127))=0</formula>
    </cfRule>
    <cfRule type="cellIs" dxfId="434" priority="84" operator="equal">
      <formula>1</formula>
    </cfRule>
  </conditionalFormatting>
  <conditionalFormatting sqref="L127:M146">
    <cfRule type="cellIs" dxfId="433" priority="62" operator="greaterThan">
      <formula>5</formula>
    </cfRule>
    <cfRule type="cellIs" dxfId="432" priority="63" operator="equal">
      <formula>5</formula>
    </cfRule>
    <cfRule type="cellIs" dxfId="431" priority="64" operator="equal">
      <formula>3</formula>
    </cfRule>
    <cfRule type="cellIs" dxfId="430" priority="65" operator="equal">
      <formula>2</formula>
    </cfRule>
    <cfRule type="cellIs" dxfId="429" priority="66" operator="equal">
      <formula>0</formula>
    </cfRule>
    <cfRule type="containsBlanks" dxfId="428" priority="67">
      <formula>LEN(TRIM(L127))=0</formula>
    </cfRule>
    <cfRule type="cellIs" dxfId="427" priority="83" operator="equal">
      <formula>1</formula>
    </cfRule>
  </conditionalFormatting>
  <conditionalFormatting sqref="O127:P146">
    <cfRule type="cellIs" dxfId="426" priority="56" operator="greaterThan">
      <formula>5</formula>
    </cfRule>
    <cfRule type="cellIs" dxfId="425" priority="57" operator="equal">
      <formula>5</formula>
    </cfRule>
    <cfRule type="cellIs" dxfId="424" priority="58" operator="equal">
      <formula>3</formula>
    </cfRule>
    <cfRule type="cellIs" dxfId="423" priority="59" operator="equal">
      <formula>2</formula>
    </cfRule>
    <cfRule type="cellIs" dxfId="422" priority="60" operator="equal">
      <formula>0</formula>
    </cfRule>
    <cfRule type="containsBlanks" dxfId="421" priority="61">
      <formula>LEN(TRIM(O127))=0</formula>
    </cfRule>
    <cfRule type="cellIs" dxfId="420" priority="82" operator="equal">
      <formula>1</formula>
    </cfRule>
  </conditionalFormatting>
  <conditionalFormatting sqref="T127:T146">
    <cfRule type="cellIs" dxfId="419" priority="44" operator="equal">
      <formula>0</formula>
    </cfRule>
    <cfRule type="cellIs" dxfId="418" priority="45" operator="greaterThan">
      <formula>5</formula>
    </cfRule>
    <cfRule type="cellIs" dxfId="417" priority="46" operator="equal">
      <formula>5</formula>
    </cfRule>
    <cfRule type="cellIs" dxfId="416" priority="47" operator="equal">
      <formula>3</formula>
    </cfRule>
    <cfRule type="cellIs" dxfId="415" priority="48" operator="equal">
      <formula>2</formula>
    </cfRule>
    <cfRule type="containsBlanks" dxfId="414" priority="49">
      <formula>LEN(TRIM(T127))=0</formula>
    </cfRule>
    <cfRule type="cellIs" dxfId="413" priority="80" operator="equal">
      <formula>1</formula>
    </cfRule>
  </conditionalFormatting>
  <conditionalFormatting sqref="X127:Y146">
    <cfRule type="cellIs" dxfId="412" priority="37" operator="equal">
      <formula>0</formula>
    </cfRule>
    <cfRule type="cellIs" dxfId="411" priority="38" operator="greaterThan">
      <formula>5</formula>
    </cfRule>
    <cfRule type="cellIs" dxfId="410" priority="39" operator="equal">
      <formula>5</formula>
    </cfRule>
    <cfRule type="cellIs" dxfId="409" priority="40" operator="equal">
      <formula>3</formula>
    </cfRule>
    <cfRule type="cellIs" dxfId="408" priority="41" operator="equal">
      <formula>2</formula>
    </cfRule>
    <cfRule type="containsBlanks" dxfId="407" priority="42">
      <formula>LEN(TRIM(X127))=0</formula>
    </cfRule>
    <cfRule type="cellIs" dxfId="406" priority="43" operator="equal">
      <formula>1</formula>
    </cfRule>
  </conditionalFormatting>
  <conditionalFormatting sqref="J127:J146">
    <cfRule type="cellIs" dxfId="405" priority="36" stopIfTrue="1" operator="equal">
      <formula>1</formula>
    </cfRule>
    <cfRule type="cellIs" dxfId="404" priority="68" operator="equal">
      <formula>0</formula>
    </cfRule>
    <cfRule type="cellIs" dxfId="403" priority="69" operator="greaterThan">
      <formula>4</formula>
    </cfRule>
    <cfRule type="cellIs" dxfId="402" priority="70" operator="equal">
      <formula>4</formula>
    </cfRule>
    <cfRule type="cellIs" dxfId="401" priority="71" operator="equal">
      <formula>2</formula>
    </cfRule>
    <cfRule type="containsBlanks" dxfId="400" priority="73">
      <formula>LEN(TRIM(J127))=0</formula>
    </cfRule>
  </conditionalFormatting>
  <conditionalFormatting sqref="K127:K146">
    <cfRule type="cellIs" dxfId="399" priority="34" operator="equal">
      <formula>1</formula>
    </cfRule>
  </conditionalFormatting>
  <conditionalFormatting sqref="K127:K146">
    <cfRule type="cellIs" dxfId="398" priority="29" stopIfTrue="1" operator="equal">
      <formula>1</formula>
    </cfRule>
    <cfRule type="cellIs" dxfId="397" priority="30" operator="equal">
      <formula>0</formula>
    </cfRule>
    <cfRule type="cellIs" dxfId="396" priority="31" operator="greaterThan">
      <formula>4</formula>
    </cfRule>
    <cfRule type="cellIs" dxfId="395" priority="32" operator="equal">
      <formula>4</formula>
    </cfRule>
    <cfRule type="cellIs" dxfId="394" priority="33" operator="equal">
      <formula>2</formula>
    </cfRule>
    <cfRule type="containsBlanks" dxfId="393" priority="35">
      <formula>LEN(TRIM(K127))=0</formula>
    </cfRule>
  </conditionalFormatting>
  <conditionalFormatting sqref="V127:W146">
    <cfRule type="cellIs" dxfId="392" priority="27" operator="equal">
      <formula>1</formula>
    </cfRule>
  </conditionalFormatting>
  <conditionalFormatting sqref="V127:W146">
    <cfRule type="cellIs" dxfId="391" priority="22" stopIfTrue="1" operator="equal">
      <formula>1</formula>
    </cfRule>
    <cfRule type="cellIs" dxfId="390" priority="23" operator="equal">
      <formula>0</formula>
    </cfRule>
    <cfRule type="cellIs" dxfId="389" priority="24" operator="greaterThan">
      <formula>4</formula>
    </cfRule>
    <cfRule type="cellIs" dxfId="388" priority="25" operator="equal">
      <formula>4</formula>
    </cfRule>
    <cfRule type="cellIs" dxfId="387" priority="26" operator="equal">
      <formula>2</formula>
    </cfRule>
    <cfRule type="containsBlanks" dxfId="386" priority="28">
      <formula>LEN(TRIM(V127))=0</formula>
    </cfRule>
  </conditionalFormatting>
  <conditionalFormatting sqref="N127:N146">
    <cfRule type="cellIs" dxfId="385" priority="50" operator="greaterThan">
      <formula>6</formula>
    </cfRule>
    <cfRule type="cellIs" dxfId="384" priority="51" operator="equal">
      <formula>6</formula>
    </cfRule>
    <cfRule type="cellIs" dxfId="383" priority="52" operator="equal">
      <formula>4</formula>
    </cfRule>
    <cfRule type="cellIs" dxfId="382" priority="53" operator="equal">
      <formula>3</formula>
    </cfRule>
    <cfRule type="cellIs" dxfId="381" priority="54" operator="equal">
      <formula>0</formula>
    </cfRule>
    <cfRule type="containsBlanks" dxfId="380" priority="55">
      <formula>LEN(TRIM(N127))=0</formula>
    </cfRule>
    <cfRule type="cellIs" dxfId="379" priority="81" operator="equal">
      <formula>2</formula>
    </cfRule>
  </conditionalFormatting>
  <conditionalFormatting sqref="U127:U146">
    <cfRule type="cellIs" dxfId="378" priority="15" operator="greaterThan">
      <formula>6</formula>
    </cfRule>
    <cfRule type="cellIs" dxfId="377" priority="16" operator="equal">
      <formula>6</formula>
    </cfRule>
    <cfRule type="cellIs" dxfId="376" priority="17" operator="equal">
      <formula>4</formula>
    </cfRule>
    <cfRule type="cellIs" dxfId="375" priority="18" operator="equal">
      <formula>3</formula>
    </cfRule>
    <cfRule type="cellIs" dxfId="374" priority="19" operator="equal">
      <formula>0</formula>
    </cfRule>
    <cfRule type="containsBlanks" dxfId="373" priority="20">
      <formula>LEN(TRIM(U127))=0</formula>
    </cfRule>
    <cfRule type="cellIs" dxfId="372" priority="21" operator="equal">
      <formula>2</formula>
    </cfRule>
  </conditionalFormatting>
  <conditionalFormatting sqref="S127:S146">
    <cfRule type="cellIs" dxfId="371" priority="8" operator="greaterThan">
      <formula>6</formula>
    </cfRule>
    <cfRule type="cellIs" dxfId="370" priority="9" operator="equal">
      <formula>6</formula>
    </cfRule>
    <cfRule type="cellIs" dxfId="369" priority="10" operator="equal">
      <formula>4</formula>
    </cfRule>
    <cfRule type="cellIs" dxfId="368" priority="11" operator="equal">
      <formula>3</formula>
    </cfRule>
    <cfRule type="cellIs" dxfId="367" priority="12" operator="equal">
      <formula>0</formula>
    </cfRule>
    <cfRule type="containsBlanks" dxfId="366" priority="13">
      <formula>LEN(TRIM(S127))=0</formula>
    </cfRule>
    <cfRule type="cellIs" dxfId="365" priority="14" operator="equal">
      <formula>2</formula>
    </cfRule>
  </conditionalFormatting>
  <conditionalFormatting sqref="R127:R146">
    <cfRule type="cellIs" dxfId="364" priority="1" operator="equal">
      <formula>0</formula>
    </cfRule>
    <cfRule type="cellIs" dxfId="363" priority="2" operator="greaterThan">
      <formula>5</formula>
    </cfRule>
    <cfRule type="cellIs" dxfId="362" priority="3" operator="equal">
      <formula>5</formula>
    </cfRule>
    <cfRule type="cellIs" dxfId="361" priority="4" operator="equal">
      <formula>3</formula>
    </cfRule>
    <cfRule type="cellIs" dxfId="360" priority="5" operator="equal">
      <formula>2</formula>
    </cfRule>
    <cfRule type="containsBlanks" dxfId="359" priority="6">
      <formula>LEN(TRIM(R127))=0</formula>
    </cfRule>
    <cfRule type="cellIs" dxfId="358" priority="7" operator="equal">
      <formula>1</formula>
    </cfRule>
  </conditionalFormatting>
  <conditionalFormatting sqref="AC146 Z146 F127:G146">
    <cfRule type="cellIs" dxfId="357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56" priority="92" operator="equal">
      <formula>0</formula>
    </cfRule>
  </conditionalFormatting>
  <conditionalFormatting sqref="AA146">
    <cfRule type="cellIs" dxfId="355" priority="91" operator="equal">
      <formula>0</formula>
    </cfRule>
  </conditionalFormatting>
  <conditionalFormatting sqref="AD146">
    <cfRule type="cellIs" dxfId="354" priority="90" operator="equal">
      <formula>0</formula>
    </cfRule>
  </conditionalFormatting>
  <conditionalFormatting sqref="AC146 Z146">
    <cfRule type="cellIs" dxfId="353" priority="89" operator="equal">
      <formula>200</formula>
    </cfRule>
  </conditionalFormatting>
  <conditionalFormatting sqref="AA127:AA145">
    <cfRule type="cellIs" dxfId="352" priority="87" operator="equal">
      <formula>0</formula>
    </cfRule>
  </conditionalFormatting>
  <conditionalFormatting sqref="Q127:Q146">
    <cfRule type="cellIs" dxfId="351" priority="95" operator="greaterThanOrEqual">
      <formula>$O$147+2</formula>
    </cfRule>
    <cfRule type="cellIs" dxfId="350" priority="96" operator="equal">
      <formula>$O$147+1</formula>
    </cfRule>
    <cfRule type="cellIs" dxfId="349" priority="97" operator="equal">
      <formula>$O$147-1</formula>
    </cfRule>
    <cfRule type="cellIs" dxfId="348" priority="98" operator="equal">
      <formula>0</formula>
    </cfRule>
    <cfRule type="containsBlanks" dxfId="347" priority="99">
      <formula>LEN(TRIM(Q127))=0</formula>
    </cfRule>
    <cfRule type="cellIs" dxfId="346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77" t="s">
        <v>40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105"/>
      <c r="V2" s="106"/>
      <c r="W2" s="105"/>
      <c r="X2" s="105"/>
      <c r="Y2" s="105"/>
      <c r="Z2" s="105"/>
      <c r="AA2" s="103" t="s">
        <v>36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117" t="str">
        <f>C2</f>
        <v>ZVONČKI - 17.04.2022</v>
      </c>
      <c r="C4" s="121" t="s">
        <v>33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07" t="s">
        <v>25</v>
      </c>
      <c r="V4" s="106"/>
      <c r="W4" s="105"/>
      <c r="X4" s="105"/>
      <c r="Y4" s="105"/>
      <c r="Z4" s="105"/>
      <c r="AA4" s="103" t="s">
        <v>37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55" t="s">
        <v>32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52">
        <v>11</v>
      </c>
      <c r="N5" s="152">
        <v>12</v>
      </c>
      <c r="O5" s="152">
        <v>13</v>
      </c>
      <c r="P5" s="152">
        <v>14</v>
      </c>
      <c r="Q5" s="152">
        <v>15</v>
      </c>
      <c r="R5" s="152">
        <v>16</v>
      </c>
      <c r="S5" s="152">
        <v>17</v>
      </c>
      <c r="T5" s="152">
        <v>18</v>
      </c>
      <c r="U5" s="150" t="s">
        <v>34</v>
      </c>
      <c r="V5" s="153" t="s">
        <v>2</v>
      </c>
      <c r="W5" s="108"/>
      <c r="X5" s="150" t="s">
        <v>30</v>
      </c>
      <c r="Y5" s="108"/>
      <c r="Z5" s="150" t="s">
        <v>31</v>
      </c>
      <c r="AA5" s="109" t="s">
        <v>10</v>
      </c>
      <c r="AB5" s="82" t="s">
        <v>35</v>
      </c>
      <c r="AC5" s="82" t="s">
        <v>35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6"/>
      <c r="N6" s="126"/>
      <c r="O6" s="126"/>
      <c r="P6" s="126"/>
      <c r="Q6" s="126"/>
      <c r="R6" s="126"/>
      <c r="S6" s="126"/>
      <c r="T6" s="126"/>
      <c r="U6" s="151"/>
      <c r="V6" s="154"/>
      <c r="W6" s="98"/>
      <c r="X6" s="151"/>
      <c r="Y6" s="98"/>
      <c r="Z6" s="151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61" t="s">
        <v>41</v>
      </c>
      <c r="C7" s="60">
        <v>4</v>
      </c>
      <c r="D7" s="60">
        <v>3</v>
      </c>
      <c r="E7" s="60">
        <v>4</v>
      </c>
      <c r="F7" s="60">
        <v>3</v>
      </c>
      <c r="G7" s="60">
        <v>4</v>
      </c>
      <c r="H7" s="60">
        <v>4</v>
      </c>
      <c r="I7" s="60">
        <v>3</v>
      </c>
      <c r="J7" s="60">
        <v>5</v>
      </c>
      <c r="K7" s="60">
        <v>2</v>
      </c>
      <c r="L7" s="60">
        <v>5</v>
      </c>
      <c r="M7" s="60">
        <v>3</v>
      </c>
      <c r="N7" s="60">
        <v>5</v>
      </c>
      <c r="O7" s="60">
        <v>5</v>
      </c>
      <c r="P7" s="60">
        <v>4</v>
      </c>
      <c r="Q7" s="60">
        <v>5</v>
      </c>
      <c r="R7" s="60">
        <v>4</v>
      </c>
      <c r="S7" s="60">
        <v>6</v>
      </c>
      <c r="T7" s="60">
        <v>3</v>
      </c>
      <c r="U7" s="12">
        <f t="shared" ref="U7:U30" si="0">SUM(C7:T7)</f>
        <v>72</v>
      </c>
      <c r="V7" s="58">
        <f t="shared" ref="V7:V30" si="1">ROUND(0.35*MIN(AB7,AC7)+0.15*MAX(AB7,AC7),1)</f>
        <v>15.3</v>
      </c>
      <c r="W7" s="58" t="s">
        <v>38</v>
      </c>
      <c r="X7" s="58">
        <v>31.8</v>
      </c>
      <c r="Y7" s="58" t="s">
        <v>38</v>
      </c>
      <c r="Z7" s="58">
        <v>33.5</v>
      </c>
      <c r="AA7" s="103">
        <f t="shared" ref="AA7:AA30" si="2">IF(B7&lt;&gt;"",1,0)</f>
        <v>1</v>
      </c>
      <c r="AB7" s="104">
        <f>ROUND(IF(W7="m",(X7*$AB$4/113+$AC$4-$AD$4),(X7*$AB$2/113+$AC$2-$AD$2)),0)</f>
        <v>30</v>
      </c>
      <c r="AC7" s="104">
        <f t="shared" ref="AC7:AC30" si="3">ROUND(IF(Y7="m",(Z7*$AB$4/113+$AC$4-$AD$4),(Z7*$AB$2/113+$AC$2-$AD$2)),0)</f>
        <v>32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61" t="s">
        <v>42</v>
      </c>
      <c r="C8" s="60">
        <v>4</v>
      </c>
      <c r="D8" s="60">
        <v>3</v>
      </c>
      <c r="E8" s="60">
        <v>5</v>
      </c>
      <c r="F8" s="60">
        <v>4</v>
      </c>
      <c r="G8" s="60">
        <v>5</v>
      </c>
      <c r="H8" s="60">
        <v>4</v>
      </c>
      <c r="I8" s="60">
        <v>3</v>
      </c>
      <c r="J8" s="60">
        <v>5</v>
      </c>
      <c r="K8" s="60">
        <v>3</v>
      </c>
      <c r="L8" s="60">
        <v>5</v>
      </c>
      <c r="M8" s="60">
        <v>3</v>
      </c>
      <c r="N8" s="60">
        <v>4</v>
      </c>
      <c r="O8" s="60">
        <v>5</v>
      </c>
      <c r="P8" s="60">
        <v>6</v>
      </c>
      <c r="Q8" s="60">
        <v>5</v>
      </c>
      <c r="R8" s="60">
        <v>4</v>
      </c>
      <c r="S8" s="60">
        <v>5</v>
      </c>
      <c r="T8" s="60">
        <v>3</v>
      </c>
      <c r="U8" s="12">
        <f t="shared" si="0"/>
        <v>76</v>
      </c>
      <c r="V8" s="58">
        <f t="shared" si="1"/>
        <v>10.9</v>
      </c>
      <c r="W8" s="12" t="s">
        <v>39</v>
      </c>
      <c r="X8" s="12">
        <v>18.8</v>
      </c>
      <c r="Y8" s="12" t="s">
        <v>38</v>
      </c>
      <c r="Z8" s="12">
        <v>34.9</v>
      </c>
      <c r="AA8" s="103">
        <f t="shared" si="2"/>
        <v>1</v>
      </c>
      <c r="AB8" s="104">
        <f t="shared" ref="AB8:AB30" si="4">ROUND(IF(W8="m",(X8*$AB$4/113+$AC$4-$AD$4),(X8*$AB$2/113+$AC$2-$AD$2)),0)</f>
        <v>17</v>
      </c>
      <c r="AC8" s="104">
        <f t="shared" si="3"/>
        <v>33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61" t="s">
        <v>43</v>
      </c>
      <c r="C9" s="60">
        <v>5</v>
      </c>
      <c r="D9" s="60">
        <v>3</v>
      </c>
      <c r="E9" s="60">
        <v>3</v>
      </c>
      <c r="F9" s="60">
        <v>4</v>
      </c>
      <c r="G9" s="60">
        <v>4</v>
      </c>
      <c r="H9" s="60">
        <v>4</v>
      </c>
      <c r="I9" s="60">
        <v>3</v>
      </c>
      <c r="J9" s="60">
        <v>4</v>
      </c>
      <c r="K9" s="60">
        <v>3</v>
      </c>
      <c r="L9" s="60">
        <v>5</v>
      </c>
      <c r="M9" s="60">
        <v>3</v>
      </c>
      <c r="N9" s="60">
        <v>3</v>
      </c>
      <c r="O9" s="60">
        <v>4</v>
      </c>
      <c r="P9" s="60">
        <v>4</v>
      </c>
      <c r="Q9" s="60">
        <v>3</v>
      </c>
      <c r="R9" s="60">
        <v>5</v>
      </c>
      <c r="S9" s="60">
        <v>4</v>
      </c>
      <c r="T9" s="60">
        <v>3</v>
      </c>
      <c r="U9" s="12">
        <f t="shared" si="0"/>
        <v>67</v>
      </c>
      <c r="V9" s="58">
        <f t="shared" si="1"/>
        <v>10.6</v>
      </c>
      <c r="W9" s="12" t="s">
        <v>38</v>
      </c>
      <c r="X9" s="12">
        <v>26</v>
      </c>
      <c r="Y9" s="12" t="s">
        <v>38</v>
      </c>
      <c r="Z9" s="12">
        <v>22.2</v>
      </c>
      <c r="AA9" s="103">
        <f t="shared" si="2"/>
        <v>1</v>
      </c>
      <c r="AB9" s="82">
        <f t="shared" si="4"/>
        <v>24</v>
      </c>
      <c r="AC9" s="82">
        <f t="shared" si="3"/>
        <v>20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61" t="s">
        <v>44</v>
      </c>
      <c r="C10" s="60">
        <v>5</v>
      </c>
      <c r="D10" s="60">
        <v>3</v>
      </c>
      <c r="E10" s="60">
        <v>4</v>
      </c>
      <c r="F10" s="60">
        <v>6</v>
      </c>
      <c r="G10" s="60">
        <v>4</v>
      </c>
      <c r="H10" s="60">
        <v>7</v>
      </c>
      <c r="I10" s="60">
        <v>4</v>
      </c>
      <c r="J10" s="60">
        <v>4</v>
      </c>
      <c r="K10" s="60">
        <v>4</v>
      </c>
      <c r="L10" s="60">
        <v>5</v>
      </c>
      <c r="M10" s="60">
        <v>5</v>
      </c>
      <c r="N10" s="60">
        <v>4</v>
      </c>
      <c r="O10" s="60">
        <v>5</v>
      </c>
      <c r="P10" s="60">
        <v>5</v>
      </c>
      <c r="Q10" s="60">
        <v>4</v>
      </c>
      <c r="R10" s="60">
        <v>3</v>
      </c>
      <c r="S10" s="60">
        <v>5</v>
      </c>
      <c r="T10" s="60">
        <v>2</v>
      </c>
      <c r="U10" s="12">
        <f t="shared" si="0"/>
        <v>79</v>
      </c>
      <c r="V10" s="58">
        <f t="shared" si="1"/>
        <v>14.7</v>
      </c>
      <c r="W10" s="12" t="s">
        <v>39</v>
      </c>
      <c r="X10" s="12">
        <v>48.7</v>
      </c>
      <c r="Y10" s="12" t="s">
        <v>38</v>
      </c>
      <c r="Z10" s="12">
        <v>22.9</v>
      </c>
      <c r="AA10" s="103">
        <f t="shared" si="2"/>
        <v>1</v>
      </c>
      <c r="AB10" s="104">
        <f t="shared" si="4"/>
        <v>49</v>
      </c>
      <c r="AC10" s="104">
        <f t="shared" si="3"/>
        <v>21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61" t="s">
        <v>45</v>
      </c>
      <c r="C11" s="60">
        <v>5</v>
      </c>
      <c r="D11" s="60">
        <v>5</v>
      </c>
      <c r="E11" s="60">
        <v>3</v>
      </c>
      <c r="F11" s="60">
        <v>4</v>
      </c>
      <c r="G11" s="60">
        <v>4</v>
      </c>
      <c r="H11" s="60">
        <v>4</v>
      </c>
      <c r="I11" s="60">
        <v>4</v>
      </c>
      <c r="J11" s="60">
        <v>5</v>
      </c>
      <c r="K11" s="60">
        <v>3</v>
      </c>
      <c r="L11" s="60">
        <v>3</v>
      </c>
      <c r="M11" s="60">
        <v>3</v>
      </c>
      <c r="N11" s="60">
        <v>3</v>
      </c>
      <c r="O11" s="60">
        <v>5</v>
      </c>
      <c r="P11" s="60">
        <v>5</v>
      </c>
      <c r="Q11" s="60">
        <v>4</v>
      </c>
      <c r="R11" s="60">
        <v>6</v>
      </c>
      <c r="S11" s="60">
        <v>5</v>
      </c>
      <c r="T11" s="60">
        <v>5</v>
      </c>
      <c r="U11" s="12">
        <f t="shared" si="0"/>
        <v>76</v>
      </c>
      <c r="V11" s="58">
        <f t="shared" si="1"/>
        <v>9</v>
      </c>
      <c r="W11" s="12" t="s">
        <v>39</v>
      </c>
      <c r="X11" s="12">
        <v>33</v>
      </c>
      <c r="Y11" s="12" t="s">
        <v>38</v>
      </c>
      <c r="Z11" s="12">
        <v>15</v>
      </c>
      <c r="AA11" s="103">
        <f t="shared" si="2"/>
        <v>1</v>
      </c>
      <c r="AB11" s="82">
        <f t="shared" si="4"/>
        <v>32</v>
      </c>
      <c r="AC11" s="82">
        <f t="shared" si="3"/>
        <v>12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61" t="s">
        <v>46</v>
      </c>
      <c r="C12" s="60">
        <v>3</v>
      </c>
      <c r="D12" s="60">
        <v>4</v>
      </c>
      <c r="E12" s="60">
        <v>3</v>
      </c>
      <c r="F12" s="60">
        <v>5</v>
      </c>
      <c r="G12" s="60">
        <v>4</v>
      </c>
      <c r="H12" s="60">
        <v>4</v>
      </c>
      <c r="I12" s="60">
        <v>3</v>
      </c>
      <c r="J12" s="60">
        <v>4</v>
      </c>
      <c r="K12" s="60">
        <v>3</v>
      </c>
      <c r="L12" s="60">
        <v>5</v>
      </c>
      <c r="M12" s="60">
        <v>3</v>
      </c>
      <c r="N12" s="60">
        <v>4</v>
      </c>
      <c r="O12" s="60">
        <v>5</v>
      </c>
      <c r="P12" s="60">
        <v>4</v>
      </c>
      <c r="Q12" s="60">
        <v>5</v>
      </c>
      <c r="R12" s="60">
        <v>3</v>
      </c>
      <c r="S12" s="60">
        <v>5</v>
      </c>
      <c r="T12" s="60">
        <v>2</v>
      </c>
      <c r="U12" s="12">
        <f t="shared" si="0"/>
        <v>69</v>
      </c>
      <c r="V12" s="58">
        <f t="shared" si="1"/>
        <v>9.3000000000000007</v>
      </c>
      <c r="W12" s="12" t="s">
        <v>39</v>
      </c>
      <c r="X12" s="12">
        <v>22.8</v>
      </c>
      <c r="Y12" s="12" t="s">
        <v>38</v>
      </c>
      <c r="Z12" s="12">
        <v>18.899999999999999</v>
      </c>
      <c r="AA12" s="103">
        <f t="shared" si="2"/>
        <v>1</v>
      </c>
      <c r="AB12" s="104">
        <f t="shared" si="4"/>
        <v>22</v>
      </c>
      <c r="AC12" s="104">
        <f t="shared" si="3"/>
        <v>17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61" t="s">
        <v>47</v>
      </c>
      <c r="C13" s="60">
        <v>5</v>
      </c>
      <c r="D13" s="60">
        <v>3</v>
      </c>
      <c r="E13" s="60">
        <v>4</v>
      </c>
      <c r="F13" s="60">
        <v>4</v>
      </c>
      <c r="G13" s="60">
        <v>4</v>
      </c>
      <c r="H13" s="60">
        <v>6</v>
      </c>
      <c r="I13" s="60">
        <v>3</v>
      </c>
      <c r="J13" s="60">
        <v>4</v>
      </c>
      <c r="K13" s="60">
        <v>4</v>
      </c>
      <c r="L13" s="60">
        <v>4</v>
      </c>
      <c r="M13" s="60">
        <v>3</v>
      </c>
      <c r="N13" s="60">
        <v>4</v>
      </c>
      <c r="O13" s="60">
        <v>5</v>
      </c>
      <c r="P13" s="60">
        <v>5</v>
      </c>
      <c r="Q13" s="60">
        <v>5</v>
      </c>
      <c r="R13" s="60">
        <v>6</v>
      </c>
      <c r="S13" s="60">
        <v>5</v>
      </c>
      <c r="T13" s="60">
        <v>3</v>
      </c>
      <c r="U13" s="12">
        <f t="shared" si="0"/>
        <v>77</v>
      </c>
      <c r="V13" s="58">
        <f t="shared" si="1"/>
        <v>15.1</v>
      </c>
      <c r="W13" s="12" t="s">
        <v>38</v>
      </c>
      <c r="X13" s="12">
        <v>34.700000000000003</v>
      </c>
      <c r="Y13" s="12" t="s">
        <v>38</v>
      </c>
      <c r="Z13" s="12">
        <v>30.8</v>
      </c>
      <c r="AA13" s="103">
        <f t="shared" si="2"/>
        <v>1</v>
      </c>
      <c r="AB13" s="82">
        <f t="shared" si="4"/>
        <v>33</v>
      </c>
      <c r="AC13" s="82">
        <f t="shared" si="3"/>
        <v>29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61" t="s">
        <v>48</v>
      </c>
      <c r="C14" s="60">
        <v>4</v>
      </c>
      <c r="D14" s="60">
        <v>4</v>
      </c>
      <c r="E14" s="60">
        <v>3</v>
      </c>
      <c r="F14" s="60">
        <v>4</v>
      </c>
      <c r="G14" s="60">
        <v>5</v>
      </c>
      <c r="H14" s="60">
        <v>3</v>
      </c>
      <c r="I14" s="60">
        <v>4</v>
      </c>
      <c r="J14" s="60">
        <v>3</v>
      </c>
      <c r="K14" s="60">
        <v>5</v>
      </c>
      <c r="L14" s="60">
        <v>4</v>
      </c>
      <c r="M14" s="60">
        <v>3</v>
      </c>
      <c r="N14" s="60">
        <v>4</v>
      </c>
      <c r="O14" s="60">
        <v>6</v>
      </c>
      <c r="P14" s="60">
        <v>4</v>
      </c>
      <c r="Q14" s="60">
        <v>4</v>
      </c>
      <c r="R14" s="60">
        <v>3</v>
      </c>
      <c r="S14" s="60">
        <v>5</v>
      </c>
      <c r="T14" s="60">
        <v>3</v>
      </c>
      <c r="U14" s="12">
        <f t="shared" si="0"/>
        <v>71</v>
      </c>
      <c r="V14" s="58">
        <f t="shared" si="1"/>
        <v>15.5</v>
      </c>
      <c r="W14" s="12" t="s">
        <v>39</v>
      </c>
      <c r="X14" s="12">
        <v>54</v>
      </c>
      <c r="Y14" s="12" t="s">
        <v>38</v>
      </c>
      <c r="Z14" s="12">
        <v>23.6</v>
      </c>
      <c r="AA14" s="103">
        <f t="shared" si="2"/>
        <v>1</v>
      </c>
      <c r="AB14" s="82">
        <f t="shared" si="4"/>
        <v>54</v>
      </c>
      <c r="AC14" s="82">
        <f t="shared" si="3"/>
        <v>21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61" t="s">
        <v>49</v>
      </c>
      <c r="C15" s="180">
        <v>4</v>
      </c>
      <c r="D15" s="180">
        <v>3</v>
      </c>
      <c r="E15" s="180">
        <v>4</v>
      </c>
      <c r="F15" s="180">
        <v>5</v>
      </c>
      <c r="G15" s="180">
        <v>4</v>
      </c>
      <c r="H15" s="180">
        <v>4</v>
      </c>
      <c r="I15" s="180">
        <v>4</v>
      </c>
      <c r="J15" s="180">
        <v>5</v>
      </c>
      <c r="K15" s="180">
        <v>3</v>
      </c>
      <c r="L15" s="180">
        <v>4</v>
      </c>
      <c r="M15" s="180">
        <v>3</v>
      </c>
      <c r="N15" s="180">
        <v>4</v>
      </c>
      <c r="O15" s="180">
        <v>6</v>
      </c>
      <c r="P15" s="180">
        <v>4</v>
      </c>
      <c r="Q15" s="180">
        <v>4</v>
      </c>
      <c r="R15" s="180">
        <v>3</v>
      </c>
      <c r="S15" s="180">
        <v>4</v>
      </c>
      <c r="T15" s="180">
        <v>3</v>
      </c>
      <c r="U15" s="113">
        <f t="shared" si="0"/>
        <v>71</v>
      </c>
      <c r="V15" s="58">
        <f t="shared" si="1"/>
        <v>9.9</v>
      </c>
      <c r="W15" s="12" t="s">
        <v>39</v>
      </c>
      <c r="X15" s="12">
        <v>24.9</v>
      </c>
      <c r="Y15" s="12" t="s">
        <v>38</v>
      </c>
      <c r="Z15" s="12">
        <v>20.399999999999999</v>
      </c>
      <c r="AA15" s="103">
        <f t="shared" si="2"/>
        <v>1</v>
      </c>
      <c r="AB15" s="82">
        <f t="shared" si="4"/>
        <v>24</v>
      </c>
      <c r="AC15" s="82">
        <f t="shared" si="3"/>
        <v>18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61" t="s">
        <v>50</v>
      </c>
      <c r="C16" s="60">
        <v>5</v>
      </c>
      <c r="D16" s="60">
        <v>4</v>
      </c>
      <c r="E16" s="60">
        <v>5</v>
      </c>
      <c r="F16" s="60">
        <v>4</v>
      </c>
      <c r="G16" s="60">
        <v>4</v>
      </c>
      <c r="H16" s="60">
        <v>4</v>
      </c>
      <c r="I16" s="60">
        <v>3</v>
      </c>
      <c r="J16" s="60">
        <v>5</v>
      </c>
      <c r="K16" s="60">
        <v>3</v>
      </c>
      <c r="L16" s="60">
        <v>5</v>
      </c>
      <c r="M16" s="60">
        <v>3</v>
      </c>
      <c r="N16" s="60">
        <v>3</v>
      </c>
      <c r="O16" s="60">
        <v>4</v>
      </c>
      <c r="P16" s="60">
        <v>4</v>
      </c>
      <c r="Q16" s="60">
        <v>5</v>
      </c>
      <c r="R16" s="60">
        <v>3</v>
      </c>
      <c r="S16" s="60">
        <v>5</v>
      </c>
      <c r="T16" s="60">
        <v>3</v>
      </c>
      <c r="U16" s="12">
        <f t="shared" si="0"/>
        <v>72</v>
      </c>
      <c r="V16" s="58">
        <f t="shared" si="1"/>
        <v>12</v>
      </c>
      <c r="W16" s="12" t="s">
        <v>39</v>
      </c>
      <c r="X16" s="12">
        <v>23.8</v>
      </c>
      <c r="Y16" s="12" t="s">
        <v>38</v>
      </c>
      <c r="Z16" s="12">
        <v>27.8</v>
      </c>
      <c r="AA16" s="103">
        <f t="shared" si="2"/>
        <v>1</v>
      </c>
      <c r="AB16" s="82">
        <f t="shared" si="4"/>
        <v>23</v>
      </c>
      <c r="AC16" s="82">
        <f t="shared" si="3"/>
        <v>26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61" t="s">
        <v>51</v>
      </c>
      <c r="C17" s="60">
        <v>5</v>
      </c>
      <c r="D17" s="60">
        <v>2</v>
      </c>
      <c r="E17" s="60">
        <v>3</v>
      </c>
      <c r="F17" s="60">
        <v>5</v>
      </c>
      <c r="G17" s="60">
        <v>4</v>
      </c>
      <c r="H17" s="60">
        <v>4</v>
      </c>
      <c r="I17" s="60">
        <v>4</v>
      </c>
      <c r="J17" s="60">
        <v>4</v>
      </c>
      <c r="K17" s="60">
        <v>3</v>
      </c>
      <c r="L17" s="60">
        <v>4</v>
      </c>
      <c r="M17" s="60">
        <v>3</v>
      </c>
      <c r="N17" s="60">
        <v>3</v>
      </c>
      <c r="O17" s="60">
        <v>5</v>
      </c>
      <c r="P17" s="60">
        <v>4</v>
      </c>
      <c r="Q17" s="60">
        <v>4</v>
      </c>
      <c r="R17" s="60">
        <v>4</v>
      </c>
      <c r="S17" s="60">
        <v>4</v>
      </c>
      <c r="T17" s="60">
        <v>3</v>
      </c>
      <c r="U17" s="12">
        <f t="shared" si="0"/>
        <v>68</v>
      </c>
      <c r="V17" s="58">
        <f t="shared" si="1"/>
        <v>5.8</v>
      </c>
      <c r="W17" s="12" t="s">
        <v>39</v>
      </c>
      <c r="X17" s="12">
        <v>16.8</v>
      </c>
      <c r="Y17" s="12" t="s">
        <v>38</v>
      </c>
      <c r="Z17" s="12">
        <v>13</v>
      </c>
      <c r="AA17" s="103">
        <f t="shared" si="2"/>
        <v>1</v>
      </c>
      <c r="AB17" s="82">
        <f t="shared" si="4"/>
        <v>15</v>
      </c>
      <c r="AC17" s="82">
        <f t="shared" si="3"/>
        <v>10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61" t="s">
        <v>52</v>
      </c>
      <c r="C18" s="60">
        <v>6</v>
      </c>
      <c r="D18" s="60">
        <v>4</v>
      </c>
      <c r="E18" s="60">
        <v>4</v>
      </c>
      <c r="F18" s="60">
        <v>4</v>
      </c>
      <c r="G18" s="60">
        <v>5</v>
      </c>
      <c r="H18" s="60">
        <v>5</v>
      </c>
      <c r="I18" s="60">
        <v>3</v>
      </c>
      <c r="J18" s="60">
        <v>7</v>
      </c>
      <c r="K18" s="60">
        <v>4</v>
      </c>
      <c r="L18" s="60">
        <v>4</v>
      </c>
      <c r="M18" s="60">
        <v>4</v>
      </c>
      <c r="N18" s="60">
        <v>3</v>
      </c>
      <c r="O18" s="60">
        <v>4</v>
      </c>
      <c r="P18" s="60">
        <v>5</v>
      </c>
      <c r="Q18" s="60">
        <v>5</v>
      </c>
      <c r="R18" s="60">
        <v>3</v>
      </c>
      <c r="S18" s="60">
        <v>5</v>
      </c>
      <c r="T18" s="60">
        <v>4</v>
      </c>
      <c r="U18" s="12">
        <f t="shared" si="0"/>
        <v>79</v>
      </c>
      <c r="V18" s="58">
        <f t="shared" si="1"/>
        <v>17.100000000000001</v>
      </c>
      <c r="W18" s="12" t="s">
        <v>39</v>
      </c>
      <c r="X18" s="12">
        <v>46.1</v>
      </c>
      <c r="Y18" s="12" t="s">
        <v>38</v>
      </c>
      <c r="Z18" s="12">
        <v>30.8</v>
      </c>
      <c r="AA18" s="103">
        <f t="shared" si="2"/>
        <v>1</v>
      </c>
      <c r="AB18" s="104">
        <f t="shared" si="4"/>
        <v>46</v>
      </c>
      <c r="AC18" s="104">
        <f t="shared" si="3"/>
        <v>29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61" t="s">
        <v>53</v>
      </c>
      <c r="C19" s="60">
        <v>6</v>
      </c>
      <c r="D19" s="60">
        <v>5</v>
      </c>
      <c r="E19" s="60">
        <v>4</v>
      </c>
      <c r="F19" s="60">
        <v>7</v>
      </c>
      <c r="G19" s="60">
        <v>3</v>
      </c>
      <c r="H19" s="60">
        <v>6</v>
      </c>
      <c r="I19" s="60">
        <v>4</v>
      </c>
      <c r="J19" s="60">
        <v>8</v>
      </c>
      <c r="K19" s="60">
        <v>4</v>
      </c>
      <c r="L19" s="60">
        <v>4</v>
      </c>
      <c r="M19" s="60">
        <v>4</v>
      </c>
      <c r="N19" s="60">
        <v>2</v>
      </c>
      <c r="O19" s="60">
        <v>6</v>
      </c>
      <c r="P19" s="60">
        <v>4</v>
      </c>
      <c r="Q19" s="60">
        <v>5</v>
      </c>
      <c r="R19" s="60">
        <v>4</v>
      </c>
      <c r="S19" s="60">
        <v>6</v>
      </c>
      <c r="T19" s="60">
        <v>3</v>
      </c>
      <c r="U19" s="12">
        <f t="shared" si="0"/>
        <v>85</v>
      </c>
      <c r="V19" s="58">
        <f t="shared" si="1"/>
        <v>4.5</v>
      </c>
      <c r="W19" s="12" t="s">
        <v>38</v>
      </c>
      <c r="X19" s="12">
        <v>11.6</v>
      </c>
      <c r="Y19" s="12" t="s">
        <v>38</v>
      </c>
      <c r="Z19" s="12">
        <v>11.6</v>
      </c>
      <c r="AA19" s="103">
        <f t="shared" si="2"/>
        <v>1</v>
      </c>
      <c r="AB19" s="82">
        <f t="shared" si="4"/>
        <v>9</v>
      </c>
      <c r="AC19" s="82">
        <f t="shared" si="3"/>
        <v>9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7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1"/>
        <v>-1.5</v>
      </c>
      <c r="W20" s="18"/>
      <c r="X20" s="18"/>
      <c r="Y20" s="18"/>
      <c r="Z20" s="18"/>
      <c r="AA20" s="103">
        <f t="shared" si="2"/>
        <v>0</v>
      </c>
      <c r="AB20" s="104">
        <f t="shared" si="4"/>
        <v>-3</v>
      </c>
      <c r="AC20" s="104">
        <f t="shared" si="3"/>
        <v>-3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7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1"/>
        <v>-1.5</v>
      </c>
      <c r="W21" s="18"/>
      <c r="X21" s="18"/>
      <c r="Y21" s="18"/>
      <c r="Z21" s="18"/>
      <c r="AA21" s="103">
        <f t="shared" si="2"/>
        <v>0</v>
      </c>
      <c r="AB21" s="104">
        <f t="shared" si="4"/>
        <v>-3</v>
      </c>
      <c r="AC21" s="104">
        <f t="shared" si="3"/>
        <v>-3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7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1"/>
        <v>-1.5</v>
      </c>
      <c r="W22" s="18"/>
      <c r="X22" s="18"/>
      <c r="Y22" s="18"/>
      <c r="Z22" s="18"/>
      <c r="AA22" s="103">
        <f t="shared" si="2"/>
        <v>0</v>
      </c>
      <c r="AB22" s="104">
        <f t="shared" si="4"/>
        <v>-3</v>
      </c>
      <c r="AC22" s="104">
        <f t="shared" si="3"/>
        <v>-3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7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1"/>
        <v>-1.5</v>
      </c>
      <c r="W23" s="18"/>
      <c r="X23" s="18"/>
      <c r="Y23" s="18"/>
      <c r="Z23" s="18"/>
      <c r="AA23" s="103">
        <f t="shared" si="2"/>
        <v>0</v>
      </c>
      <c r="AB23" s="82">
        <f t="shared" si="4"/>
        <v>-3</v>
      </c>
      <c r="AC23" s="82">
        <f t="shared" si="3"/>
        <v>-3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1"/>
        <v>-1.5</v>
      </c>
      <c r="W24" s="18"/>
      <c r="X24" s="18"/>
      <c r="Y24" s="18"/>
      <c r="Z24" s="18"/>
      <c r="AA24" s="103">
        <f t="shared" si="2"/>
        <v>0</v>
      </c>
      <c r="AB24" s="82">
        <f t="shared" si="4"/>
        <v>-3</v>
      </c>
      <c r="AC24" s="104">
        <f t="shared" si="3"/>
        <v>-3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7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1"/>
        <v>-1.5</v>
      </c>
      <c r="W25" s="18"/>
      <c r="X25" s="18"/>
      <c r="Y25" s="18"/>
      <c r="Z25" s="18"/>
      <c r="AA25" s="103">
        <f t="shared" si="2"/>
        <v>0</v>
      </c>
      <c r="AB25" s="82">
        <f t="shared" si="4"/>
        <v>-3</v>
      </c>
      <c r="AC25" s="104">
        <f t="shared" si="3"/>
        <v>-3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7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1"/>
        <v>-1.5</v>
      </c>
      <c r="W26" s="18"/>
      <c r="X26" s="18"/>
      <c r="Y26" s="18"/>
      <c r="Z26" s="18"/>
      <c r="AA26" s="103">
        <f t="shared" si="2"/>
        <v>0</v>
      </c>
      <c r="AB26" s="82">
        <f t="shared" si="4"/>
        <v>-3</v>
      </c>
      <c r="AC26" s="104">
        <f t="shared" si="3"/>
        <v>-3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7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1"/>
        <v>-1.5</v>
      </c>
      <c r="W27" s="18"/>
      <c r="X27" s="18"/>
      <c r="Y27" s="18"/>
      <c r="Z27" s="18"/>
      <c r="AA27" s="103">
        <f t="shared" si="2"/>
        <v>0</v>
      </c>
      <c r="AB27" s="82">
        <f t="shared" si="4"/>
        <v>-3</v>
      </c>
      <c r="AC27" s="82">
        <f t="shared" si="3"/>
        <v>-3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7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1"/>
        <v>-1.5</v>
      </c>
      <c r="W28" s="18"/>
      <c r="X28" s="18"/>
      <c r="Y28" s="18"/>
      <c r="Z28" s="18"/>
      <c r="AA28" s="103">
        <f t="shared" si="2"/>
        <v>0</v>
      </c>
      <c r="AB28" s="82">
        <f t="shared" si="4"/>
        <v>-3</v>
      </c>
      <c r="AC28" s="104">
        <f t="shared" si="3"/>
        <v>-3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7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1"/>
        <v>-1.5</v>
      </c>
      <c r="W29" s="18"/>
      <c r="X29" s="18"/>
      <c r="Y29" s="18"/>
      <c r="Z29" s="18"/>
      <c r="AA29" s="103">
        <f t="shared" si="2"/>
        <v>0</v>
      </c>
      <c r="AB29" s="104">
        <f t="shared" si="4"/>
        <v>-3</v>
      </c>
      <c r="AC29" s="104">
        <f t="shared" si="3"/>
        <v>-3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1"/>
        <v>-1.5</v>
      </c>
      <c r="W30" s="18"/>
      <c r="X30" s="18"/>
      <c r="Y30" s="18"/>
      <c r="Z30" s="18"/>
      <c r="AA30" s="103">
        <f t="shared" si="2"/>
        <v>0</v>
      </c>
      <c r="AB30" s="104">
        <f t="shared" si="4"/>
        <v>-3</v>
      </c>
      <c r="AC30" s="104">
        <f t="shared" si="3"/>
        <v>-3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8"/>
      <c r="X31" s="18"/>
      <c r="Y31" s="18"/>
      <c r="Z31" s="18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x14ac:dyDescent="0.25">
      <c r="A32" s="23">
        <v>26</v>
      </c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5"/>
        <v>0</v>
      </c>
      <c r="V32" s="58">
        <f t="shared" si="6"/>
        <v>-1.5</v>
      </c>
      <c r="W32" s="18"/>
      <c r="X32" s="18"/>
      <c r="Y32" s="18"/>
      <c r="Z32" s="18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x14ac:dyDescent="0.25">
      <c r="A33" s="29">
        <v>27</v>
      </c>
      <c r="B33" s="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5"/>
        <v>0</v>
      </c>
      <c r="V33" s="58">
        <f t="shared" si="6"/>
        <v>-1.5</v>
      </c>
      <c r="W33" s="18"/>
      <c r="X33" s="18"/>
      <c r="Y33" s="18"/>
      <c r="Z33" s="18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x14ac:dyDescent="0.25">
      <c r="A34" s="23">
        <v>28</v>
      </c>
      <c r="B34" s="7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5"/>
        <v>0</v>
      </c>
      <c r="V34" s="58">
        <f t="shared" si="6"/>
        <v>-1.5</v>
      </c>
      <c r="W34" s="18"/>
      <c r="X34" s="18"/>
      <c r="Y34" s="18"/>
      <c r="Z34" s="18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x14ac:dyDescent="0.25">
      <c r="A35" s="23">
        <v>29</v>
      </c>
      <c r="B35" s="7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5"/>
        <v>0</v>
      </c>
      <c r="V35" s="58">
        <f t="shared" si="6"/>
        <v>-1.5</v>
      </c>
      <c r="W35" s="18"/>
      <c r="X35" s="18"/>
      <c r="Y35" s="18"/>
      <c r="Z35" s="18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x14ac:dyDescent="0.25">
      <c r="A36" s="29">
        <v>30</v>
      </c>
      <c r="B36" s="7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5"/>
        <v>0</v>
      </c>
      <c r="V36" s="58">
        <f t="shared" si="6"/>
        <v>-1.5</v>
      </c>
      <c r="W36" s="18"/>
      <c r="X36" s="18"/>
      <c r="Y36" s="18"/>
      <c r="Z36" s="18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x14ac:dyDescent="0.25">
      <c r="A37" s="23">
        <v>31</v>
      </c>
      <c r="B37" s="7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5"/>
        <v>0</v>
      </c>
      <c r="V37" s="58">
        <f t="shared" si="6"/>
        <v>-1.5</v>
      </c>
      <c r="W37" s="18"/>
      <c r="X37" s="18"/>
      <c r="Y37" s="18"/>
      <c r="Z37" s="18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x14ac:dyDescent="0.25">
      <c r="A38" s="23">
        <v>32</v>
      </c>
      <c r="B38" s="7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5"/>
        <v>0</v>
      </c>
      <c r="V38" s="58">
        <f t="shared" si="6"/>
        <v>-1.5</v>
      </c>
      <c r="W38" s="18"/>
      <c r="X38" s="18"/>
      <c r="Y38" s="18"/>
      <c r="Z38" s="18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x14ac:dyDescent="0.25">
      <c r="A39" s="29">
        <v>33</v>
      </c>
      <c r="B39" s="7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5"/>
        <v>0</v>
      </c>
      <c r="V39" s="58"/>
      <c r="W39" s="18"/>
      <c r="X39" s="18"/>
      <c r="Y39" s="18"/>
      <c r="Z39" s="18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x14ac:dyDescent="0.25">
      <c r="A40" s="23">
        <v>34</v>
      </c>
      <c r="B40" s="7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5"/>
        <v>0</v>
      </c>
      <c r="V40" s="58"/>
      <c r="W40" s="18"/>
      <c r="X40" s="18"/>
      <c r="Y40" s="18"/>
      <c r="Z40" s="18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x14ac:dyDescent="0.25">
      <c r="A41" s="23">
        <v>35</v>
      </c>
      <c r="B41" s="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5"/>
        <v>0</v>
      </c>
      <c r="V41" s="58"/>
      <c r="W41" s="18"/>
      <c r="X41" s="18"/>
      <c r="Y41" s="18"/>
      <c r="Z41" s="18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x14ac:dyDescent="0.25">
      <c r="A42" s="29">
        <v>36</v>
      </c>
      <c r="B42" s="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5"/>
        <v>0</v>
      </c>
      <c r="V42" s="58"/>
      <c r="W42" s="18"/>
      <c r="X42" s="18"/>
      <c r="Y42" s="18"/>
      <c r="Z42" s="18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x14ac:dyDescent="0.25">
      <c r="A43" s="23">
        <v>37</v>
      </c>
      <c r="B43" s="7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5"/>
        <v>0</v>
      </c>
      <c r="V43" s="58"/>
      <c r="W43" s="18"/>
      <c r="X43" s="18"/>
      <c r="Y43" s="18"/>
      <c r="Z43" s="18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x14ac:dyDescent="0.25">
      <c r="A44" s="23">
        <v>38</v>
      </c>
      <c r="B44" s="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5"/>
        <v>0</v>
      </c>
      <c r="V44" s="58"/>
      <c r="W44" s="18"/>
      <c r="X44" s="18"/>
      <c r="Y44" s="18"/>
      <c r="Z44" s="18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x14ac:dyDescent="0.25">
      <c r="A45" s="29">
        <v>39</v>
      </c>
      <c r="B45" s="7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5"/>
        <v>0</v>
      </c>
      <c r="V45" s="58"/>
      <c r="W45" s="18"/>
      <c r="X45" s="18"/>
      <c r="Y45" s="18"/>
      <c r="Z45" s="18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6GCjXK2KnIVvjXgx9A5ztxSYEHdwS02ItJ8EmCL5pggAt53tJFu1yaVrrsx5tjVGVmz1K5rkbaf2LEz/snW5Yg==" saltValue="kzP1dglqJAsR0TpHkE7QsA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AA7:AA76 AA126:AA146">
    <cfRule type="cellIs" dxfId="345" priority="590" operator="equal">
      <formula>0</formula>
    </cfRule>
  </conditionalFormatting>
  <conditionalFormatting sqref="U126 U7:U76">
    <cfRule type="cellIs" dxfId="344" priority="589" operator="equal">
      <formula>0</formula>
    </cfRule>
  </conditionalFormatting>
  <conditionalFormatting sqref="AA77:AA125">
    <cfRule type="cellIs" dxfId="343" priority="501" operator="equal">
      <formula>0</formula>
    </cfRule>
  </conditionalFormatting>
  <conditionalFormatting sqref="U77:U125">
    <cfRule type="cellIs" dxfId="342" priority="500" operator="equal">
      <formula>0</formula>
    </cfRule>
  </conditionalFormatting>
  <conditionalFormatting sqref="U146">
    <cfRule type="cellIs" dxfId="341" priority="62" operator="equal">
      <formula>0</formula>
    </cfRule>
  </conditionalFormatting>
  <conditionalFormatting sqref="U127:U145">
    <cfRule type="cellIs" dxfId="340" priority="61" operator="equal">
      <formula>0</formula>
    </cfRule>
  </conditionalFormatting>
  <conditionalFormatting sqref="C7:C146">
    <cfRule type="cellIs" dxfId="339" priority="36" operator="greaterThan">
      <formula>$C$147+1</formula>
    </cfRule>
    <cfRule type="cellIs" dxfId="338" priority="37" operator="equal">
      <formula>$C$147+1</formula>
    </cfRule>
    <cfRule type="cellIs" dxfId="337" priority="38" operator="equal">
      <formula>$C$147-1</formula>
    </cfRule>
    <cfRule type="cellIs" dxfId="336" priority="39" operator="equal">
      <formula>$C$147-2</formula>
    </cfRule>
  </conditionalFormatting>
  <conditionalFormatting sqref="D7:D146">
    <cfRule type="cellIs" dxfId="335" priority="28" operator="greaterThan">
      <formula>D$147+1</formula>
    </cfRule>
    <cfRule type="cellIs" dxfId="334" priority="29" operator="equal">
      <formula>D$147+1</formula>
    </cfRule>
    <cfRule type="cellIs" dxfId="333" priority="30" operator="equal">
      <formula>D$147-1</formula>
    </cfRule>
    <cfRule type="cellIs" dxfId="332" priority="31" operator="equal">
      <formula>D$147-2</formula>
    </cfRule>
  </conditionalFormatting>
  <conditionalFormatting sqref="E7:E146">
    <cfRule type="cellIs" dxfId="331" priority="12" operator="greaterThan">
      <formula>E$147+1</formula>
    </cfRule>
    <cfRule type="cellIs" dxfId="330" priority="13" operator="equal">
      <formula>E$147+1</formula>
    </cfRule>
    <cfRule type="cellIs" dxfId="329" priority="14" operator="equal">
      <formula>E$147-1</formula>
    </cfRule>
    <cfRule type="cellIs" dxfId="328" priority="15" operator="equal">
      <formula>E$147-2</formula>
    </cfRule>
  </conditionalFormatting>
  <conditionalFormatting sqref="F7:F146">
    <cfRule type="cellIs" dxfId="327" priority="8" operator="greaterThan">
      <formula>F$147+1</formula>
    </cfRule>
    <cfRule type="cellIs" dxfId="326" priority="9" operator="equal">
      <formula>F$147+1</formula>
    </cfRule>
    <cfRule type="cellIs" dxfId="325" priority="10" operator="equal">
      <formula>F$147-1</formula>
    </cfRule>
    <cfRule type="cellIs" dxfId="324" priority="11" operator="equal">
      <formula>F$147-2</formula>
    </cfRule>
  </conditionalFormatting>
  <conditionalFormatting sqref="G7:T146">
    <cfRule type="cellIs" dxfId="323" priority="4" operator="greaterThan">
      <formula>G$147+1</formula>
    </cfRule>
    <cfRule type="cellIs" dxfId="322" priority="5" operator="equal">
      <formula>G$147+1</formula>
    </cfRule>
    <cfRule type="cellIs" dxfId="321" priority="6" operator="equal">
      <formula>G$147-1</formula>
    </cfRule>
    <cfRule type="cellIs" dxfId="320" priority="7" operator="equal">
      <formula>G$147-2</formula>
    </cfRule>
  </conditionalFormatting>
  <conditionalFormatting sqref="V7:V59">
    <cfRule type="cellIs" dxfId="319" priority="3" operator="equal">
      <formula>-1.5</formula>
    </cfRule>
  </conditionalFormatting>
  <conditionalFormatting sqref="B7">
    <cfRule type="cellIs" dxfId="318" priority="2" operator="equal">
      <formula>0</formula>
    </cfRule>
  </conditionalFormatting>
  <conditionalFormatting sqref="W7:Z7">
    <cfRule type="cellIs" dxfId="317" priority="1" operator="equal">
      <formula>0</formula>
    </cfRule>
  </conditionalFormatting>
  <pageMargins left="0.12" right="0.84" top="0.75" bottom="0.48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57" t="s">
        <v>1</v>
      </c>
      <c r="V5" s="156" t="s">
        <v>2</v>
      </c>
      <c r="W5" s="108"/>
      <c r="X5" s="150" t="s">
        <v>30</v>
      </c>
      <c r="Y5" s="108"/>
      <c r="Z5" s="150" t="s">
        <v>31</v>
      </c>
      <c r="AA5" s="81" t="s">
        <v>10</v>
      </c>
      <c r="AB5" s="81"/>
      <c r="AC5" s="82" t="s">
        <v>35</v>
      </c>
      <c r="AD5" s="82" t="s">
        <v>35</v>
      </c>
    </row>
    <row r="6" spans="1:37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1"/>
      <c r="V6" s="154"/>
      <c r="W6" s="98"/>
      <c r="X6" s="151"/>
      <c r="Y6" s="98"/>
      <c r="Z6" s="151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'vnos rezultatov'!B7</f>
        <v>Tim Rebolj&amp; Gal Grudnik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2">
        <f t="shared" ref="U7:U48" si="0">SUM(C7:T7)</f>
        <v>0</v>
      </c>
      <c r="V7" s="58">
        <f>ROUND(0.35*MIN(AC7,AD7)+0.15*MAX(AC7,AD7),1)</f>
        <v>15.3</v>
      </c>
      <c r="W7" s="58" t="str">
        <f>'vnos rezultatov'!W7</f>
        <v>m</v>
      </c>
      <c r="X7" s="58">
        <f>'vnos rezultatov'!X7</f>
        <v>31.8</v>
      </c>
      <c r="Y7" s="58" t="str">
        <f>'vnos rezultatov'!Y7</f>
        <v>m</v>
      </c>
      <c r="Z7" s="58">
        <f>'vnos rezultatov'!Z7</f>
        <v>33.5</v>
      </c>
      <c r="AA7" s="81">
        <f>IF(B7&lt;&gt;"",'vnos rezultatov'!AA7+AB7,0)</f>
        <v>1</v>
      </c>
      <c r="AB7" s="81">
        <f>IF(U7&gt;0,1,0)</f>
        <v>0</v>
      </c>
      <c r="AC7" s="104">
        <f t="shared" ref="AC7:AC38" si="1">ROUND(IF(W7="m",(X7*$AC$4/113+$AD$4-$AE$4),(X7*$AC$2/113+$AD$2-$AE$2)),0)</f>
        <v>30</v>
      </c>
      <c r="AD7" s="104">
        <f t="shared" ref="AD7:AD38" si="2">ROUND(IF(Y7="m",(Z7*$AC$4/113+$AD$4-$AE$4),(Z7*$AC$2/113+$AD$2-$AE$2)),0)</f>
        <v>32</v>
      </c>
    </row>
    <row r="8" spans="1:37" x14ac:dyDescent="0.25">
      <c r="A8" s="23">
        <v>2</v>
      </c>
      <c r="B8" s="61" t="str">
        <f>'vnos rezultatov'!B8</f>
        <v>Marina Ravnikar&amp;Janko Kržič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">
        <f t="shared" si="0"/>
        <v>0</v>
      </c>
      <c r="V8" s="58">
        <f t="shared" ref="V8:V71" si="3">ROUND(0.35*MIN(AC8,AD8)+0.15*MAX(AC8,AD8),1)</f>
        <v>10.9</v>
      </c>
      <c r="W8" s="58" t="str">
        <f>'vnos rezultatov'!W8</f>
        <v>d</v>
      </c>
      <c r="X8" s="58">
        <f>'vnos rezultatov'!X8</f>
        <v>18.8</v>
      </c>
      <c r="Y8" s="58" t="str">
        <f>'vnos rezultatov'!Y8</f>
        <v>m</v>
      </c>
      <c r="Z8" s="58">
        <f>'vnos rezultatov'!Z8</f>
        <v>34.9</v>
      </c>
      <c r="AA8" s="81">
        <f>IF(B8&lt;&gt;"",'vnos rezultatov'!AA8+AB8,0)</f>
        <v>1</v>
      </c>
      <c r="AB8" s="81">
        <f>IF(U8&gt;0,1,0)</f>
        <v>0</v>
      </c>
      <c r="AC8" s="104">
        <f t="shared" si="1"/>
        <v>17</v>
      </c>
      <c r="AD8" s="104">
        <f t="shared" si="2"/>
        <v>33</v>
      </c>
    </row>
    <row r="9" spans="1:37" x14ac:dyDescent="0.25">
      <c r="A9" s="23">
        <v>3</v>
      </c>
      <c r="B9" s="61" t="str">
        <f>'vnos rezultatov'!B9</f>
        <v>Vladimir Gurov&amp;Franci Kunšič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">
        <f t="shared" si="0"/>
        <v>0</v>
      </c>
      <c r="V9" s="58">
        <f t="shared" si="3"/>
        <v>10.6</v>
      </c>
      <c r="W9" s="58" t="str">
        <f>'vnos rezultatov'!W9</f>
        <v>m</v>
      </c>
      <c r="X9" s="58">
        <f>'vnos rezultatov'!X9</f>
        <v>26</v>
      </c>
      <c r="Y9" s="58" t="str">
        <f>'vnos rezultatov'!Y9</f>
        <v>m</v>
      </c>
      <c r="Z9" s="58">
        <f>'vnos rezultatov'!Z9</f>
        <v>22.2</v>
      </c>
      <c r="AA9" s="81">
        <f>IF(B9&lt;&gt;"",'vnos rezultatov'!AA9+AB9,0)</f>
        <v>1</v>
      </c>
      <c r="AB9" s="81">
        <f>IF(U9&gt;0,1,0)</f>
        <v>0</v>
      </c>
      <c r="AC9" s="104">
        <f t="shared" si="1"/>
        <v>24</v>
      </c>
      <c r="AD9" s="104">
        <f t="shared" si="2"/>
        <v>20</v>
      </c>
    </row>
    <row r="10" spans="1:37" x14ac:dyDescent="0.25">
      <c r="A10" s="29">
        <v>4</v>
      </c>
      <c r="B10" s="61" t="str">
        <f>'vnos rezultatov'!B10</f>
        <v>Nika&amp;Rado Zalaznik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">
        <f t="shared" si="0"/>
        <v>0</v>
      </c>
      <c r="V10" s="58">
        <f t="shared" si="3"/>
        <v>14.7</v>
      </c>
      <c r="W10" s="58" t="str">
        <f>'vnos rezultatov'!W10</f>
        <v>d</v>
      </c>
      <c r="X10" s="58">
        <f>'vnos rezultatov'!X10</f>
        <v>48.7</v>
      </c>
      <c r="Y10" s="58" t="str">
        <f>'vnos rezultatov'!Y10</f>
        <v>m</v>
      </c>
      <c r="Z10" s="58">
        <f>'vnos rezultatov'!Z10</f>
        <v>22.9</v>
      </c>
      <c r="AA10" s="81">
        <f>IF(B10&lt;&gt;"",'vnos rezultatov'!AA10+AB10,0)</f>
        <v>1</v>
      </c>
      <c r="AB10" s="81">
        <f t="shared" ref="AB10:AB73" si="4">IF(U10&gt;0,1,0)</f>
        <v>0</v>
      </c>
      <c r="AC10" s="104">
        <f t="shared" si="1"/>
        <v>49</v>
      </c>
      <c r="AD10" s="104">
        <f t="shared" si="2"/>
        <v>21</v>
      </c>
    </row>
    <row r="11" spans="1:37" x14ac:dyDescent="0.25">
      <c r="A11" s="23">
        <v>5</v>
      </c>
      <c r="B11" s="61" t="str">
        <f>'vnos rezultatov'!B11</f>
        <v>Nada&amp;Vito Šmit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">
        <f t="shared" si="0"/>
        <v>0</v>
      </c>
      <c r="V11" s="58">
        <f t="shared" si="3"/>
        <v>9</v>
      </c>
      <c r="W11" s="58" t="str">
        <f>'vnos rezultatov'!W11</f>
        <v>d</v>
      </c>
      <c r="X11" s="58">
        <f>'vnos rezultatov'!X11</f>
        <v>33</v>
      </c>
      <c r="Y11" s="58" t="str">
        <f>'vnos rezultatov'!Y11</f>
        <v>m</v>
      </c>
      <c r="Z11" s="58">
        <f>'vnos rezultatov'!Z11</f>
        <v>15</v>
      </c>
      <c r="AA11" s="81">
        <f>IF(B11&lt;&gt;"",'vnos rezultatov'!AA11+AB11,0)</f>
        <v>1</v>
      </c>
      <c r="AB11" s="81">
        <f t="shared" si="4"/>
        <v>0</v>
      </c>
      <c r="AC11" s="104">
        <f t="shared" si="1"/>
        <v>32</v>
      </c>
      <c r="AD11" s="104">
        <f t="shared" si="2"/>
        <v>12</v>
      </c>
    </row>
    <row r="12" spans="1:37" x14ac:dyDescent="0.25">
      <c r="A12" s="23">
        <v>6</v>
      </c>
      <c r="B12" s="61" t="str">
        <f>'vnos rezultatov'!B12</f>
        <v>Maja&amp;Andrej Rebolj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2">
        <f t="shared" si="0"/>
        <v>0</v>
      </c>
      <c r="V12" s="58">
        <f t="shared" si="3"/>
        <v>9.3000000000000007</v>
      </c>
      <c r="W12" s="58" t="str">
        <f>'vnos rezultatov'!W12</f>
        <v>d</v>
      </c>
      <c r="X12" s="58">
        <f>'vnos rezultatov'!X12</f>
        <v>22.8</v>
      </c>
      <c r="Y12" s="58" t="str">
        <f>'vnos rezultatov'!Y12</f>
        <v>m</v>
      </c>
      <c r="Z12" s="58">
        <f>'vnos rezultatov'!Z12</f>
        <v>18.899999999999999</v>
      </c>
      <c r="AA12" s="81">
        <f>IF(B12&lt;&gt;"",'vnos rezultatov'!AA12+AB12,0)</f>
        <v>1</v>
      </c>
      <c r="AB12" s="81">
        <f t="shared" si="4"/>
        <v>0</v>
      </c>
      <c r="AC12" s="104">
        <f t="shared" si="1"/>
        <v>22</v>
      </c>
      <c r="AD12" s="104">
        <f t="shared" si="2"/>
        <v>17</v>
      </c>
    </row>
    <row r="13" spans="1:37" x14ac:dyDescent="0.25">
      <c r="A13" s="23">
        <v>7</v>
      </c>
      <c r="B13" s="61" t="str">
        <f>'vnos rezultatov'!B13</f>
        <v>Emil Tavčar&amp;Boris Debevec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">
        <f t="shared" si="0"/>
        <v>0</v>
      </c>
      <c r="V13" s="58">
        <f t="shared" si="3"/>
        <v>15.1</v>
      </c>
      <c r="W13" s="58" t="str">
        <f>'vnos rezultatov'!W13</f>
        <v>m</v>
      </c>
      <c r="X13" s="58">
        <f>'vnos rezultatov'!X13</f>
        <v>34.700000000000003</v>
      </c>
      <c r="Y13" s="58" t="str">
        <f>'vnos rezultatov'!Y13</f>
        <v>m</v>
      </c>
      <c r="Z13" s="58">
        <f>'vnos rezultatov'!Z13</f>
        <v>30.8</v>
      </c>
      <c r="AA13" s="81">
        <f>IF(B13&lt;&gt;"",'vnos rezultatov'!AA13+AB13,0)</f>
        <v>1</v>
      </c>
      <c r="AB13" s="81">
        <f t="shared" si="4"/>
        <v>0</v>
      </c>
      <c r="AC13" s="104">
        <f t="shared" si="1"/>
        <v>33</v>
      </c>
      <c r="AD13" s="104">
        <f t="shared" si="2"/>
        <v>29</v>
      </c>
    </row>
    <row r="14" spans="1:37" x14ac:dyDescent="0.25">
      <c r="A14" s="29">
        <v>8</v>
      </c>
      <c r="B14" s="61" t="str">
        <f>'vnos rezultatov'!B14</f>
        <v>Ani&amp;Zoran Klemenčič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">
        <f t="shared" si="0"/>
        <v>0</v>
      </c>
      <c r="V14" s="58">
        <f t="shared" si="3"/>
        <v>15.5</v>
      </c>
      <c r="W14" s="58" t="str">
        <f>'vnos rezultatov'!W14</f>
        <v>d</v>
      </c>
      <c r="X14" s="58">
        <f>'vnos rezultatov'!X14</f>
        <v>54</v>
      </c>
      <c r="Y14" s="58" t="str">
        <f>'vnos rezultatov'!Y14</f>
        <v>m</v>
      </c>
      <c r="Z14" s="58">
        <f>'vnos rezultatov'!Z14</f>
        <v>23.6</v>
      </c>
      <c r="AA14" s="81">
        <f>IF(B14&lt;&gt;"",'vnos rezultatov'!AA14+AB14,0)</f>
        <v>1</v>
      </c>
      <c r="AB14" s="81">
        <f t="shared" si="4"/>
        <v>0</v>
      </c>
      <c r="AC14" s="104">
        <f t="shared" si="1"/>
        <v>54</v>
      </c>
      <c r="AD14" s="104">
        <f t="shared" si="2"/>
        <v>21</v>
      </c>
    </row>
    <row r="15" spans="1:37" x14ac:dyDescent="0.25">
      <c r="A15" s="23">
        <v>9</v>
      </c>
      <c r="B15" s="61" t="str">
        <f>'vnos rezultatov'!B15</f>
        <v>Romana Kranjc&amp;Janez Ločniškar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2">
        <f t="shared" si="0"/>
        <v>0</v>
      </c>
      <c r="V15" s="58">
        <f t="shared" si="3"/>
        <v>9.9</v>
      </c>
      <c r="W15" s="58" t="str">
        <f>'vnos rezultatov'!W15</f>
        <v>d</v>
      </c>
      <c r="X15" s="58">
        <f>'vnos rezultatov'!X15</f>
        <v>24.9</v>
      </c>
      <c r="Y15" s="58" t="str">
        <f>'vnos rezultatov'!Y15</f>
        <v>m</v>
      </c>
      <c r="Z15" s="58">
        <f>'vnos rezultatov'!Z15</f>
        <v>20.399999999999999</v>
      </c>
      <c r="AA15" s="81">
        <f>IF(B15&lt;&gt;"",'vnos rezultatov'!AA15+AB15,0)</f>
        <v>1</v>
      </c>
      <c r="AB15" s="81">
        <f t="shared" si="4"/>
        <v>0</v>
      </c>
      <c r="AC15" s="104">
        <f t="shared" si="1"/>
        <v>24</v>
      </c>
      <c r="AD15" s="104">
        <f t="shared" si="2"/>
        <v>18</v>
      </c>
    </row>
    <row r="16" spans="1:37" x14ac:dyDescent="0.25">
      <c r="A16" s="23">
        <v>10</v>
      </c>
      <c r="B16" s="61" t="str">
        <f>'vnos rezultatov'!B16</f>
        <v>Breda&amp;Jani Konte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">
        <f t="shared" si="0"/>
        <v>0</v>
      </c>
      <c r="V16" s="58">
        <f t="shared" si="3"/>
        <v>12</v>
      </c>
      <c r="W16" s="58" t="str">
        <f>'vnos rezultatov'!W16</f>
        <v>d</v>
      </c>
      <c r="X16" s="58">
        <f>'vnos rezultatov'!X16</f>
        <v>23.8</v>
      </c>
      <c r="Y16" s="58" t="str">
        <f>'vnos rezultatov'!Y16</f>
        <v>m</v>
      </c>
      <c r="Z16" s="58">
        <f>'vnos rezultatov'!Z16</f>
        <v>27.8</v>
      </c>
      <c r="AA16" s="81">
        <f>IF(B16&lt;&gt;"",'vnos rezultatov'!AA16+AB16,0)</f>
        <v>1</v>
      </c>
      <c r="AB16" s="81">
        <f t="shared" si="4"/>
        <v>0</v>
      </c>
      <c r="AC16" s="104">
        <f t="shared" si="1"/>
        <v>23</v>
      </c>
      <c r="AD16" s="104">
        <f t="shared" si="2"/>
        <v>26</v>
      </c>
    </row>
    <row r="17" spans="1:30" x14ac:dyDescent="0.25">
      <c r="A17" s="29">
        <v>11</v>
      </c>
      <c r="B17" s="61" t="str">
        <f>'vnos rezultatov'!B17</f>
        <v>Andreja&amp;Niko Rostohar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2">
        <f t="shared" si="0"/>
        <v>0</v>
      </c>
      <c r="V17" s="58">
        <f t="shared" si="3"/>
        <v>5.8</v>
      </c>
      <c r="W17" s="58" t="str">
        <f>'vnos rezultatov'!W17</f>
        <v>d</v>
      </c>
      <c r="X17" s="58">
        <f>'vnos rezultatov'!X17</f>
        <v>16.8</v>
      </c>
      <c r="Y17" s="58" t="str">
        <f>'vnos rezultatov'!Y17</f>
        <v>m</v>
      </c>
      <c r="Z17" s="58">
        <f>'vnos rezultatov'!Z17</f>
        <v>13</v>
      </c>
      <c r="AA17" s="81">
        <f>IF(B17&lt;&gt;"",'vnos rezultatov'!AA17+AB17,0)</f>
        <v>1</v>
      </c>
      <c r="AB17" s="81">
        <f t="shared" si="4"/>
        <v>0</v>
      </c>
      <c r="AC17" s="104">
        <f t="shared" si="1"/>
        <v>15</v>
      </c>
      <c r="AD17" s="104">
        <f t="shared" si="2"/>
        <v>10</v>
      </c>
    </row>
    <row r="18" spans="1:30" x14ac:dyDescent="0.25">
      <c r="A18" s="23">
        <v>12</v>
      </c>
      <c r="B18" s="61" t="str">
        <f>'vnos rezultatov'!B18</f>
        <v>Alenka Zornada&amp;Boris Lorkovič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">
        <f t="shared" si="0"/>
        <v>0</v>
      </c>
      <c r="V18" s="58">
        <f t="shared" si="3"/>
        <v>17.100000000000001</v>
      </c>
      <c r="W18" s="58" t="str">
        <f>'vnos rezultatov'!W18</f>
        <v>d</v>
      </c>
      <c r="X18" s="58">
        <f>'vnos rezultatov'!X18</f>
        <v>46.1</v>
      </c>
      <c r="Y18" s="58" t="str">
        <f>'vnos rezultatov'!Y18</f>
        <v>m</v>
      </c>
      <c r="Z18" s="58">
        <f>'vnos rezultatov'!Z18</f>
        <v>30.8</v>
      </c>
      <c r="AA18" s="81">
        <f>IF(B18&lt;&gt;"",'vnos rezultatov'!AA18+AB18,0)</f>
        <v>1</v>
      </c>
      <c r="AB18" s="81">
        <f t="shared" si="4"/>
        <v>0</v>
      </c>
      <c r="AC18" s="104">
        <f t="shared" si="1"/>
        <v>46</v>
      </c>
      <c r="AD18" s="104">
        <f t="shared" si="2"/>
        <v>29</v>
      </c>
    </row>
    <row r="19" spans="1:30" x14ac:dyDescent="0.25">
      <c r="A19" s="23">
        <v>13</v>
      </c>
      <c r="B19" s="61" t="str">
        <f>'vnos rezultatov'!B19</f>
        <v>Sašo&amp;Sašo Kranjc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">
        <f t="shared" si="0"/>
        <v>0</v>
      </c>
      <c r="V19" s="58">
        <f t="shared" si="3"/>
        <v>4.5</v>
      </c>
      <c r="W19" s="58" t="str">
        <f>'vnos rezultatov'!W19</f>
        <v>m</v>
      </c>
      <c r="X19" s="58">
        <f>'vnos rezultatov'!X19</f>
        <v>11.6</v>
      </c>
      <c r="Y19" s="58" t="str">
        <f>'vnos rezultatov'!Y19</f>
        <v>m</v>
      </c>
      <c r="Z19" s="58">
        <f>'vnos rezultatov'!Z19</f>
        <v>11.6</v>
      </c>
      <c r="AA19" s="81">
        <f>IF(B19&lt;&gt;"",'vnos rezultatov'!AA19+AB19,0)</f>
        <v>1</v>
      </c>
      <c r="AB19" s="81">
        <f t="shared" si="4"/>
        <v>0</v>
      </c>
      <c r="AC19" s="104">
        <f t="shared" si="1"/>
        <v>9</v>
      </c>
      <c r="AD19" s="104">
        <f t="shared" si="2"/>
        <v>9</v>
      </c>
    </row>
    <row r="20" spans="1:30" x14ac:dyDescent="0.25">
      <c r="A20" s="29">
        <v>14</v>
      </c>
      <c r="B20" s="61">
        <f>'vnos rezultatov'!B20</f>
        <v>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3"/>
        <v>-1.5</v>
      </c>
      <c r="W20" s="58">
        <f>'vnos rezultatov'!W20</f>
        <v>0</v>
      </c>
      <c r="X20" s="58">
        <f>'vnos rezultatov'!X20</f>
        <v>0</v>
      </c>
      <c r="Y20" s="58">
        <f>'vnos rezultatov'!Y20</f>
        <v>0</v>
      </c>
      <c r="Z20" s="58">
        <f>'vnos rezultatov'!Z20</f>
        <v>0</v>
      </c>
      <c r="AA20" s="81">
        <f>IF(B20&lt;&gt;"",'vnos rezultatov'!AA20+AB20,0)</f>
        <v>0</v>
      </c>
      <c r="AB20" s="81">
        <f t="shared" si="4"/>
        <v>0</v>
      </c>
      <c r="AC20" s="104">
        <f t="shared" si="1"/>
        <v>-3</v>
      </c>
      <c r="AD20" s="104">
        <f t="shared" si="2"/>
        <v>-3</v>
      </c>
    </row>
    <row r="21" spans="1:30" x14ac:dyDescent="0.25">
      <c r="A21" s="23">
        <v>15</v>
      </c>
      <c r="B21" s="61">
        <f>'vnos rezultatov'!B21</f>
        <v>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3"/>
        <v>-1.5</v>
      </c>
      <c r="W21" s="58">
        <f>'vnos rezultatov'!W21</f>
        <v>0</v>
      </c>
      <c r="X21" s="58">
        <f>'vnos rezultatov'!X21</f>
        <v>0</v>
      </c>
      <c r="Y21" s="58">
        <f>'vnos rezultatov'!Y21</f>
        <v>0</v>
      </c>
      <c r="Z21" s="58">
        <f>'vnos rezultatov'!Z21</f>
        <v>0</v>
      </c>
      <c r="AA21" s="81">
        <f>IF(B21&lt;&gt;"",'vnos rezultatov'!AA21+AB21,0)</f>
        <v>0</v>
      </c>
      <c r="AB21" s="81">
        <f t="shared" si="4"/>
        <v>0</v>
      </c>
      <c r="AC21" s="104">
        <f t="shared" si="1"/>
        <v>-3</v>
      </c>
      <c r="AD21" s="104">
        <f t="shared" si="2"/>
        <v>-3</v>
      </c>
    </row>
    <row r="22" spans="1:30" x14ac:dyDescent="0.25">
      <c r="A22" s="23">
        <v>16</v>
      </c>
      <c r="B22" s="61">
        <f>'vnos rezultatov'!B22</f>
        <v>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3"/>
        <v>-1.5</v>
      </c>
      <c r="W22" s="58">
        <f>'vnos rezultatov'!W22</f>
        <v>0</v>
      </c>
      <c r="X22" s="58">
        <f>'vnos rezultatov'!X22</f>
        <v>0</v>
      </c>
      <c r="Y22" s="58">
        <f>'vnos rezultatov'!Y22</f>
        <v>0</v>
      </c>
      <c r="Z22" s="58">
        <f>'vnos rezultatov'!Z22</f>
        <v>0</v>
      </c>
      <c r="AA22" s="81">
        <f>IF(B22&lt;&gt;"",'vnos rezultatov'!AA22+AB22,0)</f>
        <v>0</v>
      </c>
      <c r="AB22" s="81">
        <f t="shared" si="4"/>
        <v>0</v>
      </c>
      <c r="AC22" s="104">
        <f t="shared" si="1"/>
        <v>-3</v>
      </c>
      <c r="AD22" s="104">
        <f t="shared" si="2"/>
        <v>-3</v>
      </c>
    </row>
    <row r="23" spans="1:30" x14ac:dyDescent="0.25">
      <c r="A23" s="29">
        <v>17</v>
      </c>
      <c r="B23" s="61">
        <f>'vnos rezultatov'!B23</f>
        <v>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3"/>
        <v>-1.5</v>
      </c>
      <c r="W23" s="58">
        <f>'vnos rezultatov'!W23</f>
        <v>0</v>
      </c>
      <c r="X23" s="58">
        <f>'vnos rezultatov'!X23</f>
        <v>0</v>
      </c>
      <c r="Y23" s="58">
        <f>'vnos rezultatov'!Y23</f>
        <v>0</v>
      </c>
      <c r="Z23" s="58">
        <f>'vnos rezultatov'!Z23</f>
        <v>0</v>
      </c>
      <c r="AA23" s="81">
        <f>IF(B23&lt;&gt;"",'vnos rezultatov'!AA23+AB23,0)</f>
        <v>0</v>
      </c>
      <c r="AB23" s="81">
        <f t="shared" si="4"/>
        <v>0</v>
      </c>
      <c r="AC23" s="104">
        <f t="shared" si="1"/>
        <v>-3</v>
      </c>
      <c r="AD23" s="104">
        <f t="shared" si="2"/>
        <v>-3</v>
      </c>
    </row>
    <row r="24" spans="1:30" x14ac:dyDescent="0.25">
      <c r="A24" s="23">
        <v>18</v>
      </c>
      <c r="B24" s="61">
        <f>'vnos rezultatov'!B24</f>
        <v>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3"/>
        <v>-1.5</v>
      </c>
      <c r="W24" s="58">
        <f>'vnos rezultatov'!W24</f>
        <v>0</v>
      </c>
      <c r="X24" s="58">
        <f>'vnos rezultatov'!X24</f>
        <v>0</v>
      </c>
      <c r="Y24" s="58">
        <f>'vnos rezultatov'!Y24</f>
        <v>0</v>
      </c>
      <c r="Z24" s="58">
        <f>'vnos rezultatov'!Z24</f>
        <v>0</v>
      </c>
      <c r="AA24" s="81">
        <f>IF(B24&lt;&gt;"",'vnos rezultatov'!AA24+AB24,0)</f>
        <v>0</v>
      </c>
      <c r="AB24" s="81">
        <f t="shared" si="4"/>
        <v>0</v>
      </c>
      <c r="AC24" s="104">
        <f t="shared" si="1"/>
        <v>-3</v>
      </c>
      <c r="AD24" s="104">
        <f t="shared" si="2"/>
        <v>-3</v>
      </c>
    </row>
    <row r="25" spans="1:30" x14ac:dyDescent="0.25">
      <c r="A25" s="23">
        <v>19</v>
      </c>
      <c r="B25" s="61">
        <f>'vnos rezultatov'!B25</f>
        <v>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3"/>
        <v>-1.5</v>
      </c>
      <c r="W25" s="58">
        <f>'vnos rezultatov'!W25</f>
        <v>0</v>
      </c>
      <c r="X25" s="58">
        <f>'vnos rezultatov'!X25</f>
        <v>0</v>
      </c>
      <c r="Y25" s="58">
        <f>'vnos rezultatov'!Y25</f>
        <v>0</v>
      </c>
      <c r="Z25" s="58">
        <f>'vnos rezultatov'!Z25</f>
        <v>0</v>
      </c>
      <c r="AA25" s="81">
        <f>IF(B25&lt;&gt;"",'vnos rezultatov'!AA25+AB25,0)</f>
        <v>0</v>
      </c>
      <c r="AB25" s="81">
        <f t="shared" si="4"/>
        <v>0</v>
      </c>
      <c r="AC25" s="104">
        <f t="shared" si="1"/>
        <v>-3</v>
      </c>
      <c r="AD25" s="104">
        <f t="shared" si="2"/>
        <v>-3</v>
      </c>
    </row>
    <row r="26" spans="1:30" x14ac:dyDescent="0.25">
      <c r="A26" s="29">
        <v>20</v>
      </c>
      <c r="B26" s="61">
        <f>'vnos rezultatov'!B26</f>
        <v>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3"/>
        <v>-1.5</v>
      </c>
      <c r="W26" s="58">
        <f>'vnos rezultatov'!W26</f>
        <v>0</v>
      </c>
      <c r="X26" s="58">
        <f>'vnos rezultatov'!X26</f>
        <v>0</v>
      </c>
      <c r="Y26" s="58">
        <f>'vnos rezultatov'!Y26</f>
        <v>0</v>
      </c>
      <c r="Z26" s="58">
        <f>'vnos rezultatov'!Z26</f>
        <v>0</v>
      </c>
      <c r="AA26" s="81">
        <f>IF(B26&lt;&gt;"",'vnos rezultatov'!AA26+AB26,0)</f>
        <v>0</v>
      </c>
      <c r="AB26" s="81">
        <f t="shared" si="4"/>
        <v>0</v>
      </c>
      <c r="AC26" s="104">
        <f t="shared" si="1"/>
        <v>-3</v>
      </c>
      <c r="AD26" s="104">
        <f t="shared" si="2"/>
        <v>-3</v>
      </c>
    </row>
    <row r="27" spans="1:30" x14ac:dyDescent="0.25">
      <c r="A27" s="23">
        <v>21</v>
      </c>
      <c r="B27" s="61">
        <f>'vnos rezultatov'!B27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3"/>
        <v>-1.5</v>
      </c>
      <c r="W27" s="58">
        <f>'vnos rezultatov'!W27</f>
        <v>0</v>
      </c>
      <c r="X27" s="58">
        <f>'vnos rezultatov'!X27</f>
        <v>0</v>
      </c>
      <c r="Y27" s="58">
        <f>'vnos rezultatov'!Y27</f>
        <v>0</v>
      </c>
      <c r="Z27" s="58">
        <f>'vnos rezultatov'!Z27</f>
        <v>0</v>
      </c>
      <c r="AA27" s="81">
        <f>IF(B27&lt;&gt;"",'vnos rezultatov'!AA27+AB27,0)</f>
        <v>0</v>
      </c>
      <c r="AB27" s="81">
        <f t="shared" si="4"/>
        <v>0</v>
      </c>
      <c r="AC27" s="104">
        <f t="shared" si="1"/>
        <v>-3</v>
      </c>
      <c r="AD27" s="104">
        <f t="shared" si="2"/>
        <v>-3</v>
      </c>
    </row>
    <row r="28" spans="1:30" x14ac:dyDescent="0.25">
      <c r="A28" s="23">
        <v>22</v>
      </c>
      <c r="B28" s="61">
        <f>'vnos rezultatov'!B28</f>
        <v>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3"/>
        <v>-1.5</v>
      </c>
      <c r="W28" s="58">
        <f>'vnos rezultatov'!W28</f>
        <v>0</v>
      </c>
      <c r="X28" s="58">
        <f>'vnos rezultatov'!X28</f>
        <v>0</v>
      </c>
      <c r="Y28" s="58">
        <f>'vnos rezultatov'!Y28</f>
        <v>0</v>
      </c>
      <c r="Z28" s="58">
        <f>'vnos rezultatov'!Z28</f>
        <v>0</v>
      </c>
      <c r="AA28" s="81">
        <f>IF(B28&lt;&gt;"",'vnos rezultatov'!AA28+AB28,0)</f>
        <v>0</v>
      </c>
      <c r="AB28" s="81">
        <f t="shared" si="4"/>
        <v>0</v>
      </c>
      <c r="AC28" s="104">
        <f t="shared" si="1"/>
        <v>-3</v>
      </c>
      <c r="AD28" s="104">
        <f t="shared" si="2"/>
        <v>-3</v>
      </c>
    </row>
    <row r="29" spans="1:30" x14ac:dyDescent="0.25">
      <c r="A29" s="29">
        <v>23</v>
      </c>
      <c r="B29" s="61">
        <f>'vnos rezultatov'!B29</f>
        <v>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3"/>
        <v>-1.5</v>
      </c>
      <c r="W29" s="58">
        <f>'vnos rezultatov'!W29</f>
        <v>0</v>
      </c>
      <c r="X29" s="58">
        <f>'vnos rezultatov'!X29</f>
        <v>0</v>
      </c>
      <c r="Y29" s="58">
        <f>'vnos rezultatov'!Y29</f>
        <v>0</v>
      </c>
      <c r="Z29" s="58">
        <f>'vnos rezultatov'!Z29</f>
        <v>0</v>
      </c>
      <c r="AA29" s="81">
        <f>IF(B29&lt;&gt;"",'vnos rezultatov'!AA29+AB29,0)</f>
        <v>0</v>
      </c>
      <c r="AB29" s="81">
        <f t="shared" si="4"/>
        <v>0</v>
      </c>
      <c r="AC29" s="104">
        <f t="shared" si="1"/>
        <v>-3</v>
      </c>
      <c r="AD29" s="104">
        <f t="shared" si="2"/>
        <v>-3</v>
      </c>
    </row>
    <row r="30" spans="1:30" x14ac:dyDescent="0.25">
      <c r="A30" s="23">
        <v>24</v>
      </c>
      <c r="B30" s="61">
        <f>'vnos rezultatov'!B30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3"/>
        <v>-1.5</v>
      </c>
      <c r="W30" s="58">
        <f>'vnos rezultatov'!W30</f>
        <v>0</v>
      </c>
      <c r="X30" s="58">
        <f>'vnos rezultatov'!X30</f>
        <v>0</v>
      </c>
      <c r="Y30" s="58">
        <f>'vnos rezultatov'!Y30</f>
        <v>0</v>
      </c>
      <c r="Z30" s="58">
        <f>'vnos rezultatov'!Z30</f>
        <v>0</v>
      </c>
      <c r="AA30" s="81">
        <f>IF(B30&lt;&gt;"",'vnos rezultatov'!AA30+AB30,0)</f>
        <v>0</v>
      </c>
      <c r="AB30" s="81">
        <f t="shared" si="4"/>
        <v>0</v>
      </c>
      <c r="AC30" s="104">
        <f t="shared" si="1"/>
        <v>-3</v>
      </c>
      <c r="AD30" s="104">
        <f t="shared" si="2"/>
        <v>-3</v>
      </c>
    </row>
    <row r="31" spans="1:30" x14ac:dyDescent="0.25">
      <c r="A31" s="23">
        <v>25</v>
      </c>
      <c r="B31" s="7">
        <f>'vnos rezultatov'!B31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si="0"/>
        <v>0</v>
      </c>
      <c r="V31" s="58">
        <f t="shared" si="3"/>
        <v>-1.5</v>
      </c>
      <c r="W31" s="58">
        <f>'vnos rezultatov'!W31</f>
        <v>0</v>
      </c>
      <c r="X31" s="58">
        <f>'vnos rezultatov'!X31</f>
        <v>0</v>
      </c>
      <c r="Y31" s="58">
        <f>'vnos rezultatov'!Y31</f>
        <v>0</v>
      </c>
      <c r="Z31" s="58">
        <f>'vnos rezultatov'!Z31</f>
        <v>0</v>
      </c>
      <c r="AA31" s="81">
        <f>IF(B31&lt;&gt;"",'vnos rezultatov'!AA31+AB31,0)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25">
      <c r="A32" s="29">
        <v>26</v>
      </c>
      <c r="B32" s="7">
        <f>'vnos rezultatov'!B32</f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0"/>
        <v>0</v>
      </c>
      <c r="V32" s="58">
        <f t="shared" si="3"/>
        <v>-1.5</v>
      </c>
      <c r="W32" s="58">
        <f>'vnos rezultatov'!W32</f>
        <v>0</v>
      </c>
      <c r="X32" s="58">
        <f>'vnos rezultatov'!X32</f>
        <v>0</v>
      </c>
      <c r="Y32" s="58">
        <f>'vnos rezultatov'!Y32</f>
        <v>0</v>
      </c>
      <c r="Z32" s="58">
        <f>'vnos rezultatov'!Z32</f>
        <v>0</v>
      </c>
      <c r="AA32" s="81">
        <f>IF(B32&lt;&gt;"",'vnos rezultatov'!AA32+AB32,0)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25">
      <c r="A33" s="23">
        <v>27</v>
      </c>
      <c r="B33" s="7">
        <f>'vnos rezultatov'!B33</f>
        <v>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0"/>
        <v>0</v>
      </c>
      <c r="V33" s="58">
        <f t="shared" si="3"/>
        <v>-1.5</v>
      </c>
      <c r="W33" s="58">
        <f>'vnos rezultatov'!W33</f>
        <v>0</v>
      </c>
      <c r="X33" s="58">
        <f>'vnos rezultatov'!X33</f>
        <v>0</v>
      </c>
      <c r="Y33" s="58">
        <f>'vnos rezultatov'!Y33</f>
        <v>0</v>
      </c>
      <c r="Z33" s="58">
        <f>'vnos rezultatov'!Z33</f>
        <v>0</v>
      </c>
      <c r="AA33" s="81">
        <f>IF(B33&lt;&gt;"",'vnos rezultatov'!AA33+AB33,0)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25">
      <c r="A34" s="23">
        <v>28</v>
      </c>
      <c r="B34" s="7">
        <f>'vnos rezultatov'!B34</f>
        <v>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0"/>
        <v>0</v>
      </c>
      <c r="V34" s="58">
        <f t="shared" si="3"/>
        <v>-1.5</v>
      </c>
      <c r="W34" s="58">
        <f>'vnos rezultatov'!W34</f>
        <v>0</v>
      </c>
      <c r="X34" s="58">
        <f>'vnos rezultatov'!X34</f>
        <v>0</v>
      </c>
      <c r="Y34" s="58">
        <f>'vnos rezultatov'!Y34</f>
        <v>0</v>
      </c>
      <c r="Z34" s="58">
        <f>'vnos rezultatov'!Z34</f>
        <v>0</v>
      </c>
      <c r="AA34" s="81">
        <f>IF(B34&lt;&gt;"",'vnos rezultatov'!AA34+AB34,0)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25">
      <c r="A35" s="29">
        <v>29</v>
      </c>
      <c r="B35" s="7">
        <f>'vnos rezultatov'!B35</f>
        <v>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0"/>
        <v>0</v>
      </c>
      <c r="V35" s="58">
        <f t="shared" si="3"/>
        <v>-1.5</v>
      </c>
      <c r="W35" s="58">
        <f>'vnos rezultatov'!W35</f>
        <v>0</v>
      </c>
      <c r="X35" s="58">
        <f>'vnos rezultatov'!X35</f>
        <v>0</v>
      </c>
      <c r="Y35" s="58">
        <f>'vnos rezultatov'!Y35</f>
        <v>0</v>
      </c>
      <c r="Z35" s="58">
        <f>'vnos rezultatov'!Z35</f>
        <v>0</v>
      </c>
      <c r="AA35" s="81">
        <f>IF(B35&lt;&gt;"",'vnos rezultatov'!AA35+AB35,0)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25">
      <c r="A36" s="23">
        <v>30</v>
      </c>
      <c r="B36" s="7">
        <f>'vnos rezultatov'!B36</f>
        <v>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0"/>
        <v>0</v>
      </c>
      <c r="V36" s="58">
        <f t="shared" si="3"/>
        <v>-1.5</v>
      </c>
      <c r="W36" s="58">
        <f>'vnos rezultatov'!W36</f>
        <v>0</v>
      </c>
      <c r="X36" s="58">
        <f>'vnos rezultatov'!X36</f>
        <v>0</v>
      </c>
      <c r="Y36" s="58">
        <f>'vnos rezultatov'!Y36</f>
        <v>0</v>
      </c>
      <c r="Z36" s="58">
        <f>'vnos rezultatov'!Z36</f>
        <v>0</v>
      </c>
      <c r="AA36" s="81">
        <f>IF(B36&lt;&gt;"",'vnos rezultatov'!AA36+AB36,0)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25">
      <c r="A37" s="23">
        <v>31</v>
      </c>
      <c r="B37" s="7">
        <f>'vnos rezultatov'!B37</f>
        <v>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0"/>
        <v>0</v>
      </c>
      <c r="V37" s="58">
        <f t="shared" si="3"/>
        <v>-1.5</v>
      </c>
      <c r="W37" s="58">
        <f>'vnos rezultatov'!W37</f>
        <v>0</v>
      </c>
      <c r="X37" s="58">
        <f>'vnos rezultatov'!X37</f>
        <v>0</v>
      </c>
      <c r="Y37" s="58">
        <f>'vnos rezultatov'!Y37</f>
        <v>0</v>
      </c>
      <c r="Z37" s="58">
        <f>'vnos rezultatov'!Z37</f>
        <v>0</v>
      </c>
      <c r="AA37" s="81">
        <f>IF(B37&lt;&gt;"",'vnos rezultatov'!AA37+AB37,0)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25">
      <c r="A38" s="29">
        <v>32</v>
      </c>
      <c r="B38" s="7">
        <f>'vnos rezultatov'!B38</f>
        <v>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0"/>
        <v>0</v>
      </c>
      <c r="V38" s="58">
        <f t="shared" si="3"/>
        <v>-1.5</v>
      </c>
      <c r="W38" s="58">
        <f>'vnos rezultatov'!W38</f>
        <v>0</v>
      </c>
      <c r="X38" s="58">
        <f>'vnos rezultatov'!X38</f>
        <v>0</v>
      </c>
      <c r="Y38" s="58">
        <f>'vnos rezultatov'!Y38</f>
        <v>0</v>
      </c>
      <c r="Z38" s="58">
        <f>'vnos rezultatov'!Z38</f>
        <v>0</v>
      </c>
      <c r="AA38" s="81">
        <f>IF(B38&lt;&gt;"",'vnos rezultatov'!AA38+AB38,0)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7">
        <f>'vnos rezultatov'!B39</f>
        <v>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0"/>
        <v>0</v>
      </c>
      <c r="V39" s="58">
        <f t="shared" si="3"/>
        <v>-1.5</v>
      </c>
      <c r="W39" s="58">
        <f>'vnos rezultatov'!W39</f>
        <v>0</v>
      </c>
      <c r="X39" s="58">
        <f>'vnos rezultatov'!X39</f>
        <v>0</v>
      </c>
      <c r="Y39" s="58">
        <f>'vnos rezultatov'!Y39</f>
        <v>0</v>
      </c>
      <c r="Z39" s="58">
        <f>'vnos rezultatov'!Z39</f>
        <v>0</v>
      </c>
      <c r="AA39" s="81">
        <f>IF(B39&lt;&gt;"",'vnos rezultatov'!AA39+AB39,0)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7">
        <f>'vnos rezultatov'!B40</f>
        <v>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0"/>
        <v>0</v>
      </c>
      <c r="V40" s="58">
        <f t="shared" si="3"/>
        <v>-1.5</v>
      </c>
      <c r="W40" s="58">
        <f>'vnos rezultatov'!W40</f>
        <v>0</v>
      </c>
      <c r="X40" s="58">
        <f>'vnos rezultatov'!X40</f>
        <v>0</v>
      </c>
      <c r="Y40" s="58">
        <f>'vnos rezultatov'!Y40</f>
        <v>0</v>
      </c>
      <c r="Z40" s="58">
        <f>'vnos rezultatov'!Z40</f>
        <v>0</v>
      </c>
      <c r="AA40" s="81">
        <f>IF(B40&lt;&gt;"",'vnos rezultatov'!AA40+AB40,0)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25">
      <c r="A41" s="29">
        <v>35</v>
      </c>
      <c r="B41" s="7">
        <f>'vnos rezultatov'!B41</f>
        <v>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0"/>
        <v>0</v>
      </c>
      <c r="V41" s="58">
        <f t="shared" si="3"/>
        <v>-1.5</v>
      </c>
      <c r="W41" s="58">
        <f>'vnos rezultatov'!W41</f>
        <v>0</v>
      </c>
      <c r="X41" s="58">
        <f>'vnos rezultatov'!X41</f>
        <v>0</v>
      </c>
      <c r="Y41" s="58">
        <f>'vnos rezultatov'!Y41</f>
        <v>0</v>
      </c>
      <c r="Z41" s="58">
        <f>'vnos rezultatov'!Z41</f>
        <v>0</v>
      </c>
      <c r="AA41" s="81">
        <f>IF(B41&lt;&gt;"",'vnos rezultatov'!AA41+AB41,0)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25">
      <c r="A42" s="23">
        <v>36</v>
      </c>
      <c r="B42" s="7">
        <f>'vnos rezultatov'!B42</f>
        <v>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0"/>
        <v>0</v>
      </c>
      <c r="V42" s="58">
        <f t="shared" si="3"/>
        <v>-1.5</v>
      </c>
      <c r="W42" s="58">
        <f>'vnos rezultatov'!W42</f>
        <v>0</v>
      </c>
      <c r="X42" s="58">
        <f>'vnos rezultatov'!X42</f>
        <v>0</v>
      </c>
      <c r="Y42" s="58">
        <f>'vnos rezultatov'!Y42</f>
        <v>0</v>
      </c>
      <c r="Z42" s="58">
        <f>'vnos rezultatov'!Z42</f>
        <v>0</v>
      </c>
      <c r="AA42" s="81">
        <f>IF(B42&lt;&gt;"",'vnos rezultatov'!AA42+AB42,0)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25">
      <c r="A43" s="23">
        <v>37</v>
      </c>
      <c r="B43" s="7">
        <f>'vnos rezultatov'!B43</f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0"/>
        <v>0</v>
      </c>
      <c r="V43" s="58">
        <f t="shared" si="3"/>
        <v>-1.5</v>
      </c>
      <c r="W43" s="58">
        <f>'vnos rezultatov'!W43</f>
        <v>0</v>
      </c>
      <c r="X43" s="58">
        <f>'vnos rezultatov'!X43</f>
        <v>0</v>
      </c>
      <c r="Y43" s="58">
        <f>'vnos rezultatov'!Y43</f>
        <v>0</v>
      </c>
      <c r="Z43" s="58">
        <f>'vnos rezultatov'!Z43</f>
        <v>0</v>
      </c>
      <c r="AA43" s="81">
        <f>IF(B43&lt;&gt;"",'vnos rezultatov'!AA43+AB43,0)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7">
        <f>'vnos rezultatov'!B44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0"/>
        <v>0</v>
      </c>
      <c r="V44" s="58">
        <f t="shared" si="3"/>
        <v>-1.5</v>
      </c>
      <c r="W44" s="58">
        <f>'vnos rezultatov'!W44</f>
        <v>0</v>
      </c>
      <c r="X44" s="58">
        <f>'vnos rezultatov'!X44</f>
        <v>0</v>
      </c>
      <c r="Y44" s="58">
        <f>'vnos rezultatov'!Y44</f>
        <v>0</v>
      </c>
      <c r="Z44" s="58">
        <f>'vnos rezultatov'!Z44</f>
        <v>0</v>
      </c>
      <c r="AA44" s="81">
        <f>IF(B44&lt;&gt;"",'vnos rezultatov'!AA44+AB44,0)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7">
        <f>'vnos rezultatov'!B45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0"/>
        <v>0</v>
      </c>
      <c r="V45" s="58">
        <f t="shared" si="3"/>
        <v>-1.5</v>
      </c>
      <c r="W45" s="58">
        <f>'vnos rezultatov'!W45</f>
        <v>0</v>
      </c>
      <c r="X45" s="58">
        <f>'vnos rezultatov'!X45</f>
        <v>0</v>
      </c>
      <c r="Y45" s="58">
        <f>'vnos rezultatov'!Y45</f>
        <v>0</v>
      </c>
      <c r="Z45" s="58">
        <f>'vnos rezultatov'!Z45</f>
        <v>0</v>
      </c>
      <c r="AA45" s="81">
        <f>IF(B45&lt;&gt;"",'vnos rezultatov'!AA45+AB45,0)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7">
        <f>'vnos rezultatov'!B46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0"/>
        <v>0</v>
      </c>
      <c r="V46" s="58">
        <f t="shared" si="3"/>
        <v>-1.5</v>
      </c>
      <c r="W46" s="58">
        <f>'vnos rezultatov'!W46</f>
        <v>0</v>
      </c>
      <c r="X46" s="58">
        <f>'vnos rezultatov'!X46</f>
        <v>0</v>
      </c>
      <c r="Y46" s="58">
        <f>'vnos rezultatov'!Y46</f>
        <v>0</v>
      </c>
      <c r="Z46" s="58">
        <f>'vnos rezultatov'!Z46</f>
        <v>0</v>
      </c>
      <c r="AA46" s="81">
        <f>IF(B46&lt;&gt;"",'vnos rezultatov'!AA46+AB46,0)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7">
        <f>'vnos rezultatov'!B47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0"/>
        <v>0</v>
      </c>
      <c r="V47" s="58">
        <f t="shared" si="3"/>
        <v>-1.5</v>
      </c>
      <c r="W47" s="58">
        <f>'vnos rezultatov'!W47</f>
        <v>0</v>
      </c>
      <c r="X47" s="58">
        <f>'vnos rezultatov'!X47</f>
        <v>0</v>
      </c>
      <c r="Y47" s="58">
        <f>'vnos rezultatov'!Y47</f>
        <v>0</v>
      </c>
      <c r="Z47" s="58">
        <f>'vnos rezultatov'!Z47</f>
        <v>0</v>
      </c>
      <c r="AA47" s="81">
        <f>IF(B47&lt;&gt;"",'vnos rezultatov'!AA47+AB47,0)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7">
        <f>'vnos rezultatov'!B48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0"/>
        <v>0</v>
      </c>
      <c r="V48" s="58">
        <f t="shared" si="3"/>
        <v>-1.5</v>
      </c>
      <c r="W48" s="58">
        <f>'vnos rezultatov'!W48</f>
        <v>0</v>
      </c>
      <c r="X48" s="58">
        <f>'vnos rezultatov'!X48</f>
        <v>0</v>
      </c>
      <c r="Y48" s="58">
        <f>'vnos rezultatov'!Y48</f>
        <v>0</v>
      </c>
      <c r="Z48" s="58">
        <f>'vnos rezultatov'!Z48</f>
        <v>0</v>
      </c>
      <c r="AA48" s="81">
        <f>IF(B48&lt;&gt;"",'vnos rezultatov'!AA48+AB48,0)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7">
        <f>'vnos rezultatov'!B49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ref="U49:U70" si="7">SUM(C49:T49)</f>
        <v>0</v>
      </c>
      <c r="V49" s="58">
        <f t="shared" si="3"/>
        <v>-1.5</v>
      </c>
      <c r="W49" s="58">
        <f>'vnos rezultatov'!W49</f>
        <v>0</v>
      </c>
      <c r="X49" s="58">
        <f>'vnos rezultatov'!X49</f>
        <v>0</v>
      </c>
      <c r="Y49" s="58">
        <f>'vnos rezultatov'!Y49</f>
        <v>0</v>
      </c>
      <c r="Z49" s="58">
        <f>'vnos rezultatov'!Z49</f>
        <v>0</v>
      </c>
      <c r="AA49" s="81">
        <f>IF(B49&lt;&gt;"",'vnos rezultatov'!AA49+AB49,0)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7">
        <f>'vnos rezultatov'!B50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7"/>
        <v>0</v>
      </c>
      <c r="V50" s="58">
        <f t="shared" si="3"/>
        <v>-1.5</v>
      </c>
      <c r="W50" s="58">
        <f>'vnos rezultatov'!W50</f>
        <v>0</v>
      </c>
      <c r="X50" s="58">
        <f>'vnos rezultatov'!X50</f>
        <v>0</v>
      </c>
      <c r="Y50" s="58">
        <f>'vnos rezultatov'!Y50</f>
        <v>0</v>
      </c>
      <c r="Z50" s="58">
        <f>'vnos rezultatov'!Z50</f>
        <v>0</v>
      </c>
      <c r="AA50" s="81">
        <f>IF(B50&lt;&gt;"",'vnos rezultatov'!AA50+AB50,0)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7">
        <f>'vnos rezultatov'!B51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7"/>
        <v>0</v>
      </c>
      <c r="V51" s="58">
        <f t="shared" si="3"/>
        <v>-1.5</v>
      </c>
      <c r="W51" s="58">
        <f>'vnos rezultatov'!W51</f>
        <v>0</v>
      </c>
      <c r="X51" s="58">
        <f>'vnos rezultatov'!X51</f>
        <v>0</v>
      </c>
      <c r="Y51" s="58">
        <f>'vnos rezultatov'!Y51</f>
        <v>0</v>
      </c>
      <c r="Z51" s="58">
        <f>'vnos rezultatov'!Z51</f>
        <v>0</v>
      </c>
      <c r="AA51" s="81">
        <f>IF(B51&lt;&gt;"",'vnos rezultatov'!AA51+AB51,0)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7">
        <f>'vnos rezultatov'!B52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7"/>
        <v>0</v>
      </c>
      <c r="V52" s="58">
        <f t="shared" si="3"/>
        <v>-1.5</v>
      </c>
      <c r="W52" s="58">
        <f>'vnos rezultatov'!W52</f>
        <v>0</v>
      </c>
      <c r="X52" s="58">
        <f>'vnos rezultatov'!X52</f>
        <v>0</v>
      </c>
      <c r="Y52" s="58">
        <f>'vnos rezultatov'!Y52</f>
        <v>0</v>
      </c>
      <c r="Z52" s="58">
        <f>'vnos rezultatov'!Z52</f>
        <v>0</v>
      </c>
      <c r="AA52" s="81">
        <f>IF(B52&lt;&gt;"",'vnos rezultatov'!AA52+AB52,0)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7">
        <f>'vnos rezultatov'!B53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7"/>
        <v>0</v>
      </c>
      <c r="V53" s="58">
        <f t="shared" si="3"/>
        <v>-1.5</v>
      </c>
      <c r="W53" s="58">
        <f>'vnos rezultatov'!W53</f>
        <v>0</v>
      </c>
      <c r="X53" s="58">
        <f>'vnos rezultatov'!X53</f>
        <v>0</v>
      </c>
      <c r="Y53" s="58">
        <f>'vnos rezultatov'!Y53</f>
        <v>0</v>
      </c>
      <c r="Z53" s="58">
        <f>'vnos rezultatov'!Z53</f>
        <v>0</v>
      </c>
      <c r="AA53" s="81">
        <f>IF(B53&lt;&gt;"",'vnos rezultatov'!AA53+AB53,0)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7">
        <f>'vnos rezultatov'!B54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7"/>
        <v>0</v>
      </c>
      <c r="V54" s="58">
        <f t="shared" si="3"/>
        <v>-1.5</v>
      </c>
      <c r="W54" s="58">
        <f>'vnos rezultatov'!W54</f>
        <v>0</v>
      </c>
      <c r="X54" s="58">
        <f>'vnos rezultatov'!X54</f>
        <v>0</v>
      </c>
      <c r="Y54" s="58">
        <f>'vnos rezultatov'!Y54</f>
        <v>0</v>
      </c>
      <c r="Z54" s="58">
        <f>'vnos rezultatov'!Z54</f>
        <v>0</v>
      </c>
      <c r="AA54" s="81">
        <f>IF(B54&lt;&gt;"",'vnos rezultatov'!AA54+AB54,0)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7">
        <f>'vnos rezultatov'!B55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7"/>
        <v>0</v>
      </c>
      <c r="V55" s="58">
        <f t="shared" si="3"/>
        <v>-1.5</v>
      </c>
      <c r="W55" s="58">
        <f>'vnos rezultatov'!W55</f>
        <v>0</v>
      </c>
      <c r="X55" s="58">
        <f>'vnos rezultatov'!X55</f>
        <v>0</v>
      </c>
      <c r="Y55" s="58">
        <f>'vnos rezultatov'!Y55</f>
        <v>0</v>
      </c>
      <c r="Z55" s="58">
        <f>'vnos rezultatov'!Z55</f>
        <v>0</v>
      </c>
      <c r="AA55" s="81">
        <f>IF(B55&lt;&gt;"",'vnos rezultatov'!AA55+AB55,0)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7">
        <f>'vnos rezultatov'!B56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7"/>
        <v>0</v>
      </c>
      <c r="V56" s="58">
        <f t="shared" si="3"/>
        <v>-1.5</v>
      </c>
      <c r="W56" s="58">
        <f>'vnos rezultatov'!W56</f>
        <v>0</v>
      </c>
      <c r="X56" s="58">
        <f>'vnos rezultatov'!X56</f>
        <v>0</v>
      </c>
      <c r="Y56" s="58">
        <f>'vnos rezultatov'!Y56</f>
        <v>0</v>
      </c>
      <c r="Z56" s="58">
        <f>'vnos rezultatov'!Z56</f>
        <v>0</v>
      </c>
      <c r="AA56" s="81">
        <f>IF(B56&lt;&gt;"",'vnos rezultatov'!AA56+AB56,0)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7">
        <f>'vnos rezultatov'!B57</f>
        <v>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">
        <f t="shared" si="7"/>
        <v>0</v>
      </c>
      <c r="V57" s="58">
        <f t="shared" si="3"/>
        <v>-1.5</v>
      </c>
      <c r="W57" s="58">
        <f>'vnos rezultatov'!W57</f>
        <v>0</v>
      </c>
      <c r="X57" s="58">
        <f>'vnos rezultatov'!X57</f>
        <v>0</v>
      </c>
      <c r="Y57" s="58">
        <f>'vnos rezultatov'!Y57</f>
        <v>0</v>
      </c>
      <c r="Z57" s="58">
        <f>'vnos rezultatov'!Z57</f>
        <v>0</v>
      </c>
      <c r="AA57" s="81">
        <f>IF(B57&lt;&gt;"",'vnos rezultatov'!AA57+AB57,0)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7">
        <f>'vnos rezultatov'!B58</f>
        <v>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">
        <f t="shared" si="7"/>
        <v>0</v>
      </c>
      <c r="V58" s="58">
        <f t="shared" si="3"/>
        <v>-1.5</v>
      </c>
      <c r="W58" s="58">
        <f>'vnos rezultatov'!W58</f>
        <v>0</v>
      </c>
      <c r="X58" s="58">
        <f>'vnos rezultatov'!X58</f>
        <v>0</v>
      </c>
      <c r="Y58" s="58">
        <f>'vnos rezultatov'!Y58</f>
        <v>0</v>
      </c>
      <c r="Z58" s="58">
        <f>'vnos rezultatov'!Z58</f>
        <v>0</v>
      </c>
      <c r="AA58" s="81">
        <f>IF(B58&lt;&gt;"",'vnos rezultatov'!AA58+AB58,0)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7">
        <f>'vnos rezultatov'!B59</f>
        <v>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">
        <f t="shared" si="7"/>
        <v>0</v>
      </c>
      <c r="V59" s="58">
        <f t="shared" si="3"/>
        <v>-1.5</v>
      </c>
      <c r="W59" s="58">
        <f>'vnos rezultatov'!W59</f>
        <v>0</v>
      </c>
      <c r="X59" s="58">
        <f>'vnos rezultatov'!X59</f>
        <v>0</v>
      </c>
      <c r="Y59" s="58">
        <f>'vnos rezultatov'!Y59</f>
        <v>0</v>
      </c>
      <c r="Z59" s="58">
        <f>'vnos rezultatov'!Z59</f>
        <v>0</v>
      </c>
      <c r="AA59" s="81">
        <f>IF(B59&lt;&gt;"",'vnos rezultatov'!AA59+AB59,0)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7">
        <f>'vnos rezultatov'!B60</f>
        <v>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">
        <f t="shared" si="7"/>
        <v>0</v>
      </c>
      <c r="V60" s="58">
        <f t="shared" si="3"/>
        <v>-1.5</v>
      </c>
      <c r="W60" s="58">
        <f>'vnos rezultatov'!W60</f>
        <v>0</v>
      </c>
      <c r="X60" s="58">
        <f>'vnos rezultatov'!X60</f>
        <v>0</v>
      </c>
      <c r="Y60" s="58">
        <f>'vnos rezultatov'!Y60</f>
        <v>0</v>
      </c>
      <c r="Z60" s="58">
        <f>'vnos rezultatov'!Z60</f>
        <v>0</v>
      </c>
      <c r="AA60" s="81">
        <f>IF(B60&lt;&gt;"",'vnos rezultatov'!AA60+AB60,0)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7">
        <f>'vnos rezultatov'!B61</f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">
        <f t="shared" si="7"/>
        <v>0</v>
      </c>
      <c r="V61" s="58">
        <f t="shared" si="3"/>
        <v>-1.5</v>
      </c>
      <c r="W61" s="58">
        <f>'vnos rezultatov'!W61</f>
        <v>0</v>
      </c>
      <c r="X61" s="58">
        <f>'vnos rezultatov'!X61</f>
        <v>0</v>
      </c>
      <c r="Y61" s="58">
        <f>'vnos rezultatov'!Y61</f>
        <v>0</v>
      </c>
      <c r="Z61" s="58">
        <f>'vnos rezultatov'!Z61</f>
        <v>0</v>
      </c>
      <c r="AA61" s="81">
        <f>IF(B61&lt;&gt;"",'vnos rezultatov'!AA61+AB61,0)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7">
        <f>'vnos rezultatov'!B62</f>
        <v>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">
        <f t="shared" si="7"/>
        <v>0</v>
      </c>
      <c r="V62" s="58">
        <f t="shared" si="3"/>
        <v>-1.5</v>
      </c>
      <c r="W62" s="58">
        <f>'vnos rezultatov'!W62</f>
        <v>0</v>
      </c>
      <c r="X62" s="58">
        <f>'vnos rezultatov'!X62</f>
        <v>0</v>
      </c>
      <c r="Y62" s="58">
        <f>'vnos rezultatov'!Y62</f>
        <v>0</v>
      </c>
      <c r="Z62" s="58">
        <f>'vnos rezultatov'!Z62</f>
        <v>0</v>
      </c>
      <c r="AA62" s="81">
        <f>IF(B62&lt;&gt;"",'vnos rezultatov'!AA62+AB62,0)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7">
        <f>'vnos rezultatov'!B63</f>
        <v>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">
        <f t="shared" si="7"/>
        <v>0</v>
      </c>
      <c r="V63" s="58">
        <f t="shared" si="3"/>
        <v>-1.5</v>
      </c>
      <c r="W63" s="58">
        <f>'vnos rezultatov'!W63</f>
        <v>0</v>
      </c>
      <c r="X63" s="58">
        <f>'vnos rezultatov'!X63</f>
        <v>0</v>
      </c>
      <c r="Y63" s="58">
        <f>'vnos rezultatov'!Y63</f>
        <v>0</v>
      </c>
      <c r="Z63" s="58">
        <f>'vnos rezultatov'!Z63</f>
        <v>0</v>
      </c>
      <c r="AA63" s="81">
        <f>IF(B63&lt;&gt;"",'vnos rezultatov'!AA63+AB63,0)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7">
        <f>'vnos rezultatov'!B64</f>
        <v>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">
        <f t="shared" si="7"/>
        <v>0</v>
      </c>
      <c r="V64" s="58">
        <f t="shared" si="3"/>
        <v>-1.5</v>
      </c>
      <c r="W64" s="58">
        <f>'vnos rezultatov'!W64</f>
        <v>0</v>
      </c>
      <c r="X64" s="58">
        <f>'vnos rezultatov'!X64</f>
        <v>0</v>
      </c>
      <c r="Y64" s="58">
        <f>'vnos rezultatov'!Y64</f>
        <v>0</v>
      </c>
      <c r="Z64" s="58">
        <f>'vnos rezultatov'!Z64</f>
        <v>0</v>
      </c>
      <c r="AA64" s="81">
        <f>IF(B64&lt;&gt;"",'vnos rezultatov'!AA64+AB64,0)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7">
        <f>'vnos rezultatov'!B65</f>
        <v>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">
        <f t="shared" si="7"/>
        <v>0</v>
      </c>
      <c r="V65" s="58">
        <f t="shared" si="3"/>
        <v>-1.5</v>
      </c>
      <c r="W65" s="58">
        <f>'vnos rezultatov'!W65</f>
        <v>0</v>
      </c>
      <c r="X65" s="58">
        <f>'vnos rezultatov'!X65</f>
        <v>0</v>
      </c>
      <c r="Y65" s="58">
        <f>'vnos rezultatov'!Y65</f>
        <v>0</v>
      </c>
      <c r="Z65" s="58">
        <f>'vnos rezultatov'!Z65</f>
        <v>0</v>
      </c>
      <c r="AA65" s="81">
        <f>IF(B65&lt;&gt;"",'vnos rezultatov'!AA65+AB65,0)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7">
        <f>'vnos rezultatov'!B66</f>
        <v>0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">
        <f t="shared" si="7"/>
        <v>0</v>
      </c>
      <c r="V66" s="58">
        <f t="shared" si="3"/>
        <v>-1.5</v>
      </c>
      <c r="W66" s="58">
        <f>'vnos rezultatov'!W66</f>
        <v>0</v>
      </c>
      <c r="X66" s="58">
        <f>'vnos rezultatov'!X66</f>
        <v>0</v>
      </c>
      <c r="Y66" s="58">
        <f>'vnos rezultatov'!Y66</f>
        <v>0</v>
      </c>
      <c r="Z66" s="58">
        <f>'vnos rezultatov'!Z66</f>
        <v>0</v>
      </c>
      <c r="AA66" s="81">
        <f>IF(B66&lt;&gt;"",'vnos rezultatov'!AA66+AB66,0)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7">
        <f>'vnos rezultatov'!B67</f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">
        <f t="shared" si="7"/>
        <v>0</v>
      </c>
      <c r="V67" s="58">
        <f t="shared" si="3"/>
        <v>-1.5</v>
      </c>
      <c r="W67" s="58">
        <f>'vnos rezultatov'!W67</f>
        <v>0</v>
      </c>
      <c r="X67" s="58">
        <f>'vnos rezultatov'!X67</f>
        <v>0</v>
      </c>
      <c r="Y67" s="58">
        <f>'vnos rezultatov'!Y67</f>
        <v>0</v>
      </c>
      <c r="Z67" s="58">
        <f>'vnos rezultatov'!Z67</f>
        <v>0</v>
      </c>
      <c r="AA67" s="81">
        <f>IF(B67&lt;&gt;"",'vnos rezultatov'!AA67+AB67,0)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7">
        <f>'vnos rezultatov'!B68</f>
        <v>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">
        <f t="shared" si="7"/>
        <v>0</v>
      </c>
      <c r="V68" s="58">
        <f t="shared" si="3"/>
        <v>-1.5</v>
      </c>
      <c r="W68" s="58">
        <f>'vnos rezultatov'!W68</f>
        <v>0</v>
      </c>
      <c r="X68" s="58">
        <f>'vnos rezultatov'!X68</f>
        <v>0</v>
      </c>
      <c r="Y68" s="58">
        <f>'vnos rezultatov'!Y68</f>
        <v>0</v>
      </c>
      <c r="Z68" s="58">
        <f>'vnos rezultatov'!Z68</f>
        <v>0</v>
      </c>
      <c r="AA68" s="81">
        <f>IF(B68&lt;&gt;"",'vnos rezultatov'!AA68+AB68,0)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7">
        <f>'vnos rezultatov'!B69</f>
        <v>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">
        <f t="shared" si="7"/>
        <v>0</v>
      </c>
      <c r="V69" s="58">
        <f t="shared" si="3"/>
        <v>-1.5</v>
      </c>
      <c r="W69" s="58">
        <f>'vnos rezultatov'!W69</f>
        <v>0</v>
      </c>
      <c r="X69" s="58">
        <f>'vnos rezultatov'!X69</f>
        <v>0</v>
      </c>
      <c r="Y69" s="58">
        <f>'vnos rezultatov'!Y69</f>
        <v>0</v>
      </c>
      <c r="Z69" s="58">
        <f>'vnos rezultatov'!Z69</f>
        <v>0</v>
      </c>
      <c r="AA69" s="81">
        <f>IF(B69&lt;&gt;"",'vnos rezultatov'!AA69+AB69,0)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7">
        <f>'vnos rezultatov'!B70</f>
        <v>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">
        <f t="shared" si="7"/>
        <v>0</v>
      </c>
      <c r="V70" s="58">
        <f t="shared" si="3"/>
        <v>-1.5</v>
      </c>
      <c r="W70" s="58">
        <f>'vnos rezultatov'!W70</f>
        <v>0</v>
      </c>
      <c r="X70" s="58">
        <f>'vnos rezultatov'!X70</f>
        <v>0</v>
      </c>
      <c r="Y70" s="58">
        <f>'vnos rezultatov'!Y70</f>
        <v>0</v>
      </c>
      <c r="Z70" s="58">
        <f>'vnos rezultatov'!Z70</f>
        <v>0</v>
      </c>
      <c r="AA70" s="81">
        <f>IF(B70&lt;&gt;"",'vnos rezultatov'!AA70+AB70,0)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7">
        <f>'vnos rezultatov'!B71</f>
        <v>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">
        <f t="shared" ref="U71:U76" si="8">SUM(C71:T71)</f>
        <v>0</v>
      </c>
      <c r="V71" s="58">
        <f t="shared" si="3"/>
        <v>-1.5</v>
      </c>
      <c r="W71" s="58">
        <f>'vnos rezultatov'!W71</f>
        <v>0</v>
      </c>
      <c r="X71" s="58">
        <f>'vnos rezultatov'!X71</f>
        <v>0</v>
      </c>
      <c r="Y71" s="58">
        <f>'vnos rezultatov'!Y71</f>
        <v>0</v>
      </c>
      <c r="Z71" s="58">
        <f>'vnos rezultatov'!Z71</f>
        <v>0</v>
      </c>
      <c r="AA71" s="81">
        <f>IF(B71&lt;&gt;"",'vnos rezultatov'!AA71+AB71,0)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7">
        <f>'vnos rezultatov'!B72</f>
        <v>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">
        <f t="shared" si="8"/>
        <v>0</v>
      </c>
      <c r="V72" s="58">
        <f t="shared" ref="V72:V135" si="11">ROUND(0.35*MIN(AC72,AD72)+0.15*MAX(AC72,AD72),1)</f>
        <v>-1.5</v>
      </c>
      <c r="W72" s="58">
        <f>'vnos rezultatov'!W72</f>
        <v>0</v>
      </c>
      <c r="X72" s="58">
        <f>'vnos rezultatov'!X72</f>
        <v>0</v>
      </c>
      <c r="Y72" s="58">
        <f>'vnos rezultatov'!Y72</f>
        <v>0</v>
      </c>
      <c r="Z72" s="58">
        <f>'vnos rezultatov'!Z72</f>
        <v>0</v>
      </c>
      <c r="AA72" s="81">
        <f>IF(B72&lt;&gt;"",'vnos rezultatov'!AA72+AB72,0)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7">
        <f>'vnos rezultatov'!B73</f>
        <v>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">
        <f t="shared" si="8"/>
        <v>0</v>
      </c>
      <c r="V73" s="58">
        <f t="shared" si="11"/>
        <v>-1.5</v>
      </c>
      <c r="W73" s="58">
        <f>'vnos rezultatov'!W73</f>
        <v>0</v>
      </c>
      <c r="X73" s="58">
        <f>'vnos rezultatov'!X73</f>
        <v>0</v>
      </c>
      <c r="Y73" s="58">
        <f>'vnos rezultatov'!Y73</f>
        <v>0</v>
      </c>
      <c r="Z73" s="58">
        <f>'vnos rezultatov'!Z73</f>
        <v>0</v>
      </c>
      <c r="AA73" s="81">
        <f>IF(B73&lt;&gt;"",'vnos rezultatov'!AA73+AB73,0)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7">
        <f>'vnos rezultatov'!B74</f>
        <v>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">
        <f t="shared" si="8"/>
        <v>0</v>
      </c>
      <c r="V74" s="58">
        <f t="shared" si="11"/>
        <v>-1.5</v>
      </c>
      <c r="W74" s="58">
        <f>'vnos rezultatov'!W74</f>
        <v>0</v>
      </c>
      <c r="X74" s="58">
        <f>'vnos rezultatov'!X74</f>
        <v>0</v>
      </c>
      <c r="Y74" s="58">
        <f>'vnos rezultatov'!Y74</f>
        <v>0</v>
      </c>
      <c r="Z74" s="58">
        <f>'vnos rezultatov'!Z74</f>
        <v>0</v>
      </c>
      <c r="AA74" s="81">
        <f>IF(B74&lt;&gt;"",'vnos rezultatov'!AA74+AB74,0)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7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">
        <f t="shared" si="8"/>
        <v>0</v>
      </c>
      <c r="V75" s="58">
        <f t="shared" si="11"/>
        <v>-1.5</v>
      </c>
      <c r="W75" s="58">
        <f>'vnos rezultatov'!W75</f>
        <v>0</v>
      </c>
      <c r="X75" s="58">
        <f>'vnos rezultatov'!X75</f>
        <v>0</v>
      </c>
      <c r="Y75" s="58">
        <f>'vnos rezultatov'!Y75</f>
        <v>0</v>
      </c>
      <c r="Z75" s="58">
        <f>'vnos rezultatov'!Z75</f>
        <v>0</v>
      </c>
      <c r="AA75" s="81">
        <f>IF(B75&lt;&gt;"",'vnos rezultatov'!AA75+AB75,0)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7">
        <f>'vnos rezultatov'!B76</f>
        <v>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">
        <f t="shared" si="8"/>
        <v>0</v>
      </c>
      <c r="V76" s="58">
        <f t="shared" si="11"/>
        <v>-1.5</v>
      </c>
      <c r="W76" s="58">
        <f>'vnos rezultatov'!W76</f>
        <v>0</v>
      </c>
      <c r="X76" s="58">
        <f>'vnos rezultatov'!X76</f>
        <v>0</v>
      </c>
      <c r="Y76" s="58">
        <f>'vnos rezultatov'!Y76</f>
        <v>0</v>
      </c>
      <c r="Z76" s="58">
        <f>'vnos rezultatov'!Z76</f>
        <v>0</v>
      </c>
      <c r="AA76" s="81">
        <f>IF(B76&lt;&gt;"",'vnos rezultatov'!AA76+AB76,0)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7">
        <f>'vnos rezultatov'!B77</f>
        <v>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">
        <f t="shared" ref="U77:U125" si="12">SUM(C77:T77)</f>
        <v>0</v>
      </c>
      <c r="V77" s="58">
        <f t="shared" si="11"/>
        <v>-1.5</v>
      </c>
      <c r="W77" s="58">
        <f>'vnos rezultatov'!W77</f>
        <v>0</v>
      </c>
      <c r="X77" s="58">
        <f>'vnos rezultatov'!X77</f>
        <v>0</v>
      </c>
      <c r="Y77" s="58">
        <f>'vnos rezultatov'!Y77</f>
        <v>0</v>
      </c>
      <c r="Z77" s="58">
        <f>'vnos rezultatov'!Z77</f>
        <v>0</v>
      </c>
      <c r="AA77" s="81">
        <f>IF(B77&lt;&gt;"",'vnos rezultatov'!AA77+AB77,0)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7">
        <f>'vnos rezultatov'!B78</f>
        <v>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">
        <f t="shared" si="12"/>
        <v>0</v>
      </c>
      <c r="V78" s="58">
        <f t="shared" si="11"/>
        <v>-1.5</v>
      </c>
      <c r="W78" s="58">
        <f>'vnos rezultatov'!W78</f>
        <v>0</v>
      </c>
      <c r="X78" s="58">
        <f>'vnos rezultatov'!X78</f>
        <v>0</v>
      </c>
      <c r="Y78" s="58">
        <f>'vnos rezultatov'!Y78</f>
        <v>0</v>
      </c>
      <c r="Z78" s="58">
        <f>'vnos rezultatov'!Z78</f>
        <v>0</v>
      </c>
      <c r="AA78" s="81">
        <f>IF(B78&lt;&gt;"",'vnos rezultatov'!AA78+AB78,0)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7">
        <f>'vnos rezultatov'!B79</f>
        <v>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">
        <f t="shared" si="12"/>
        <v>0</v>
      </c>
      <c r="V79" s="58">
        <f t="shared" si="11"/>
        <v>-1.5</v>
      </c>
      <c r="W79" s="58">
        <f>'vnos rezultatov'!W79</f>
        <v>0</v>
      </c>
      <c r="X79" s="58">
        <f>'vnos rezultatov'!X79</f>
        <v>0</v>
      </c>
      <c r="Y79" s="58">
        <f>'vnos rezultatov'!Y79</f>
        <v>0</v>
      </c>
      <c r="Z79" s="58">
        <f>'vnos rezultatov'!Z79</f>
        <v>0</v>
      </c>
      <c r="AA79" s="81">
        <f>IF(B79&lt;&gt;"",'vnos rezultatov'!AA79+AB79,0)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7">
        <f>'vnos rezultatov'!B80</f>
        <v>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">
        <f t="shared" si="12"/>
        <v>0</v>
      </c>
      <c r="V80" s="58">
        <f t="shared" si="11"/>
        <v>-1.5</v>
      </c>
      <c r="W80" s="58">
        <f>'vnos rezultatov'!W80</f>
        <v>0</v>
      </c>
      <c r="X80" s="58">
        <f>'vnos rezultatov'!X80</f>
        <v>0</v>
      </c>
      <c r="Y80" s="58">
        <f>'vnos rezultatov'!Y80</f>
        <v>0</v>
      </c>
      <c r="Z80" s="58">
        <f>'vnos rezultatov'!Z80</f>
        <v>0</v>
      </c>
      <c r="AA80" s="81">
        <f>IF(B80&lt;&gt;"",'vnos rezultatov'!AA80+AB80,0)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7">
        <f>'vnos rezultatov'!B81</f>
        <v>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">
        <f t="shared" si="12"/>
        <v>0</v>
      </c>
      <c r="V81" s="58">
        <f t="shared" si="11"/>
        <v>-1.5</v>
      </c>
      <c r="W81" s="58">
        <f>'vnos rezultatov'!W81</f>
        <v>0</v>
      </c>
      <c r="X81" s="58">
        <f>'vnos rezultatov'!X81</f>
        <v>0</v>
      </c>
      <c r="Y81" s="58">
        <f>'vnos rezultatov'!Y81</f>
        <v>0</v>
      </c>
      <c r="Z81" s="58">
        <f>'vnos rezultatov'!Z81</f>
        <v>0</v>
      </c>
      <c r="AA81" s="81">
        <f>IF(B81&lt;&gt;"",'vnos rezultatov'!AA81+AB81,0)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7">
        <f>'vnos rezultatov'!B82</f>
        <v>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">
        <f t="shared" si="12"/>
        <v>0</v>
      </c>
      <c r="V82" s="58">
        <f t="shared" si="11"/>
        <v>-1.5</v>
      </c>
      <c r="W82" s="58">
        <f>'vnos rezultatov'!W82</f>
        <v>0</v>
      </c>
      <c r="X82" s="58">
        <f>'vnos rezultatov'!X82</f>
        <v>0</v>
      </c>
      <c r="Y82" s="58">
        <f>'vnos rezultatov'!Y82</f>
        <v>0</v>
      </c>
      <c r="Z82" s="58">
        <f>'vnos rezultatov'!Z82</f>
        <v>0</v>
      </c>
      <c r="AA82" s="81">
        <f>IF(B82&lt;&gt;"",'vnos rezultatov'!AA82+AB82,0)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7">
        <f>'vnos rezultatov'!B83</f>
        <v>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">
        <f t="shared" si="12"/>
        <v>0</v>
      </c>
      <c r="V83" s="58">
        <f t="shared" si="11"/>
        <v>-1.5</v>
      </c>
      <c r="W83" s="58">
        <f>'vnos rezultatov'!W83</f>
        <v>0</v>
      </c>
      <c r="X83" s="58">
        <f>'vnos rezultatov'!X83</f>
        <v>0</v>
      </c>
      <c r="Y83" s="58">
        <f>'vnos rezultatov'!Y83</f>
        <v>0</v>
      </c>
      <c r="Z83" s="58">
        <f>'vnos rezultatov'!Z83</f>
        <v>0</v>
      </c>
      <c r="AA83" s="81">
        <f>IF(B83&lt;&gt;"",'vnos rezultatov'!AA83+AB83,0)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7">
        <f>'vnos rezultatov'!B84</f>
        <v>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">
        <f t="shared" si="12"/>
        <v>0</v>
      </c>
      <c r="V84" s="58">
        <f t="shared" si="11"/>
        <v>-1.5</v>
      </c>
      <c r="W84" s="58">
        <f>'vnos rezultatov'!W84</f>
        <v>0</v>
      </c>
      <c r="X84" s="58">
        <f>'vnos rezultatov'!X84</f>
        <v>0</v>
      </c>
      <c r="Y84" s="58">
        <f>'vnos rezultatov'!Y84</f>
        <v>0</v>
      </c>
      <c r="Z84" s="58">
        <f>'vnos rezultatov'!Z84</f>
        <v>0</v>
      </c>
      <c r="AA84" s="81">
        <f>IF(B84&lt;&gt;"",'vnos rezultatov'!AA84+AB84,0)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7">
        <f>'vnos rezultatov'!B85</f>
        <v>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">
        <f t="shared" si="12"/>
        <v>0</v>
      </c>
      <c r="V85" s="58">
        <f t="shared" si="11"/>
        <v>-1.5</v>
      </c>
      <c r="W85" s="58">
        <f>'vnos rezultatov'!W85</f>
        <v>0</v>
      </c>
      <c r="X85" s="58">
        <f>'vnos rezultatov'!X85</f>
        <v>0</v>
      </c>
      <c r="Y85" s="58">
        <f>'vnos rezultatov'!Y85</f>
        <v>0</v>
      </c>
      <c r="Z85" s="58">
        <f>'vnos rezultatov'!Z85</f>
        <v>0</v>
      </c>
      <c r="AA85" s="81">
        <f>IF(B85&lt;&gt;"",'vnos rezultatov'!AA85+AB85,0)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7">
        <f>'vnos rezultatov'!B86</f>
        <v>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">
        <f t="shared" si="12"/>
        <v>0</v>
      </c>
      <c r="V86" s="58">
        <f t="shared" si="11"/>
        <v>-1.5</v>
      </c>
      <c r="W86" s="58">
        <f>'vnos rezultatov'!W86</f>
        <v>0</v>
      </c>
      <c r="X86" s="58">
        <f>'vnos rezultatov'!X86</f>
        <v>0</v>
      </c>
      <c r="Y86" s="58">
        <f>'vnos rezultatov'!Y86</f>
        <v>0</v>
      </c>
      <c r="Z86" s="58">
        <f>'vnos rezultatov'!Z86</f>
        <v>0</v>
      </c>
      <c r="AA86" s="81">
        <f>IF(B86&lt;&gt;"",'vnos rezultatov'!AA86+AB86,0)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7">
        <f>'vnos rezultatov'!B87</f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">
        <f t="shared" si="12"/>
        <v>0</v>
      </c>
      <c r="V87" s="58">
        <f t="shared" si="11"/>
        <v>-1.5</v>
      </c>
      <c r="W87" s="58">
        <f>'vnos rezultatov'!W87</f>
        <v>0</v>
      </c>
      <c r="X87" s="58">
        <f>'vnos rezultatov'!X87</f>
        <v>0</v>
      </c>
      <c r="Y87" s="58">
        <f>'vnos rezultatov'!Y87</f>
        <v>0</v>
      </c>
      <c r="Z87" s="58">
        <f>'vnos rezultatov'!Z87</f>
        <v>0</v>
      </c>
      <c r="AA87" s="81">
        <f>IF(B87&lt;&gt;"",'vnos rezultatov'!AA87+AB87,0)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7">
        <f>'vnos rezultatov'!B88</f>
        <v>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">
        <f t="shared" si="12"/>
        <v>0</v>
      </c>
      <c r="V88" s="58">
        <f t="shared" si="11"/>
        <v>-1.5</v>
      </c>
      <c r="W88" s="58">
        <f>'vnos rezultatov'!W88</f>
        <v>0</v>
      </c>
      <c r="X88" s="58">
        <f>'vnos rezultatov'!X88</f>
        <v>0</v>
      </c>
      <c r="Y88" s="58">
        <f>'vnos rezultatov'!Y88</f>
        <v>0</v>
      </c>
      <c r="Z88" s="58">
        <f>'vnos rezultatov'!Z88</f>
        <v>0</v>
      </c>
      <c r="AA88" s="81">
        <f>IF(B88&lt;&gt;"",'vnos rezultatov'!AA88+AB88,0)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7">
        <f>'vnos rezultatov'!B89</f>
        <v>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">
        <f t="shared" si="12"/>
        <v>0</v>
      </c>
      <c r="V89" s="58">
        <f t="shared" si="11"/>
        <v>-1.5</v>
      </c>
      <c r="W89" s="58">
        <f>'vnos rezultatov'!W89</f>
        <v>0</v>
      </c>
      <c r="X89" s="58">
        <f>'vnos rezultatov'!X89</f>
        <v>0</v>
      </c>
      <c r="Y89" s="58">
        <f>'vnos rezultatov'!Y89</f>
        <v>0</v>
      </c>
      <c r="Z89" s="58">
        <f>'vnos rezultatov'!Z89</f>
        <v>0</v>
      </c>
      <c r="AA89" s="81">
        <f>IF(B89&lt;&gt;"",'vnos rezultatov'!AA89+AB89,0)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7">
        <f>'vnos rezultatov'!B90</f>
        <v>0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">
        <f t="shared" si="12"/>
        <v>0</v>
      </c>
      <c r="V90" s="58">
        <f t="shared" si="11"/>
        <v>-1.5</v>
      </c>
      <c r="W90" s="58">
        <f>'vnos rezultatov'!W90</f>
        <v>0</v>
      </c>
      <c r="X90" s="58">
        <f>'vnos rezultatov'!X90</f>
        <v>0</v>
      </c>
      <c r="Y90" s="58">
        <f>'vnos rezultatov'!Y90</f>
        <v>0</v>
      </c>
      <c r="Z90" s="58">
        <f>'vnos rezultatov'!Z90</f>
        <v>0</v>
      </c>
      <c r="AA90" s="81">
        <f>IF(B90&lt;&gt;"",'vnos rezultatov'!AA90+AB90,0)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7">
        <f>'vnos rezultatov'!B91</f>
        <v>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">
        <f t="shared" si="12"/>
        <v>0</v>
      </c>
      <c r="V91" s="58">
        <f t="shared" si="11"/>
        <v>-1.5</v>
      </c>
      <c r="W91" s="58">
        <f>'vnos rezultatov'!W91</f>
        <v>0</v>
      </c>
      <c r="X91" s="58">
        <f>'vnos rezultatov'!X91</f>
        <v>0</v>
      </c>
      <c r="Y91" s="58">
        <f>'vnos rezultatov'!Y91</f>
        <v>0</v>
      </c>
      <c r="Z91" s="58">
        <f>'vnos rezultatov'!Z91</f>
        <v>0</v>
      </c>
      <c r="AA91" s="81">
        <f>IF(B91&lt;&gt;"",'vnos rezultatov'!AA91+AB91,0)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7">
        <f>'vnos rezultatov'!B92</f>
        <v>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">
        <f t="shared" si="12"/>
        <v>0</v>
      </c>
      <c r="V92" s="58">
        <f t="shared" si="11"/>
        <v>-1.5</v>
      </c>
      <c r="W92" s="58">
        <f>'vnos rezultatov'!W92</f>
        <v>0</v>
      </c>
      <c r="X92" s="58">
        <f>'vnos rezultatov'!X92</f>
        <v>0</v>
      </c>
      <c r="Y92" s="58">
        <f>'vnos rezultatov'!Y92</f>
        <v>0</v>
      </c>
      <c r="Z92" s="58">
        <f>'vnos rezultatov'!Z92</f>
        <v>0</v>
      </c>
      <c r="AA92" s="81">
        <f>IF(B92&lt;&gt;"",'vnos rezultatov'!AA92+AB92,0)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7">
        <f>'vnos rezultatov'!B93</f>
        <v>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">
        <f t="shared" si="12"/>
        <v>0</v>
      </c>
      <c r="V93" s="58">
        <f t="shared" si="11"/>
        <v>-1.5</v>
      </c>
      <c r="W93" s="58">
        <f>'vnos rezultatov'!W93</f>
        <v>0</v>
      </c>
      <c r="X93" s="58">
        <f>'vnos rezultatov'!X93</f>
        <v>0</v>
      </c>
      <c r="Y93" s="58">
        <f>'vnos rezultatov'!Y93</f>
        <v>0</v>
      </c>
      <c r="Z93" s="58">
        <f>'vnos rezultatov'!Z93</f>
        <v>0</v>
      </c>
      <c r="AA93" s="81">
        <f>IF(B93&lt;&gt;"",'vnos rezultatov'!AA93+AB93,0)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7">
        <f>'vnos rezultatov'!B94</f>
        <v>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">
        <f t="shared" si="12"/>
        <v>0</v>
      </c>
      <c r="V94" s="58">
        <f t="shared" si="11"/>
        <v>-1.5</v>
      </c>
      <c r="W94" s="58">
        <f>'vnos rezultatov'!W94</f>
        <v>0</v>
      </c>
      <c r="X94" s="58">
        <f>'vnos rezultatov'!X94</f>
        <v>0</v>
      </c>
      <c r="Y94" s="58">
        <f>'vnos rezultatov'!Y94</f>
        <v>0</v>
      </c>
      <c r="Z94" s="58">
        <f>'vnos rezultatov'!Z94</f>
        <v>0</v>
      </c>
      <c r="AA94" s="81">
        <f>IF(B94&lt;&gt;"",'vnos rezultatov'!AA94+AB94,0)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7">
        <f>'vnos rezultatov'!B95</f>
        <v>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">
        <f t="shared" si="12"/>
        <v>0</v>
      </c>
      <c r="V95" s="58">
        <f t="shared" si="11"/>
        <v>-1.5</v>
      </c>
      <c r="W95" s="58">
        <f>'vnos rezultatov'!W95</f>
        <v>0</v>
      </c>
      <c r="X95" s="58">
        <f>'vnos rezultatov'!X95</f>
        <v>0</v>
      </c>
      <c r="Y95" s="58">
        <f>'vnos rezultatov'!Y95</f>
        <v>0</v>
      </c>
      <c r="Z95" s="58">
        <f>'vnos rezultatov'!Z95</f>
        <v>0</v>
      </c>
      <c r="AA95" s="81">
        <f>IF(B95&lt;&gt;"",'vnos rezultatov'!AA95+AB95,0)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7">
        <f>'vnos rezultatov'!B96</f>
        <v>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">
        <f t="shared" si="12"/>
        <v>0</v>
      </c>
      <c r="V96" s="58">
        <f t="shared" si="11"/>
        <v>-1.5</v>
      </c>
      <c r="W96" s="58">
        <f>'vnos rezultatov'!W96</f>
        <v>0</v>
      </c>
      <c r="X96" s="58">
        <f>'vnos rezultatov'!X96</f>
        <v>0</v>
      </c>
      <c r="Y96" s="58">
        <f>'vnos rezultatov'!Y96</f>
        <v>0</v>
      </c>
      <c r="Z96" s="58">
        <f>'vnos rezultatov'!Z96</f>
        <v>0</v>
      </c>
      <c r="AA96" s="81">
        <f>IF(B96&lt;&gt;"",'vnos rezultatov'!AA96+AB96,0)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7">
        <f>'vnos rezultatov'!B97</f>
        <v>0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">
        <f t="shared" si="12"/>
        <v>0</v>
      </c>
      <c r="V97" s="58">
        <f t="shared" si="11"/>
        <v>-1.5</v>
      </c>
      <c r="W97" s="58">
        <f>'vnos rezultatov'!W97</f>
        <v>0</v>
      </c>
      <c r="X97" s="58">
        <f>'vnos rezultatov'!X97</f>
        <v>0</v>
      </c>
      <c r="Y97" s="58">
        <f>'vnos rezultatov'!Y97</f>
        <v>0</v>
      </c>
      <c r="Z97" s="58">
        <f>'vnos rezultatov'!Z97</f>
        <v>0</v>
      </c>
      <c r="AA97" s="81">
        <f>IF(B97&lt;&gt;"",'vnos rezultatov'!AA97+AB97,0)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7">
        <f>'vnos rezultatov'!B98</f>
        <v>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">
        <f t="shared" si="12"/>
        <v>0</v>
      </c>
      <c r="V98" s="58">
        <f t="shared" si="11"/>
        <v>-1.5</v>
      </c>
      <c r="W98" s="58">
        <f>'vnos rezultatov'!W98</f>
        <v>0</v>
      </c>
      <c r="X98" s="58">
        <f>'vnos rezultatov'!X98</f>
        <v>0</v>
      </c>
      <c r="Y98" s="58">
        <f>'vnos rezultatov'!Y98</f>
        <v>0</v>
      </c>
      <c r="Z98" s="58">
        <f>'vnos rezultatov'!Z98</f>
        <v>0</v>
      </c>
      <c r="AA98" s="81">
        <f>IF(B98&lt;&gt;"",'vnos rezultatov'!AA98+AB98,0)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7">
        <f>'vnos rezultatov'!B99</f>
        <v>0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">
        <f t="shared" si="12"/>
        <v>0</v>
      </c>
      <c r="V99" s="58">
        <f t="shared" si="11"/>
        <v>-1.5</v>
      </c>
      <c r="W99" s="58">
        <f>'vnos rezultatov'!W99</f>
        <v>0</v>
      </c>
      <c r="X99" s="58">
        <f>'vnos rezultatov'!X99</f>
        <v>0</v>
      </c>
      <c r="Y99" s="58">
        <f>'vnos rezultatov'!Y99</f>
        <v>0</v>
      </c>
      <c r="Z99" s="58">
        <f>'vnos rezultatov'!Z99</f>
        <v>0</v>
      </c>
      <c r="AA99" s="81">
        <f>IF(B99&lt;&gt;"",'vnos rezultatov'!AA99+AB99,0)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7">
        <f>'vnos rezultatov'!B100</f>
        <v>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">
        <f t="shared" si="12"/>
        <v>0</v>
      </c>
      <c r="V100" s="58">
        <f t="shared" si="11"/>
        <v>-1.5</v>
      </c>
      <c r="W100" s="58">
        <f>'vnos rezultatov'!W100</f>
        <v>0</v>
      </c>
      <c r="X100" s="58">
        <f>'vnos rezultatov'!X100</f>
        <v>0</v>
      </c>
      <c r="Y100" s="58">
        <f>'vnos rezultatov'!Y100</f>
        <v>0</v>
      </c>
      <c r="Z100" s="58">
        <f>'vnos rezultatov'!Z100</f>
        <v>0</v>
      </c>
      <c r="AA100" s="81">
        <f>IF(B100&lt;&gt;"",'vnos rezultatov'!AA100+AB100,0)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7">
        <f>'vnos rezultatov'!B101</f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">
        <f t="shared" si="12"/>
        <v>0</v>
      </c>
      <c r="V101" s="58">
        <f t="shared" si="11"/>
        <v>-1.5</v>
      </c>
      <c r="W101" s="58">
        <f>'vnos rezultatov'!W101</f>
        <v>0</v>
      </c>
      <c r="X101" s="58">
        <f>'vnos rezultatov'!X101</f>
        <v>0</v>
      </c>
      <c r="Y101" s="58">
        <f>'vnos rezultatov'!Y101</f>
        <v>0</v>
      </c>
      <c r="Z101" s="58">
        <f>'vnos rezultatov'!Z101</f>
        <v>0</v>
      </c>
      <c r="AA101" s="81">
        <f>IF(B101&lt;&gt;"",'vnos rezultatov'!AA101+AB101,0)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7">
        <f>'vnos rezultatov'!B102</f>
        <v>0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">
        <f t="shared" si="12"/>
        <v>0</v>
      </c>
      <c r="V102" s="58">
        <f t="shared" si="11"/>
        <v>-1.5</v>
      </c>
      <c r="W102" s="58">
        <f>'vnos rezultatov'!W102</f>
        <v>0</v>
      </c>
      <c r="X102" s="58">
        <f>'vnos rezultatov'!X102</f>
        <v>0</v>
      </c>
      <c r="Y102" s="58">
        <f>'vnos rezultatov'!Y102</f>
        <v>0</v>
      </c>
      <c r="Z102" s="58">
        <f>'vnos rezultatov'!Z102</f>
        <v>0</v>
      </c>
      <c r="AA102" s="81">
        <f>IF(B102&lt;&gt;"",'vnos rezultatov'!AA102+AB102,0)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7">
        <f>'vnos rezultatov'!B103</f>
        <v>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">
        <f t="shared" si="12"/>
        <v>0</v>
      </c>
      <c r="V103" s="58">
        <f t="shared" si="11"/>
        <v>-1.5</v>
      </c>
      <c r="W103" s="58">
        <f>'vnos rezultatov'!W103</f>
        <v>0</v>
      </c>
      <c r="X103" s="58">
        <f>'vnos rezultatov'!X103</f>
        <v>0</v>
      </c>
      <c r="Y103" s="58">
        <f>'vnos rezultatov'!Y103</f>
        <v>0</v>
      </c>
      <c r="Z103" s="58">
        <f>'vnos rezultatov'!Z103</f>
        <v>0</v>
      </c>
      <c r="AA103" s="81">
        <f>IF(B103&lt;&gt;"",'vnos rezultatov'!AA103+AB103,0)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7">
        <f>'vnos rezultatov'!B104</f>
        <v>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">
        <f t="shared" si="12"/>
        <v>0</v>
      </c>
      <c r="V104" s="58">
        <f t="shared" si="11"/>
        <v>-1.5</v>
      </c>
      <c r="W104" s="58">
        <f>'vnos rezultatov'!W104</f>
        <v>0</v>
      </c>
      <c r="X104" s="58">
        <f>'vnos rezultatov'!X104</f>
        <v>0</v>
      </c>
      <c r="Y104" s="58">
        <f>'vnos rezultatov'!Y104</f>
        <v>0</v>
      </c>
      <c r="Z104" s="58">
        <f>'vnos rezultatov'!Z104</f>
        <v>0</v>
      </c>
      <c r="AA104" s="81">
        <f>IF(B104&lt;&gt;"",'vnos rezultatov'!AA104+AB104,0)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7">
        <f>'vnos rezultatov'!B105</f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">
        <f t="shared" si="12"/>
        <v>0</v>
      </c>
      <c r="V105" s="58">
        <f t="shared" si="11"/>
        <v>-1.5</v>
      </c>
      <c r="W105" s="58">
        <f>'vnos rezultatov'!W105</f>
        <v>0</v>
      </c>
      <c r="X105" s="58">
        <f>'vnos rezultatov'!X105</f>
        <v>0</v>
      </c>
      <c r="Y105" s="58">
        <f>'vnos rezultatov'!Y105</f>
        <v>0</v>
      </c>
      <c r="Z105" s="58">
        <f>'vnos rezultatov'!Z105</f>
        <v>0</v>
      </c>
      <c r="AA105" s="81">
        <f>IF(B105&lt;&gt;"",'vnos rezultatov'!AA105+AB105,0)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7">
        <f>'vnos rezultatov'!B106</f>
        <v>0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">
        <f t="shared" si="12"/>
        <v>0</v>
      </c>
      <c r="V106" s="58">
        <f t="shared" si="11"/>
        <v>-1.5</v>
      </c>
      <c r="W106" s="58">
        <f>'vnos rezultatov'!W106</f>
        <v>0</v>
      </c>
      <c r="X106" s="58">
        <f>'vnos rezultatov'!X106</f>
        <v>0</v>
      </c>
      <c r="Y106" s="58">
        <f>'vnos rezultatov'!Y106</f>
        <v>0</v>
      </c>
      <c r="Z106" s="58">
        <f>'vnos rezultatov'!Z106</f>
        <v>0</v>
      </c>
      <c r="AA106" s="81">
        <f>IF(B106&lt;&gt;"",'vnos rezultatov'!AA106+AB106,0)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7">
        <f>'vnos rezultatov'!B107</f>
        <v>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">
        <f t="shared" si="12"/>
        <v>0</v>
      </c>
      <c r="V107" s="58">
        <f t="shared" si="11"/>
        <v>-1.5</v>
      </c>
      <c r="W107" s="58">
        <f>'vnos rezultatov'!W107</f>
        <v>0</v>
      </c>
      <c r="X107" s="58">
        <f>'vnos rezultatov'!X107</f>
        <v>0</v>
      </c>
      <c r="Y107" s="58">
        <f>'vnos rezultatov'!Y107</f>
        <v>0</v>
      </c>
      <c r="Z107" s="58">
        <f>'vnos rezultatov'!Z107</f>
        <v>0</v>
      </c>
      <c r="AA107" s="81">
        <f>IF(B107&lt;&gt;"",'vnos rezultatov'!AA107+AB107,0)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7">
        <f>'vnos rezultatov'!B108</f>
        <v>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">
        <f t="shared" si="12"/>
        <v>0</v>
      </c>
      <c r="V108" s="58">
        <f t="shared" si="11"/>
        <v>-1.5</v>
      </c>
      <c r="W108" s="58">
        <f>'vnos rezultatov'!W108</f>
        <v>0</v>
      </c>
      <c r="X108" s="58">
        <f>'vnos rezultatov'!X108</f>
        <v>0</v>
      </c>
      <c r="Y108" s="58">
        <f>'vnos rezultatov'!Y108</f>
        <v>0</v>
      </c>
      <c r="Z108" s="58">
        <f>'vnos rezultatov'!Z108</f>
        <v>0</v>
      </c>
      <c r="AA108" s="81">
        <f>IF(B108&lt;&gt;"",'vnos rezultatov'!AA108+AB108,0)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7">
        <f>'vnos rezultatov'!B109</f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">
        <f t="shared" si="12"/>
        <v>0</v>
      </c>
      <c r="V109" s="58">
        <f t="shared" si="11"/>
        <v>-1.5</v>
      </c>
      <c r="W109" s="58">
        <f>'vnos rezultatov'!W109</f>
        <v>0</v>
      </c>
      <c r="X109" s="58">
        <f>'vnos rezultatov'!X109</f>
        <v>0</v>
      </c>
      <c r="Y109" s="58">
        <f>'vnos rezultatov'!Y109</f>
        <v>0</v>
      </c>
      <c r="Z109" s="58">
        <f>'vnos rezultatov'!Z109</f>
        <v>0</v>
      </c>
      <c r="AA109" s="81">
        <f>IF(B109&lt;&gt;"",'vnos rezultatov'!AA109+AB109,0)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7">
        <f>'vnos rezultatov'!B110</f>
        <v>0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">
        <f t="shared" si="12"/>
        <v>0</v>
      </c>
      <c r="V110" s="58">
        <f t="shared" si="11"/>
        <v>-1.5</v>
      </c>
      <c r="W110" s="58">
        <f>'vnos rezultatov'!W110</f>
        <v>0</v>
      </c>
      <c r="X110" s="58">
        <f>'vnos rezultatov'!X110</f>
        <v>0</v>
      </c>
      <c r="Y110" s="58">
        <f>'vnos rezultatov'!Y110</f>
        <v>0</v>
      </c>
      <c r="Z110" s="58">
        <f>'vnos rezultatov'!Z110</f>
        <v>0</v>
      </c>
      <c r="AA110" s="81">
        <f>IF(B110&lt;&gt;"",'vnos rezultatov'!AA110+AB110,0)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7">
        <f>'vnos rezultatov'!B111</f>
        <v>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">
        <f t="shared" si="12"/>
        <v>0</v>
      </c>
      <c r="V111" s="58">
        <f t="shared" si="11"/>
        <v>-1.5</v>
      </c>
      <c r="W111" s="58">
        <f>'vnos rezultatov'!W111</f>
        <v>0</v>
      </c>
      <c r="X111" s="58">
        <f>'vnos rezultatov'!X111</f>
        <v>0</v>
      </c>
      <c r="Y111" s="58">
        <f>'vnos rezultatov'!Y111</f>
        <v>0</v>
      </c>
      <c r="Z111" s="58">
        <f>'vnos rezultatov'!Z111</f>
        <v>0</v>
      </c>
      <c r="AA111" s="81">
        <f>IF(B111&lt;&gt;"",'vnos rezultatov'!AA111+AB111,0)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7">
        <f>'vnos rezultatov'!B112</f>
        <v>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">
        <f t="shared" si="12"/>
        <v>0</v>
      </c>
      <c r="V112" s="58">
        <f t="shared" si="11"/>
        <v>-1.5</v>
      </c>
      <c r="W112" s="58">
        <f>'vnos rezultatov'!W112</f>
        <v>0</v>
      </c>
      <c r="X112" s="58">
        <f>'vnos rezultatov'!X112</f>
        <v>0</v>
      </c>
      <c r="Y112" s="58">
        <f>'vnos rezultatov'!Y112</f>
        <v>0</v>
      </c>
      <c r="Z112" s="58">
        <f>'vnos rezultatov'!Z112</f>
        <v>0</v>
      </c>
      <c r="AA112" s="81">
        <f>IF(B112&lt;&gt;"",'vnos rezultatov'!AA112+AB112,0)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7">
        <f>'vnos rezultatov'!B113</f>
        <v>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">
        <f t="shared" si="12"/>
        <v>0</v>
      </c>
      <c r="V113" s="58">
        <f t="shared" si="11"/>
        <v>-1.5</v>
      </c>
      <c r="W113" s="58">
        <f>'vnos rezultatov'!W113</f>
        <v>0</v>
      </c>
      <c r="X113" s="58">
        <f>'vnos rezultatov'!X113</f>
        <v>0</v>
      </c>
      <c r="Y113" s="58">
        <f>'vnos rezultatov'!Y113</f>
        <v>0</v>
      </c>
      <c r="Z113" s="58">
        <f>'vnos rezultatov'!Z113</f>
        <v>0</v>
      </c>
      <c r="AA113" s="81">
        <f>IF(B113&lt;&gt;"",'vnos rezultatov'!AA113+AB113,0)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7">
        <f>'vnos rezultatov'!B114</f>
        <v>0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">
        <f t="shared" si="12"/>
        <v>0</v>
      </c>
      <c r="V114" s="58">
        <f t="shared" si="11"/>
        <v>-1.5</v>
      </c>
      <c r="W114" s="58">
        <f>'vnos rezultatov'!W114</f>
        <v>0</v>
      </c>
      <c r="X114" s="58">
        <f>'vnos rezultatov'!X114</f>
        <v>0</v>
      </c>
      <c r="Y114" s="58">
        <f>'vnos rezultatov'!Y114</f>
        <v>0</v>
      </c>
      <c r="Z114" s="58">
        <f>'vnos rezultatov'!Z114</f>
        <v>0</v>
      </c>
      <c r="AA114" s="81">
        <f>IF(B114&lt;&gt;"",'vnos rezultatov'!AA114+AB114,0)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7">
        <f>'vnos rezultatov'!B115</f>
        <v>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">
        <f t="shared" si="12"/>
        <v>0</v>
      </c>
      <c r="V115" s="58">
        <f t="shared" si="11"/>
        <v>-1.5</v>
      </c>
      <c r="W115" s="58">
        <f>'vnos rezultatov'!W115</f>
        <v>0</v>
      </c>
      <c r="X115" s="58">
        <f>'vnos rezultatov'!X115</f>
        <v>0</v>
      </c>
      <c r="Y115" s="58">
        <f>'vnos rezultatov'!Y115</f>
        <v>0</v>
      </c>
      <c r="Z115" s="58">
        <f>'vnos rezultatov'!Z115</f>
        <v>0</v>
      </c>
      <c r="AA115" s="81">
        <f>IF(B115&lt;&gt;"",'vnos rezultatov'!AA115+AB115,0)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7">
        <f>'vnos rezultatov'!B116</f>
        <v>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">
        <f t="shared" si="12"/>
        <v>0</v>
      </c>
      <c r="V116" s="58">
        <f t="shared" si="11"/>
        <v>-1.5</v>
      </c>
      <c r="W116" s="58">
        <f>'vnos rezultatov'!W116</f>
        <v>0</v>
      </c>
      <c r="X116" s="58">
        <f>'vnos rezultatov'!X116</f>
        <v>0</v>
      </c>
      <c r="Y116" s="58">
        <f>'vnos rezultatov'!Y116</f>
        <v>0</v>
      </c>
      <c r="Z116" s="58">
        <f>'vnos rezultatov'!Z116</f>
        <v>0</v>
      </c>
      <c r="AA116" s="81">
        <f>IF(B116&lt;&gt;"",'vnos rezultatov'!AA116+AB116,0)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7">
        <f>'vnos rezultatov'!B117</f>
        <v>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">
        <f t="shared" si="12"/>
        <v>0</v>
      </c>
      <c r="V117" s="58">
        <f t="shared" si="11"/>
        <v>-1.5</v>
      </c>
      <c r="W117" s="58">
        <f>'vnos rezultatov'!W117</f>
        <v>0</v>
      </c>
      <c r="X117" s="58">
        <f>'vnos rezultatov'!X117</f>
        <v>0</v>
      </c>
      <c r="Y117" s="58">
        <f>'vnos rezultatov'!Y117</f>
        <v>0</v>
      </c>
      <c r="Z117" s="58">
        <f>'vnos rezultatov'!Z117</f>
        <v>0</v>
      </c>
      <c r="AA117" s="81">
        <f>IF(B117&lt;&gt;"",'vnos rezultatov'!AA117+AB117,0)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7">
        <f>'vnos rezultatov'!B118</f>
        <v>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">
        <f t="shared" si="12"/>
        <v>0</v>
      </c>
      <c r="V118" s="58">
        <f t="shared" si="11"/>
        <v>-1.5</v>
      </c>
      <c r="W118" s="58">
        <f>'vnos rezultatov'!W118</f>
        <v>0</v>
      </c>
      <c r="X118" s="58">
        <f>'vnos rezultatov'!X118</f>
        <v>0</v>
      </c>
      <c r="Y118" s="58">
        <f>'vnos rezultatov'!Y118</f>
        <v>0</v>
      </c>
      <c r="Z118" s="58">
        <f>'vnos rezultatov'!Z118</f>
        <v>0</v>
      </c>
      <c r="AA118" s="81">
        <f>IF(B118&lt;&gt;"",'vnos rezultatov'!AA118+AB118,0)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7">
        <f>'vnos rezultatov'!B119</f>
        <v>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">
        <f t="shared" si="12"/>
        <v>0</v>
      </c>
      <c r="V119" s="58">
        <f t="shared" si="11"/>
        <v>-1.5</v>
      </c>
      <c r="W119" s="58">
        <f>'vnos rezultatov'!W119</f>
        <v>0</v>
      </c>
      <c r="X119" s="58">
        <f>'vnos rezultatov'!X119</f>
        <v>0</v>
      </c>
      <c r="Y119" s="58">
        <f>'vnos rezultatov'!Y119</f>
        <v>0</v>
      </c>
      <c r="Z119" s="58">
        <f>'vnos rezultatov'!Z119</f>
        <v>0</v>
      </c>
      <c r="AA119" s="81">
        <f>IF(B119&lt;&gt;"",'vnos rezultatov'!AA119+AB119,0)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7">
        <f>'vnos rezultatov'!B120</f>
        <v>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">
        <f t="shared" si="12"/>
        <v>0</v>
      </c>
      <c r="V120" s="58">
        <f t="shared" si="11"/>
        <v>-1.5</v>
      </c>
      <c r="W120" s="58">
        <f>'vnos rezultatov'!W120</f>
        <v>0</v>
      </c>
      <c r="X120" s="58">
        <f>'vnos rezultatov'!X120</f>
        <v>0</v>
      </c>
      <c r="Y120" s="58">
        <f>'vnos rezultatov'!Y120</f>
        <v>0</v>
      </c>
      <c r="Z120" s="58">
        <f>'vnos rezultatov'!Z120</f>
        <v>0</v>
      </c>
      <c r="AA120" s="81">
        <f>IF(B120&lt;&gt;"",'vnos rezultatov'!AA120+AB120,0)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7">
        <f>'vnos rezultatov'!B121</f>
        <v>0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">
        <f t="shared" si="12"/>
        <v>0</v>
      </c>
      <c r="V121" s="58">
        <f t="shared" si="11"/>
        <v>-1.5</v>
      </c>
      <c r="W121" s="58">
        <f>'vnos rezultatov'!W121</f>
        <v>0</v>
      </c>
      <c r="X121" s="58">
        <f>'vnos rezultatov'!X121</f>
        <v>0</v>
      </c>
      <c r="Y121" s="58">
        <f>'vnos rezultatov'!Y121</f>
        <v>0</v>
      </c>
      <c r="Z121" s="58">
        <f>'vnos rezultatov'!Z121</f>
        <v>0</v>
      </c>
      <c r="AA121" s="81">
        <f>IF(B121&lt;&gt;"",'vnos rezultatov'!AA121+AB121,0)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7">
        <f>'vnos rezultatov'!B122</f>
        <v>0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">
        <f t="shared" si="12"/>
        <v>0</v>
      </c>
      <c r="V122" s="58">
        <f t="shared" si="11"/>
        <v>-1.5</v>
      </c>
      <c r="W122" s="58">
        <f>'vnos rezultatov'!W122</f>
        <v>0</v>
      </c>
      <c r="X122" s="58">
        <f>'vnos rezultatov'!X122</f>
        <v>0</v>
      </c>
      <c r="Y122" s="58">
        <f>'vnos rezultatov'!Y122</f>
        <v>0</v>
      </c>
      <c r="Z122" s="58">
        <f>'vnos rezultatov'!Z122</f>
        <v>0</v>
      </c>
      <c r="AA122" s="81">
        <f>IF(B122&lt;&gt;"",'vnos rezultatov'!AA122+AB122,0)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7">
        <f>'vnos rezultatov'!B123</f>
        <v>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">
        <f t="shared" si="12"/>
        <v>0</v>
      </c>
      <c r="V123" s="58">
        <f t="shared" si="11"/>
        <v>-1.5</v>
      </c>
      <c r="W123" s="58">
        <f>'vnos rezultatov'!W123</f>
        <v>0</v>
      </c>
      <c r="X123" s="58">
        <f>'vnos rezultatov'!X123</f>
        <v>0</v>
      </c>
      <c r="Y123" s="58">
        <f>'vnos rezultatov'!Y123</f>
        <v>0</v>
      </c>
      <c r="Z123" s="58">
        <f>'vnos rezultatov'!Z123</f>
        <v>0</v>
      </c>
      <c r="AA123" s="81">
        <f>IF(B123&lt;&gt;"",'vnos rezultatov'!AA123+AB123,0)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7">
        <f>'vnos rezultatov'!B124</f>
        <v>0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">
        <f t="shared" si="12"/>
        <v>0</v>
      </c>
      <c r="V124" s="58">
        <f t="shared" si="11"/>
        <v>-1.5</v>
      </c>
      <c r="W124" s="58">
        <f>'vnos rezultatov'!W124</f>
        <v>0</v>
      </c>
      <c r="X124" s="58">
        <f>'vnos rezultatov'!X124</f>
        <v>0</v>
      </c>
      <c r="Y124" s="58">
        <f>'vnos rezultatov'!Y124</f>
        <v>0</v>
      </c>
      <c r="Z124" s="58">
        <f>'vnos rezultatov'!Z124</f>
        <v>0</v>
      </c>
      <c r="AA124" s="81">
        <f>IF(B124&lt;&gt;"",'vnos rezultatov'!AA124+AB124,0)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7">
        <f>'vnos rezultatov'!B125</f>
        <v>0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">
        <f t="shared" si="12"/>
        <v>0</v>
      </c>
      <c r="V125" s="58">
        <f t="shared" si="11"/>
        <v>-1.5</v>
      </c>
      <c r="W125" s="58">
        <f>'vnos rezultatov'!W125</f>
        <v>0</v>
      </c>
      <c r="X125" s="58">
        <f>'vnos rezultatov'!X125</f>
        <v>0</v>
      </c>
      <c r="Y125" s="58">
        <f>'vnos rezultatov'!Y125</f>
        <v>0</v>
      </c>
      <c r="Z125" s="58">
        <f>'vnos rezultatov'!Z125</f>
        <v>0</v>
      </c>
      <c r="AA125" s="81">
        <f>IF(B125&lt;&gt;"",'vnos rezultatov'!AA125+AB125,0)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7">
        <f>'vnos rezultatov'!B126</f>
        <v>0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">
        <f>SUM(C126:T126)</f>
        <v>0</v>
      </c>
      <c r="V126" s="58">
        <f t="shared" si="11"/>
        <v>-1.5</v>
      </c>
      <c r="W126" s="58">
        <f>'vnos rezultatov'!W126</f>
        <v>0</v>
      </c>
      <c r="X126" s="58">
        <f>'vnos rezultatov'!X126</f>
        <v>0</v>
      </c>
      <c r="Y126" s="58">
        <f>'vnos rezultatov'!Y126</f>
        <v>0</v>
      </c>
      <c r="Z126" s="58">
        <f>'vnos rezultatov'!Z126</f>
        <v>0</v>
      </c>
      <c r="AA126" s="81">
        <f>IF(B126&lt;&gt;"",'vnos rezultatov'!AA126+AB126,0)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1">
        <f>'vnos rezultatov'!B127</f>
        <v>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3">
        <f t="shared" ref="U127:U145" si="16">SUM(C127:T127)</f>
        <v>0</v>
      </c>
      <c r="V127" s="58">
        <f t="shared" si="11"/>
        <v>-1.5</v>
      </c>
      <c r="W127" s="58">
        <f>'vnos rezultatov'!W127</f>
        <v>0</v>
      </c>
      <c r="X127" s="58">
        <f>'vnos rezultatov'!X127</f>
        <v>0</v>
      </c>
      <c r="Y127" s="58">
        <f>'vnos rezultatov'!Y127</f>
        <v>0</v>
      </c>
      <c r="Z127" s="58">
        <f>'vnos rezultatov'!Z127</f>
        <v>0</v>
      </c>
      <c r="AA127" s="81">
        <f>IF(B127&lt;&gt;"",'vnos rezultatov'!AA127+AB127,0)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7">
        <f>'vnos rezultatov'!B128</f>
        <v>0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">
        <f t="shared" si="16"/>
        <v>0</v>
      </c>
      <c r="V128" s="58">
        <f t="shared" si="11"/>
        <v>-1.5</v>
      </c>
      <c r="W128" s="58">
        <f>'vnos rezultatov'!W128</f>
        <v>0</v>
      </c>
      <c r="X128" s="58">
        <f>'vnos rezultatov'!X128</f>
        <v>0</v>
      </c>
      <c r="Y128" s="58">
        <f>'vnos rezultatov'!Y128</f>
        <v>0</v>
      </c>
      <c r="Z128" s="58">
        <f>'vnos rezultatov'!Z128</f>
        <v>0</v>
      </c>
      <c r="AA128" s="81">
        <f>IF(B128&lt;&gt;"",'vnos rezultatov'!AA128+AB128,0)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7">
        <f>'vnos rezultatov'!B129</f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">
        <f t="shared" si="16"/>
        <v>0</v>
      </c>
      <c r="V129" s="58">
        <f t="shared" si="11"/>
        <v>-1.5</v>
      </c>
      <c r="W129" s="58">
        <f>'vnos rezultatov'!W129</f>
        <v>0</v>
      </c>
      <c r="X129" s="58">
        <f>'vnos rezultatov'!X129</f>
        <v>0</v>
      </c>
      <c r="Y129" s="58">
        <f>'vnos rezultatov'!Y129</f>
        <v>0</v>
      </c>
      <c r="Z129" s="58">
        <f>'vnos rezultatov'!Z129</f>
        <v>0</v>
      </c>
      <c r="AA129" s="81">
        <f>IF(B129&lt;&gt;"",'vnos rezultatov'!AA129+AB129,0)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7">
        <f>'vnos rezultatov'!B130</f>
        <v>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">
        <f t="shared" si="16"/>
        <v>0</v>
      </c>
      <c r="V130" s="58">
        <f t="shared" si="11"/>
        <v>-1.5</v>
      </c>
      <c r="W130" s="58">
        <f>'vnos rezultatov'!W130</f>
        <v>0</v>
      </c>
      <c r="X130" s="58">
        <f>'vnos rezultatov'!X130</f>
        <v>0</v>
      </c>
      <c r="Y130" s="58">
        <f>'vnos rezultatov'!Y130</f>
        <v>0</v>
      </c>
      <c r="Z130" s="58">
        <f>'vnos rezultatov'!Z130</f>
        <v>0</v>
      </c>
      <c r="AA130" s="81">
        <f>IF(B130&lt;&gt;"",'vnos rezultatov'!AA130+AB130,0)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7">
        <f>'vnos rezultatov'!B131</f>
        <v>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">
        <f t="shared" si="16"/>
        <v>0</v>
      </c>
      <c r="V131" s="58">
        <f t="shared" si="11"/>
        <v>-1.5</v>
      </c>
      <c r="W131" s="58">
        <f>'vnos rezultatov'!W131</f>
        <v>0</v>
      </c>
      <c r="X131" s="58">
        <f>'vnos rezultatov'!X131</f>
        <v>0</v>
      </c>
      <c r="Y131" s="58">
        <f>'vnos rezultatov'!Y131</f>
        <v>0</v>
      </c>
      <c r="Z131" s="58">
        <f>'vnos rezultatov'!Z131</f>
        <v>0</v>
      </c>
      <c r="AA131" s="81">
        <f>IF(B131&lt;&gt;"",'vnos rezultatov'!AA131+AB131,0)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7">
        <f>'vnos rezultatov'!B132</f>
        <v>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">
        <f t="shared" si="16"/>
        <v>0</v>
      </c>
      <c r="V132" s="58">
        <f t="shared" si="11"/>
        <v>-1.5</v>
      </c>
      <c r="W132" s="58">
        <f>'vnos rezultatov'!W132</f>
        <v>0</v>
      </c>
      <c r="X132" s="58">
        <f>'vnos rezultatov'!X132</f>
        <v>0</v>
      </c>
      <c r="Y132" s="58">
        <f>'vnos rezultatov'!Y132</f>
        <v>0</v>
      </c>
      <c r="Z132" s="58">
        <f>'vnos rezultatov'!Z132</f>
        <v>0</v>
      </c>
      <c r="AA132" s="81">
        <f>IF(B132&lt;&gt;"",'vnos rezultatov'!AA132+AB132,0)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7">
        <f>'vnos rezultatov'!B133</f>
        <v>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">
        <f t="shared" si="16"/>
        <v>0</v>
      </c>
      <c r="V133" s="58">
        <f t="shared" si="11"/>
        <v>-1.5</v>
      </c>
      <c r="W133" s="58">
        <f>'vnos rezultatov'!W133</f>
        <v>0</v>
      </c>
      <c r="X133" s="58">
        <f>'vnos rezultatov'!X133</f>
        <v>0</v>
      </c>
      <c r="Y133" s="58">
        <f>'vnos rezultatov'!Y133</f>
        <v>0</v>
      </c>
      <c r="Z133" s="58">
        <f>'vnos rezultatov'!Z133</f>
        <v>0</v>
      </c>
      <c r="AA133" s="81">
        <f>IF(B133&lt;&gt;"",'vnos rezultatov'!AA133+AB133,0)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7">
        <f>'vnos rezultatov'!B134</f>
        <v>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">
        <f t="shared" si="16"/>
        <v>0</v>
      </c>
      <c r="V134" s="58">
        <f t="shared" si="11"/>
        <v>-1.5</v>
      </c>
      <c r="W134" s="58">
        <f>'vnos rezultatov'!W134</f>
        <v>0</v>
      </c>
      <c r="X134" s="58">
        <f>'vnos rezultatov'!X134</f>
        <v>0</v>
      </c>
      <c r="Y134" s="58">
        <f>'vnos rezultatov'!Y134</f>
        <v>0</v>
      </c>
      <c r="Z134" s="58">
        <f>'vnos rezultatov'!Z134</f>
        <v>0</v>
      </c>
      <c r="AA134" s="81">
        <f>IF(B134&lt;&gt;"",'vnos rezultatov'!AA134+AB134,0)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7">
        <f>'vnos rezultatov'!B135</f>
        <v>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">
        <f t="shared" si="16"/>
        <v>0</v>
      </c>
      <c r="V135" s="58">
        <f t="shared" si="11"/>
        <v>-1.5</v>
      </c>
      <c r="W135" s="58">
        <f>'vnos rezultatov'!W135</f>
        <v>0</v>
      </c>
      <c r="X135" s="58">
        <f>'vnos rezultatov'!X135</f>
        <v>0</v>
      </c>
      <c r="Y135" s="58">
        <f>'vnos rezultatov'!Y135</f>
        <v>0</v>
      </c>
      <c r="Z135" s="58">
        <f>'vnos rezultatov'!Z135</f>
        <v>0</v>
      </c>
      <c r="AA135" s="81">
        <f>IF(B135&lt;&gt;"",'vnos rezultatov'!AA135+AB135,0)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7">
        <f>'vnos rezultatov'!B136</f>
        <v>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'vnos rezultatov'!W136</f>
        <v>0</v>
      </c>
      <c r="X136" s="58">
        <f>'vnos rezultatov'!X136</f>
        <v>0</v>
      </c>
      <c r="Y136" s="58">
        <f>'vnos rezultatov'!Y136</f>
        <v>0</v>
      </c>
      <c r="Z136" s="58">
        <f>'vnos rezultatov'!Z136</f>
        <v>0</v>
      </c>
      <c r="AA136" s="81">
        <f>IF(B136&lt;&gt;"",'vnos rezultatov'!AA136+AB136,0)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7">
        <f>'vnos rezultatov'!B137</f>
        <v>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">
        <f t="shared" si="16"/>
        <v>0</v>
      </c>
      <c r="V137" s="58">
        <f t="shared" si="20"/>
        <v>-1.5</v>
      </c>
      <c r="W137" s="58">
        <f>'vnos rezultatov'!W137</f>
        <v>0</v>
      </c>
      <c r="X137" s="58">
        <f>'vnos rezultatov'!X137</f>
        <v>0</v>
      </c>
      <c r="Y137" s="58">
        <f>'vnos rezultatov'!Y137</f>
        <v>0</v>
      </c>
      <c r="Z137" s="58">
        <f>'vnos rezultatov'!Z137</f>
        <v>0</v>
      </c>
      <c r="AA137" s="81">
        <f>IF(B137&lt;&gt;"",'vnos rezultatov'!AA137+AB137,0)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7">
        <f>'vnos rezultatov'!B138</f>
        <v>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">
        <f t="shared" si="16"/>
        <v>0</v>
      </c>
      <c r="V138" s="58">
        <f t="shared" si="20"/>
        <v>-1.5</v>
      </c>
      <c r="W138" s="58">
        <f>'vnos rezultatov'!W138</f>
        <v>0</v>
      </c>
      <c r="X138" s="58">
        <f>'vnos rezultatov'!X138</f>
        <v>0</v>
      </c>
      <c r="Y138" s="58">
        <f>'vnos rezultatov'!Y138</f>
        <v>0</v>
      </c>
      <c r="Z138" s="58">
        <f>'vnos rezultatov'!Z138</f>
        <v>0</v>
      </c>
      <c r="AA138" s="81">
        <f>IF(B138&lt;&gt;"",'vnos rezultatov'!AA138+AB138,0)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7">
        <f>'vnos rezultatov'!B139</f>
        <v>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">
        <f t="shared" si="16"/>
        <v>0</v>
      </c>
      <c r="V139" s="58">
        <f t="shared" si="20"/>
        <v>-1.5</v>
      </c>
      <c r="W139" s="58">
        <f>'vnos rezultatov'!W139</f>
        <v>0</v>
      </c>
      <c r="X139" s="58">
        <f>'vnos rezultatov'!X139</f>
        <v>0</v>
      </c>
      <c r="Y139" s="58">
        <f>'vnos rezultatov'!Y139</f>
        <v>0</v>
      </c>
      <c r="Z139" s="58">
        <f>'vnos rezultatov'!Z139</f>
        <v>0</v>
      </c>
      <c r="AA139" s="81">
        <f>IF(B139&lt;&gt;"",'vnos rezultatov'!AA139+AB139,0)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7">
        <f>'vnos rezultatov'!B140</f>
        <v>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">
        <f t="shared" si="16"/>
        <v>0</v>
      </c>
      <c r="V140" s="58">
        <f t="shared" si="20"/>
        <v>-1.5</v>
      </c>
      <c r="W140" s="58">
        <f>'vnos rezultatov'!W140</f>
        <v>0</v>
      </c>
      <c r="X140" s="58">
        <f>'vnos rezultatov'!X140</f>
        <v>0</v>
      </c>
      <c r="Y140" s="58">
        <f>'vnos rezultatov'!Y140</f>
        <v>0</v>
      </c>
      <c r="Z140" s="58">
        <f>'vnos rezultatov'!Z140</f>
        <v>0</v>
      </c>
      <c r="AA140" s="81">
        <f>IF(B140&lt;&gt;"",'vnos rezultatov'!AA140+AB140,0)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7">
        <f>'vnos rezultatov'!B141</f>
        <v>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">
        <f t="shared" si="16"/>
        <v>0</v>
      </c>
      <c r="V141" s="58">
        <f t="shared" si="20"/>
        <v>-1.5</v>
      </c>
      <c r="W141" s="58">
        <f>'vnos rezultatov'!W141</f>
        <v>0</v>
      </c>
      <c r="X141" s="58">
        <f>'vnos rezultatov'!X141</f>
        <v>0</v>
      </c>
      <c r="Y141" s="58">
        <f>'vnos rezultatov'!Y141</f>
        <v>0</v>
      </c>
      <c r="Z141" s="58">
        <f>'vnos rezultatov'!Z141</f>
        <v>0</v>
      </c>
      <c r="AA141" s="81">
        <f>IF(B141&lt;&gt;"",'vnos rezultatov'!AA141+AB141,0)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7">
        <f>'vnos rezultatov'!B142</f>
        <v>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">
        <f t="shared" si="16"/>
        <v>0</v>
      </c>
      <c r="V142" s="58">
        <f t="shared" si="20"/>
        <v>-1.5</v>
      </c>
      <c r="W142" s="58">
        <f>'vnos rezultatov'!W142</f>
        <v>0</v>
      </c>
      <c r="X142" s="58">
        <f>'vnos rezultatov'!X142</f>
        <v>0</v>
      </c>
      <c r="Y142" s="58">
        <f>'vnos rezultatov'!Y142</f>
        <v>0</v>
      </c>
      <c r="Z142" s="58">
        <f>'vnos rezultatov'!Z142</f>
        <v>0</v>
      </c>
      <c r="AA142" s="81">
        <f>IF(B142&lt;&gt;"",'vnos rezultatov'!AA142+AB142,0)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7">
        <f>'vnos rezultatov'!B143</f>
        <v>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">
        <f t="shared" si="16"/>
        <v>0</v>
      </c>
      <c r="V143" s="58">
        <f t="shared" si="20"/>
        <v>-1.5</v>
      </c>
      <c r="W143" s="58">
        <f>'vnos rezultatov'!W143</f>
        <v>0</v>
      </c>
      <c r="X143" s="58">
        <f>'vnos rezultatov'!X143</f>
        <v>0</v>
      </c>
      <c r="Y143" s="58">
        <f>'vnos rezultatov'!Y143</f>
        <v>0</v>
      </c>
      <c r="Z143" s="58">
        <f>'vnos rezultatov'!Z143</f>
        <v>0</v>
      </c>
      <c r="AA143" s="81">
        <f>IF(B143&lt;&gt;"",'vnos rezultatov'!AA143+AB143,0)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7">
        <f>'vnos rezultatov'!B144</f>
        <v>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">
        <f t="shared" si="16"/>
        <v>0</v>
      </c>
      <c r="V144" s="58">
        <f t="shared" si="20"/>
        <v>-1.5</v>
      </c>
      <c r="W144" s="58">
        <f>'vnos rezultatov'!W144</f>
        <v>0</v>
      </c>
      <c r="X144" s="58">
        <f>'vnos rezultatov'!X144</f>
        <v>0</v>
      </c>
      <c r="Y144" s="58">
        <f>'vnos rezultatov'!Y144</f>
        <v>0</v>
      </c>
      <c r="Z144" s="58">
        <f>'vnos rezultatov'!Z144</f>
        <v>0</v>
      </c>
      <c r="AA144" s="81">
        <f>IF(B144&lt;&gt;"",'vnos rezultatov'!AA144+AB144,0)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7">
        <f>'vnos rezultatov'!B145</f>
        <v>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">
        <f t="shared" si="16"/>
        <v>0</v>
      </c>
      <c r="V145" s="58">
        <f t="shared" si="20"/>
        <v>-1.5</v>
      </c>
      <c r="W145" s="58">
        <f>'vnos rezultatov'!W145</f>
        <v>0</v>
      </c>
      <c r="X145" s="58">
        <f>'vnos rezultatov'!X145</f>
        <v>0</v>
      </c>
      <c r="Y145" s="58">
        <f>'vnos rezultatov'!Y145</f>
        <v>0</v>
      </c>
      <c r="Z145" s="58">
        <f>'vnos rezultatov'!Z145</f>
        <v>0</v>
      </c>
      <c r="AA145" s="81">
        <f>IF(B145&lt;&gt;"",'vnos rezultatov'!AA145+AB145,0)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thickBot="1" x14ac:dyDescent="0.3">
      <c r="A146" s="23">
        <v>140</v>
      </c>
      <c r="B146" s="30">
        <f>'vnos rezultatov'!B146</f>
        <v>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6">
        <f>SUM(C146:T146)</f>
        <v>0</v>
      </c>
      <c r="V146" s="58">
        <f t="shared" si="20"/>
        <v>-1.5</v>
      </c>
      <c r="W146" s="58">
        <f>'vnos rezultatov'!W146</f>
        <v>0</v>
      </c>
      <c r="X146" s="58">
        <f>'vnos rezultatov'!X146</f>
        <v>0</v>
      </c>
      <c r="Y146" s="58">
        <f>'vnos rezultatov'!Y146</f>
        <v>0</v>
      </c>
      <c r="Z146" s="58">
        <f>'vnos rezultatov'!Z146</f>
        <v>0</v>
      </c>
      <c r="AA146" s="81">
        <f>IF(B146&lt;&gt;"",'vnos rezultatov'!AA146+AB146,0)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selectLockedCell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U126 U7:U60 U63:U76">
    <cfRule type="cellIs" dxfId="316" priority="752" operator="equal">
      <formula>0</formula>
    </cfRule>
  </conditionalFormatting>
  <conditionalFormatting sqref="AA7:AA76 AA126:AA146">
    <cfRule type="cellIs" dxfId="315" priority="737" operator="equal">
      <formula>0</formula>
    </cfRule>
  </conditionalFormatting>
  <conditionalFormatting sqref="B126 B7:B76">
    <cfRule type="cellIs" dxfId="314" priority="736" operator="equal">
      <formula>0</formula>
    </cfRule>
  </conditionalFormatting>
  <conditionalFormatting sqref="W7:Z146">
    <cfRule type="cellIs" dxfId="313" priority="643" operator="equal">
      <formula>0</formula>
    </cfRule>
  </conditionalFormatting>
  <conditionalFormatting sqref="U77:U125">
    <cfRule type="cellIs" dxfId="312" priority="612" operator="equal">
      <formula>0</formula>
    </cfRule>
  </conditionalFormatting>
  <conditionalFormatting sqref="AA77:AA125">
    <cfRule type="cellIs" dxfId="311" priority="611" operator="equal">
      <formula>0</formula>
    </cfRule>
  </conditionalFormatting>
  <conditionalFormatting sqref="B77:B125">
    <cfRule type="cellIs" dxfId="310" priority="610" operator="equal">
      <formula>0</formula>
    </cfRule>
  </conditionalFormatting>
  <conditionalFormatting sqref="U61:U62">
    <cfRule type="cellIs" dxfId="309" priority="231" operator="equal">
      <formula>0</formula>
    </cfRule>
  </conditionalFormatting>
  <conditionalFormatting sqref="U146">
    <cfRule type="cellIs" dxfId="308" priority="27" operator="equal">
      <formula>0</formula>
    </cfRule>
  </conditionalFormatting>
  <conditionalFormatting sqref="B146">
    <cfRule type="cellIs" dxfId="307" priority="26" operator="equal">
      <formula>0</formula>
    </cfRule>
  </conditionalFormatting>
  <conditionalFormatting sqref="U127:U145">
    <cfRule type="cellIs" dxfId="306" priority="24" operator="equal">
      <formula>0</formula>
    </cfRule>
  </conditionalFormatting>
  <conditionalFormatting sqref="B127:B145">
    <cfRule type="cellIs" dxfId="305" priority="23" operator="equal">
      <formula>0</formula>
    </cfRule>
  </conditionalFormatting>
  <conditionalFormatting sqref="C7:C146">
    <cfRule type="cellIs" dxfId="304" priority="18" operator="greaterThan">
      <formula>$C$147+1</formula>
    </cfRule>
    <cfRule type="cellIs" dxfId="303" priority="19" operator="equal">
      <formula>$C$147+1</formula>
    </cfRule>
    <cfRule type="cellIs" dxfId="302" priority="20" operator="equal">
      <formula>$C$147-1</formula>
    </cfRule>
    <cfRule type="cellIs" dxfId="301" priority="21" operator="equal">
      <formula>$C$147-2</formula>
    </cfRule>
  </conditionalFormatting>
  <conditionalFormatting sqref="D7:D146">
    <cfRule type="cellIs" dxfId="300" priority="14" operator="greaterThan">
      <formula>D$147+1</formula>
    </cfRule>
    <cfRule type="cellIs" dxfId="299" priority="15" operator="equal">
      <formula>D$147+1</formula>
    </cfRule>
    <cfRule type="cellIs" dxfId="298" priority="16" operator="equal">
      <formula>D$147-1</formula>
    </cfRule>
    <cfRule type="cellIs" dxfId="297" priority="17" operator="equal">
      <formula>D$147-2</formula>
    </cfRule>
  </conditionalFormatting>
  <conditionalFormatting sqref="E7:E146">
    <cfRule type="cellIs" dxfId="296" priority="10" operator="greaterThan">
      <formula>E$147+1</formula>
    </cfRule>
    <cfRule type="cellIs" dxfId="295" priority="11" operator="equal">
      <formula>E$147+1</formula>
    </cfRule>
    <cfRule type="cellIs" dxfId="294" priority="12" operator="equal">
      <formula>E$147-1</formula>
    </cfRule>
    <cfRule type="cellIs" dxfId="293" priority="13" operator="equal">
      <formula>E$147-2</formula>
    </cfRule>
  </conditionalFormatting>
  <conditionalFormatting sqref="F7:F146">
    <cfRule type="cellIs" dxfId="292" priority="6" operator="greaterThan">
      <formula>F$147+1</formula>
    </cfRule>
    <cfRule type="cellIs" dxfId="291" priority="7" operator="equal">
      <formula>F$147+1</formula>
    </cfRule>
    <cfRule type="cellIs" dxfId="290" priority="8" operator="equal">
      <formula>F$147-1</formula>
    </cfRule>
    <cfRule type="cellIs" dxfId="289" priority="9" operator="equal">
      <formula>F$147-2</formula>
    </cfRule>
  </conditionalFormatting>
  <conditionalFormatting sqref="G7:T146">
    <cfRule type="cellIs" dxfId="288" priority="2" operator="greaterThan">
      <formula>G$147+1</formula>
    </cfRule>
    <cfRule type="cellIs" dxfId="287" priority="3" operator="equal">
      <formula>G$147+1</formula>
    </cfRule>
    <cfRule type="cellIs" dxfId="286" priority="4" operator="equal">
      <formula>G$147-1</formula>
    </cfRule>
    <cfRule type="cellIs" dxfId="285" priority="5" operator="equal">
      <formula>G$147-2</formula>
    </cfRule>
  </conditionalFormatting>
  <conditionalFormatting sqref="V7:V146">
    <cfRule type="cellIs" dxfId="284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3" t="s">
        <v>2</v>
      </c>
      <c r="W5" s="94"/>
      <c r="X5" s="161" t="s">
        <v>30</v>
      </c>
      <c r="Y5" s="94"/>
      <c r="Z5" s="161" t="s">
        <v>31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2"/>
      <c r="V6" s="164"/>
      <c r="W6" s="93"/>
      <c r="X6" s="162"/>
      <c r="Y6" s="93"/>
      <c r="Z6" s="162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'2ndR'!B7</f>
        <v>Tim Rebolj&amp; Gal Grudnik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15.3</v>
      </c>
      <c r="W7" s="18" t="str">
        <f>'2ndR'!W7</f>
        <v>m</v>
      </c>
      <c r="X7" s="18">
        <f>'2ndR'!X7</f>
        <v>31.8</v>
      </c>
      <c r="Y7" s="18" t="str">
        <f>'2ndR'!Y7</f>
        <v>m</v>
      </c>
      <c r="Z7" s="18">
        <f>'2ndR'!Z7</f>
        <v>33.5</v>
      </c>
      <c r="AA7" s="36">
        <f>IF(B7&lt;&gt;"",'2ndR'!AA7+AB7,0)</f>
        <v>1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30</v>
      </c>
      <c r="AD7" s="95">
        <f t="shared" ref="AD7:AD38" si="3">ROUND(IF(Y7="m",(Z7*$AC$4/113+$AD$4-$AE$4),(Z7*$AC$2/113+$AD$2-$AE$2)),0)</f>
        <v>32</v>
      </c>
    </row>
    <row r="8" spans="1:37" x14ac:dyDescent="0.25">
      <c r="A8" s="23">
        <v>2</v>
      </c>
      <c r="B8" s="6" t="str">
        <f>'2ndR'!B8</f>
        <v>Marina Ravnikar&amp;Janko Kržič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4">ROUND(0.35*MIN(AC8,AD8)+0.15*MAX(AC8,AD8),1)</f>
        <v>10.9</v>
      </c>
      <c r="W8" s="18" t="str">
        <f>'2ndR'!W8</f>
        <v>d</v>
      </c>
      <c r="X8" s="18">
        <f>'2ndR'!X8</f>
        <v>18.8</v>
      </c>
      <c r="Y8" s="18" t="str">
        <f>'2ndR'!Y8</f>
        <v>m</v>
      </c>
      <c r="Z8" s="18">
        <f>'2ndR'!Z8</f>
        <v>34.9</v>
      </c>
      <c r="AA8" s="36">
        <f>IF(B8&lt;&gt;"",'2ndR'!AA8+AB8,0)</f>
        <v>1</v>
      </c>
      <c r="AB8" s="36">
        <f t="shared" si="1"/>
        <v>0</v>
      </c>
      <c r="AC8" s="95">
        <f t="shared" si="2"/>
        <v>17</v>
      </c>
      <c r="AD8" s="95">
        <f t="shared" si="3"/>
        <v>33</v>
      </c>
    </row>
    <row r="9" spans="1:37" x14ac:dyDescent="0.25">
      <c r="A9" s="23">
        <v>3</v>
      </c>
      <c r="B9" s="6" t="str">
        <f>'2ndR'!B9</f>
        <v>Vladimir Gurov&amp;Franci Kunšič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4"/>
        <v>10.6</v>
      </c>
      <c r="W9" s="18" t="str">
        <f>'2ndR'!W9</f>
        <v>m</v>
      </c>
      <c r="X9" s="18">
        <f>'2ndR'!X9</f>
        <v>26</v>
      </c>
      <c r="Y9" s="18" t="str">
        <f>'2ndR'!Y9</f>
        <v>m</v>
      </c>
      <c r="Z9" s="18">
        <f>'2ndR'!Z9</f>
        <v>22.2</v>
      </c>
      <c r="AA9" s="36">
        <f>IF(B9&lt;&gt;"",'2ndR'!AA9+AB9,0)</f>
        <v>1</v>
      </c>
      <c r="AB9" s="36">
        <f t="shared" si="1"/>
        <v>0</v>
      </c>
      <c r="AC9" s="95">
        <f t="shared" si="2"/>
        <v>24</v>
      </c>
      <c r="AD9" s="95">
        <f t="shared" si="3"/>
        <v>20</v>
      </c>
    </row>
    <row r="10" spans="1:37" x14ac:dyDescent="0.25">
      <c r="A10" s="29">
        <v>4</v>
      </c>
      <c r="B10" s="6" t="str">
        <f>'2ndR'!B10</f>
        <v>Nika&amp;Rado Zalaznik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4"/>
        <v>14.7</v>
      </c>
      <c r="W10" s="18" t="str">
        <f>'2ndR'!W10</f>
        <v>d</v>
      </c>
      <c r="X10" s="18">
        <f>'2ndR'!X10</f>
        <v>48.7</v>
      </c>
      <c r="Y10" s="18" t="str">
        <f>'2ndR'!Y10</f>
        <v>m</v>
      </c>
      <c r="Z10" s="18">
        <f>'2ndR'!Z10</f>
        <v>22.9</v>
      </c>
      <c r="AA10" s="36">
        <f>IF(B10&lt;&gt;"",'2ndR'!AA10+AB10,0)</f>
        <v>1</v>
      </c>
      <c r="AB10" s="36">
        <f t="shared" si="1"/>
        <v>0</v>
      </c>
      <c r="AC10" s="95">
        <f t="shared" si="2"/>
        <v>49</v>
      </c>
      <c r="AD10" s="95">
        <f t="shared" si="3"/>
        <v>21</v>
      </c>
    </row>
    <row r="11" spans="1:37" x14ac:dyDescent="0.25">
      <c r="A11" s="23">
        <v>5</v>
      </c>
      <c r="B11" s="6" t="str">
        <f>'2ndR'!B11</f>
        <v>Nada&amp;Vito Šmit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4"/>
        <v>9</v>
      </c>
      <c r="W11" s="18" t="str">
        <f>'2ndR'!W11</f>
        <v>d</v>
      </c>
      <c r="X11" s="18">
        <f>'2ndR'!X11</f>
        <v>33</v>
      </c>
      <c r="Y11" s="18" t="str">
        <f>'2ndR'!Y11</f>
        <v>m</v>
      </c>
      <c r="Z11" s="18">
        <f>'2ndR'!Z11</f>
        <v>15</v>
      </c>
      <c r="AA11" s="36">
        <f>IF(B11&lt;&gt;"",'2ndR'!AA11+AB11,0)</f>
        <v>1</v>
      </c>
      <c r="AB11" s="36">
        <f t="shared" si="1"/>
        <v>0</v>
      </c>
      <c r="AC11" s="95">
        <f t="shared" si="2"/>
        <v>32</v>
      </c>
      <c r="AD11" s="95">
        <f t="shared" si="3"/>
        <v>12</v>
      </c>
    </row>
    <row r="12" spans="1:37" x14ac:dyDescent="0.25">
      <c r="A12" s="23">
        <v>6</v>
      </c>
      <c r="B12" s="61" t="str">
        <f>'2ndR'!B12</f>
        <v>Maja&amp;Andrej Rebolj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4"/>
        <v>9.3000000000000007</v>
      </c>
      <c r="W12" s="18" t="str">
        <f>'2ndR'!W12</f>
        <v>d</v>
      </c>
      <c r="X12" s="18">
        <f>'2ndR'!X12</f>
        <v>22.8</v>
      </c>
      <c r="Y12" s="18" t="str">
        <f>'2ndR'!Y12</f>
        <v>m</v>
      </c>
      <c r="Z12" s="18">
        <f>'2ndR'!Z12</f>
        <v>18.899999999999999</v>
      </c>
      <c r="AA12" s="36">
        <f>IF(B12&lt;&gt;"",'2ndR'!AA12+AB12,0)</f>
        <v>1</v>
      </c>
      <c r="AB12" s="36">
        <f t="shared" si="1"/>
        <v>0</v>
      </c>
      <c r="AC12" s="95">
        <f t="shared" si="2"/>
        <v>22</v>
      </c>
      <c r="AD12" s="95">
        <f t="shared" si="3"/>
        <v>17</v>
      </c>
    </row>
    <row r="13" spans="1:37" x14ac:dyDescent="0.25">
      <c r="A13" s="23">
        <v>7</v>
      </c>
      <c r="B13" s="6" t="str">
        <f>'2ndR'!B13</f>
        <v>Emil Tavčar&amp;Boris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4"/>
        <v>15.1</v>
      </c>
      <c r="W13" s="18" t="str">
        <f>'2ndR'!W13</f>
        <v>m</v>
      </c>
      <c r="X13" s="18">
        <f>'2ndR'!X13</f>
        <v>34.700000000000003</v>
      </c>
      <c r="Y13" s="18" t="str">
        <f>'2ndR'!Y13</f>
        <v>m</v>
      </c>
      <c r="Z13" s="18">
        <f>'2ndR'!Z13</f>
        <v>30.8</v>
      </c>
      <c r="AA13" s="36">
        <f>IF(B13&lt;&gt;"",'2ndR'!AA13+AB13,0)</f>
        <v>1</v>
      </c>
      <c r="AB13" s="36">
        <f t="shared" si="1"/>
        <v>0</v>
      </c>
      <c r="AC13" s="95">
        <f t="shared" si="2"/>
        <v>33</v>
      </c>
      <c r="AD13" s="95">
        <f t="shared" si="3"/>
        <v>29</v>
      </c>
    </row>
    <row r="14" spans="1:37" x14ac:dyDescent="0.25">
      <c r="A14" s="29">
        <v>8</v>
      </c>
      <c r="B14" s="6" t="str">
        <f>'2ndR'!B14</f>
        <v>Ani&amp;Zoran Klemenčič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4"/>
        <v>15.5</v>
      </c>
      <c r="W14" s="18" t="str">
        <f>'2ndR'!W14</f>
        <v>d</v>
      </c>
      <c r="X14" s="18">
        <f>'2ndR'!X14</f>
        <v>54</v>
      </c>
      <c r="Y14" s="18" t="str">
        <f>'2ndR'!Y14</f>
        <v>m</v>
      </c>
      <c r="Z14" s="18">
        <f>'2ndR'!Z14</f>
        <v>23.6</v>
      </c>
      <c r="AA14" s="36">
        <f>IF(B14&lt;&gt;"",'2ndR'!AA14+AB14,0)</f>
        <v>1</v>
      </c>
      <c r="AB14" s="36">
        <f t="shared" si="1"/>
        <v>0</v>
      </c>
      <c r="AC14" s="95">
        <f t="shared" si="2"/>
        <v>54</v>
      </c>
      <c r="AD14" s="95">
        <f t="shared" si="3"/>
        <v>21</v>
      </c>
    </row>
    <row r="15" spans="1:37" x14ac:dyDescent="0.25">
      <c r="A15" s="23">
        <v>9</v>
      </c>
      <c r="B15" s="6" t="str">
        <f>'2ndR'!B15</f>
        <v>Romana Kranjc&amp;Janez Ločniškar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4"/>
        <v>9.9</v>
      </c>
      <c r="W15" s="18" t="str">
        <f>'2ndR'!W15</f>
        <v>d</v>
      </c>
      <c r="X15" s="18">
        <f>'2ndR'!X15</f>
        <v>24.9</v>
      </c>
      <c r="Y15" s="18" t="str">
        <f>'2ndR'!Y15</f>
        <v>m</v>
      </c>
      <c r="Z15" s="18">
        <f>'2ndR'!Z15</f>
        <v>20.399999999999999</v>
      </c>
      <c r="AA15" s="36">
        <f>IF(B15&lt;&gt;"",'2ndR'!AA15+AB15,0)</f>
        <v>1</v>
      </c>
      <c r="AB15" s="36">
        <f t="shared" si="1"/>
        <v>0</v>
      </c>
      <c r="AC15" s="95">
        <f t="shared" si="2"/>
        <v>24</v>
      </c>
      <c r="AD15" s="95">
        <f t="shared" si="3"/>
        <v>18</v>
      </c>
    </row>
    <row r="16" spans="1:37" x14ac:dyDescent="0.25">
      <c r="A16" s="23">
        <v>10</v>
      </c>
      <c r="B16" s="6" t="str">
        <f>'2ndR'!B16</f>
        <v>Breda&amp;Jani Konte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4"/>
        <v>12</v>
      </c>
      <c r="W16" s="18" t="str">
        <f>'2ndR'!W16</f>
        <v>d</v>
      </c>
      <c r="X16" s="18">
        <f>'2ndR'!X16</f>
        <v>23.8</v>
      </c>
      <c r="Y16" s="18" t="str">
        <f>'2ndR'!Y16</f>
        <v>m</v>
      </c>
      <c r="Z16" s="18">
        <f>'2ndR'!Z16</f>
        <v>27.8</v>
      </c>
      <c r="AA16" s="36">
        <f>IF(B16&lt;&gt;"",'2ndR'!AA16+AB16,0)</f>
        <v>1</v>
      </c>
      <c r="AB16" s="36">
        <f t="shared" si="1"/>
        <v>0</v>
      </c>
      <c r="AC16" s="95">
        <f t="shared" si="2"/>
        <v>23</v>
      </c>
      <c r="AD16" s="95">
        <f t="shared" si="3"/>
        <v>26</v>
      </c>
    </row>
    <row r="17" spans="1:30" x14ac:dyDescent="0.25">
      <c r="A17" s="23">
        <v>11</v>
      </c>
      <c r="B17" s="6" t="str">
        <f>'2ndR'!B17</f>
        <v>Andreja&amp;Niko Rostohar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4"/>
        <v>5.8</v>
      </c>
      <c r="W17" s="18" t="str">
        <f>'2ndR'!W17</f>
        <v>d</v>
      </c>
      <c r="X17" s="18">
        <f>'2ndR'!X17</f>
        <v>16.8</v>
      </c>
      <c r="Y17" s="18" t="str">
        <f>'2ndR'!Y17</f>
        <v>m</v>
      </c>
      <c r="Z17" s="18">
        <f>'2ndR'!Z17</f>
        <v>13</v>
      </c>
      <c r="AA17" s="36">
        <f>IF(B17&lt;&gt;"",'2ndR'!AA17+AB17,0)</f>
        <v>1</v>
      </c>
      <c r="AB17" s="36">
        <f t="shared" si="1"/>
        <v>0</v>
      </c>
      <c r="AC17" s="95">
        <f t="shared" si="2"/>
        <v>15</v>
      </c>
      <c r="AD17" s="95">
        <f t="shared" si="3"/>
        <v>10</v>
      </c>
    </row>
    <row r="18" spans="1:30" x14ac:dyDescent="0.25">
      <c r="A18" s="23">
        <v>12</v>
      </c>
      <c r="B18" s="6" t="str">
        <f>'2ndR'!B18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4"/>
        <v>17.100000000000001</v>
      </c>
      <c r="W18" s="18" t="str">
        <f>'2ndR'!W18</f>
        <v>d</v>
      </c>
      <c r="X18" s="18">
        <f>'2ndR'!X18</f>
        <v>46.1</v>
      </c>
      <c r="Y18" s="18" t="str">
        <f>'2ndR'!Y18</f>
        <v>m</v>
      </c>
      <c r="Z18" s="18">
        <f>'2ndR'!Z18</f>
        <v>30.8</v>
      </c>
      <c r="AA18" s="36">
        <f>IF(B18&lt;&gt;"",'2ndR'!AA18+AB18,0)</f>
        <v>1</v>
      </c>
      <c r="AB18" s="36">
        <f t="shared" si="1"/>
        <v>0</v>
      </c>
      <c r="AC18" s="95">
        <f t="shared" si="2"/>
        <v>46</v>
      </c>
      <c r="AD18" s="95">
        <f t="shared" si="3"/>
        <v>29</v>
      </c>
    </row>
    <row r="19" spans="1:30" x14ac:dyDescent="0.25">
      <c r="A19" s="23">
        <v>13</v>
      </c>
      <c r="B19" s="6" t="str">
        <f>'2ndR'!B19</f>
        <v>Sašo&amp;Sašo Kranjc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4"/>
        <v>4.5</v>
      </c>
      <c r="W19" s="18" t="str">
        <f>'2ndR'!W19</f>
        <v>m</v>
      </c>
      <c r="X19" s="18">
        <f>'2ndR'!X19</f>
        <v>11.6</v>
      </c>
      <c r="Y19" s="18" t="str">
        <f>'2ndR'!Y19</f>
        <v>m</v>
      </c>
      <c r="Z19" s="18">
        <f>'2ndR'!Z19</f>
        <v>11.6</v>
      </c>
      <c r="AA19" s="36">
        <f>IF(B19&lt;&gt;"",'2ndR'!AA19+AB19,0)</f>
        <v>1</v>
      </c>
      <c r="AB19" s="36">
        <f t="shared" si="1"/>
        <v>0</v>
      </c>
      <c r="AC19" s="95">
        <f t="shared" si="2"/>
        <v>9</v>
      </c>
      <c r="AD19" s="95">
        <f t="shared" si="3"/>
        <v>9</v>
      </c>
    </row>
    <row r="20" spans="1:30" x14ac:dyDescent="0.25">
      <c r="A20" s="23">
        <v>14</v>
      </c>
      <c r="B20" s="61">
        <f>'2ndR'!B20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4"/>
        <v>-1.5</v>
      </c>
      <c r="W20" s="18">
        <f>'2ndR'!W20</f>
        <v>0</v>
      </c>
      <c r="X20" s="18">
        <f>'2ndR'!X20</f>
        <v>0</v>
      </c>
      <c r="Y20" s="18">
        <f>'2ndR'!Y20</f>
        <v>0</v>
      </c>
      <c r="Z20" s="18">
        <f>'2ndR'!Z20</f>
        <v>0</v>
      </c>
      <c r="AA20" s="36">
        <f>IF(B20&lt;&gt;"",'2ndR'!AA20+AB20,0)</f>
        <v>0</v>
      </c>
      <c r="AB20" s="36">
        <f t="shared" si="1"/>
        <v>0</v>
      </c>
      <c r="AC20" s="95">
        <f t="shared" si="2"/>
        <v>-3</v>
      </c>
      <c r="AD20" s="95">
        <f t="shared" si="3"/>
        <v>-3</v>
      </c>
    </row>
    <row r="21" spans="1:30" x14ac:dyDescent="0.25">
      <c r="A21" s="23">
        <v>15</v>
      </c>
      <c r="B21" s="6">
        <f>'2ndR'!B21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'2ndR'!W21</f>
        <v>0</v>
      </c>
      <c r="X21" s="18">
        <f>'2ndR'!X21</f>
        <v>0</v>
      </c>
      <c r="Y21" s="18">
        <f>'2ndR'!Y21</f>
        <v>0</v>
      </c>
      <c r="Z21" s="18">
        <f>'2ndR'!Z21</f>
        <v>0</v>
      </c>
      <c r="AA21" s="36">
        <f>IF(B21&lt;&gt;"",'2ndR'!AA21+AB21,0)</f>
        <v>0</v>
      </c>
      <c r="AB21" s="36">
        <f t="shared" si="1"/>
        <v>0</v>
      </c>
      <c r="AC21" s="95">
        <f t="shared" si="2"/>
        <v>-3</v>
      </c>
      <c r="AD21" s="95">
        <f t="shared" si="3"/>
        <v>-3</v>
      </c>
    </row>
    <row r="22" spans="1:30" x14ac:dyDescent="0.25">
      <c r="A22" s="23">
        <v>16</v>
      </c>
      <c r="B22" s="6">
        <f>'2ndR'!B22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'2ndR'!W22</f>
        <v>0</v>
      </c>
      <c r="X22" s="18">
        <f>'2ndR'!X22</f>
        <v>0</v>
      </c>
      <c r="Y22" s="18">
        <f>'2ndR'!Y22</f>
        <v>0</v>
      </c>
      <c r="Z22" s="18">
        <f>'2ndR'!Z22</f>
        <v>0</v>
      </c>
      <c r="AA22" s="36">
        <f>IF(B22&lt;&gt;"",'2ndR'!AA22+AB22,0)</f>
        <v>0</v>
      </c>
      <c r="AB22" s="36">
        <f t="shared" si="1"/>
        <v>0</v>
      </c>
      <c r="AC22" s="95">
        <f t="shared" si="2"/>
        <v>-3</v>
      </c>
      <c r="AD22" s="95">
        <f t="shared" si="3"/>
        <v>-3</v>
      </c>
    </row>
    <row r="23" spans="1:30" x14ac:dyDescent="0.25">
      <c r="A23" s="23">
        <v>17</v>
      </c>
      <c r="B23" s="6">
        <f>'2ndR'!B23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'2ndR'!W23</f>
        <v>0</v>
      </c>
      <c r="X23" s="18">
        <f>'2ndR'!X23</f>
        <v>0</v>
      </c>
      <c r="Y23" s="18">
        <f>'2ndR'!Y23</f>
        <v>0</v>
      </c>
      <c r="Z23" s="18">
        <f>'2ndR'!Z23</f>
        <v>0</v>
      </c>
      <c r="AA23" s="36">
        <f>IF(B23&lt;&gt;"",'2ndR'!AA23+AB23,0)</f>
        <v>0</v>
      </c>
      <c r="AB23" s="36">
        <f t="shared" si="1"/>
        <v>0</v>
      </c>
      <c r="AC23" s="95">
        <f t="shared" si="2"/>
        <v>-3</v>
      </c>
      <c r="AD23" s="95">
        <f t="shared" si="3"/>
        <v>-3</v>
      </c>
    </row>
    <row r="24" spans="1:30" x14ac:dyDescent="0.25">
      <c r="A24" s="23">
        <v>18</v>
      </c>
      <c r="B24" s="6">
        <f>'2ndR'!B24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'2ndR'!W24</f>
        <v>0</v>
      </c>
      <c r="X24" s="18">
        <f>'2ndR'!X24</f>
        <v>0</v>
      </c>
      <c r="Y24" s="18">
        <f>'2ndR'!Y24</f>
        <v>0</v>
      </c>
      <c r="Z24" s="18">
        <f>'2ndR'!Z24</f>
        <v>0</v>
      </c>
      <c r="AA24" s="36">
        <f>IF(B24&lt;&gt;"",'2ndR'!AA24+AB24,0)</f>
        <v>0</v>
      </c>
      <c r="AB24" s="36">
        <f t="shared" si="1"/>
        <v>0</v>
      </c>
      <c r="AC24" s="95">
        <f t="shared" si="2"/>
        <v>-3</v>
      </c>
      <c r="AD24" s="95">
        <f t="shared" si="3"/>
        <v>-3</v>
      </c>
    </row>
    <row r="25" spans="1:30" x14ac:dyDescent="0.25">
      <c r="A25" s="23">
        <v>19</v>
      </c>
      <c r="B25" s="6">
        <f>'2ndR'!B25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'2ndR'!W25</f>
        <v>0</v>
      </c>
      <c r="X25" s="18">
        <f>'2ndR'!X25</f>
        <v>0</v>
      </c>
      <c r="Y25" s="18">
        <f>'2ndR'!Y25</f>
        <v>0</v>
      </c>
      <c r="Z25" s="18">
        <f>'2ndR'!Z25</f>
        <v>0</v>
      </c>
      <c r="AA25" s="36">
        <f>IF(B25&lt;&gt;"",'2ndR'!AA25+AB25,0)</f>
        <v>0</v>
      </c>
      <c r="AB25" s="36">
        <f t="shared" si="1"/>
        <v>0</v>
      </c>
      <c r="AC25" s="95">
        <f t="shared" si="2"/>
        <v>-3</v>
      </c>
      <c r="AD25" s="95">
        <f t="shared" si="3"/>
        <v>-3</v>
      </c>
    </row>
    <row r="26" spans="1:30" x14ac:dyDescent="0.25">
      <c r="A26" s="23">
        <v>20</v>
      </c>
      <c r="B26" s="61">
        <f>'2ndR'!B26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'2ndR'!W26</f>
        <v>0</v>
      </c>
      <c r="X26" s="18">
        <f>'2ndR'!X26</f>
        <v>0</v>
      </c>
      <c r="Y26" s="18">
        <f>'2ndR'!Y26</f>
        <v>0</v>
      </c>
      <c r="Z26" s="18">
        <f>'2ndR'!Z26</f>
        <v>0</v>
      </c>
      <c r="AA26" s="36">
        <f>IF(B26&lt;&gt;"",'2ndR'!AA26+AB26,0)</f>
        <v>0</v>
      </c>
      <c r="AB26" s="36">
        <f t="shared" si="1"/>
        <v>0</v>
      </c>
      <c r="AC26" s="95">
        <f t="shared" si="2"/>
        <v>-3</v>
      </c>
      <c r="AD26" s="95">
        <f t="shared" si="3"/>
        <v>-3</v>
      </c>
    </row>
    <row r="27" spans="1:30" x14ac:dyDescent="0.25">
      <c r="A27" s="23">
        <v>21</v>
      </c>
      <c r="B27" s="6">
        <f>'2ndR'!B27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'2ndR'!W27</f>
        <v>0</v>
      </c>
      <c r="X27" s="18">
        <f>'2ndR'!X27</f>
        <v>0</v>
      </c>
      <c r="Y27" s="18">
        <f>'2ndR'!Y27</f>
        <v>0</v>
      </c>
      <c r="Z27" s="18">
        <f>'2ndR'!Z27</f>
        <v>0</v>
      </c>
      <c r="AA27" s="36">
        <f>IF(B27&lt;&gt;"",'2ndR'!AA27+AB27,0)</f>
        <v>0</v>
      </c>
      <c r="AB27" s="36">
        <f t="shared" si="1"/>
        <v>0</v>
      </c>
      <c r="AC27" s="95">
        <f t="shared" si="2"/>
        <v>-3</v>
      </c>
      <c r="AD27" s="95">
        <f t="shared" si="3"/>
        <v>-3</v>
      </c>
    </row>
    <row r="28" spans="1:30" x14ac:dyDescent="0.25">
      <c r="A28" s="23">
        <v>22</v>
      </c>
      <c r="B28" s="6">
        <f>'2ndR'!B28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'2ndR'!W28</f>
        <v>0</v>
      </c>
      <c r="X28" s="18">
        <f>'2ndR'!X28</f>
        <v>0</v>
      </c>
      <c r="Y28" s="18">
        <f>'2ndR'!Y28</f>
        <v>0</v>
      </c>
      <c r="Z28" s="18">
        <f>'2ndR'!Z28</f>
        <v>0</v>
      </c>
      <c r="AA28" s="36">
        <f>IF(B28&lt;&gt;"",'2ndR'!AA28+AB28,0)</f>
        <v>0</v>
      </c>
      <c r="AB28" s="36">
        <f t="shared" si="1"/>
        <v>0</v>
      </c>
      <c r="AC28" s="95">
        <f t="shared" si="2"/>
        <v>-3</v>
      </c>
      <c r="AD28" s="95">
        <f t="shared" si="3"/>
        <v>-3</v>
      </c>
    </row>
    <row r="29" spans="1:30" x14ac:dyDescent="0.25">
      <c r="A29" s="23">
        <v>23</v>
      </c>
      <c r="B29" s="6">
        <f>'2ndR'!B29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'2ndR'!W29</f>
        <v>0</v>
      </c>
      <c r="X29" s="18">
        <f>'2ndR'!X29</f>
        <v>0</v>
      </c>
      <c r="Y29" s="18">
        <f>'2ndR'!Y29</f>
        <v>0</v>
      </c>
      <c r="Z29" s="18">
        <f>'2ndR'!Z29</f>
        <v>0</v>
      </c>
      <c r="AA29" s="36">
        <f>IF(B29&lt;&gt;"",'2ndR'!AA29+AB29,0)</f>
        <v>0</v>
      </c>
      <c r="AB29" s="36">
        <f t="shared" si="1"/>
        <v>0</v>
      </c>
      <c r="AC29" s="95">
        <f t="shared" si="2"/>
        <v>-3</v>
      </c>
      <c r="AD29" s="95">
        <f t="shared" si="3"/>
        <v>-3</v>
      </c>
    </row>
    <row r="30" spans="1:30" x14ac:dyDescent="0.25">
      <c r="A30" s="23">
        <v>24</v>
      </c>
      <c r="B30" s="6">
        <f>'2ndR'!B30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'2ndR'!W30</f>
        <v>0</v>
      </c>
      <c r="X30" s="18">
        <f>'2ndR'!X30</f>
        <v>0</v>
      </c>
      <c r="Y30" s="18">
        <f>'2ndR'!Y30</f>
        <v>0</v>
      </c>
      <c r="Z30" s="18">
        <f>'2ndR'!Z30</f>
        <v>0</v>
      </c>
      <c r="AA30" s="36">
        <f>IF(B30&lt;&gt;"",'2ndR'!AA30+AB30,0)</f>
        <v>0</v>
      </c>
      <c r="AB30" s="36">
        <f t="shared" si="1"/>
        <v>0</v>
      </c>
      <c r="AC30" s="95">
        <f t="shared" si="2"/>
        <v>-3</v>
      </c>
      <c r="AD30" s="95">
        <f t="shared" si="3"/>
        <v>-3</v>
      </c>
    </row>
    <row r="31" spans="1:30" x14ac:dyDescent="0.25">
      <c r="A31" s="23">
        <v>25</v>
      </c>
      <c r="B31" s="6">
        <f>'2ndR'!B31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'2ndR'!W31</f>
        <v>0</v>
      </c>
      <c r="X31" s="18">
        <f>'2ndR'!X31</f>
        <v>0</v>
      </c>
      <c r="Y31" s="18">
        <f>'2ndR'!Y31</f>
        <v>0</v>
      </c>
      <c r="Z31" s="18">
        <f>'2ndR'!Z31</f>
        <v>0</v>
      </c>
      <c r="AA31" s="36">
        <f>IF(B31&lt;&gt;"",'2ndR'!AA31+AB31,0)</f>
        <v>0</v>
      </c>
      <c r="AB31" s="36">
        <f t="shared" si="1"/>
        <v>0</v>
      </c>
      <c r="AC31" s="95">
        <f t="shared" si="2"/>
        <v>-3</v>
      </c>
      <c r="AD31" s="95">
        <f t="shared" si="3"/>
        <v>-3</v>
      </c>
    </row>
    <row r="32" spans="1:30" x14ac:dyDescent="0.25">
      <c r="A32" s="23">
        <v>26</v>
      </c>
      <c r="B32" s="6">
        <f>'2ndR'!B32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'2ndR'!W32</f>
        <v>0</v>
      </c>
      <c r="X32" s="18">
        <f>'2ndR'!X32</f>
        <v>0</v>
      </c>
      <c r="Y32" s="18">
        <f>'2ndR'!Y32</f>
        <v>0</v>
      </c>
      <c r="Z32" s="18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25">
      <c r="A33" s="23">
        <v>27</v>
      </c>
      <c r="B33" s="6">
        <f>'2ndR'!B33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'2ndR'!W33</f>
        <v>0</v>
      </c>
      <c r="X33" s="18">
        <f>'2ndR'!X33</f>
        <v>0</v>
      </c>
      <c r="Y33" s="18">
        <f>'2ndR'!Y33</f>
        <v>0</v>
      </c>
      <c r="Z33" s="18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25">
      <c r="A34" s="23">
        <v>28</v>
      </c>
      <c r="B34" s="6">
        <f>'2ndR'!B34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'2ndR'!W34</f>
        <v>0</v>
      </c>
      <c r="X34" s="18">
        <f>'2ndR'!X34</f>
        <v>0</v>
      </c>
      <c r="Y34" s="18">
        <f>'2ndR'!Y34</f>
        <v>0</v>
      </c>
      <c r="Z34" s="18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25">
      <c r="A35" s="23">
        <v>29</v>
      </c>
      <c r="B35" s="6">
        <f>'2ndR'!B35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'2ndR'!W35</f>
        <v>0</v>
      </c>
      <c r="X35" s="18">
        <f>'2ndR'!X35</f>
        <v>0</v>
      </c>
      <c r="Y35" s="18">
        <f>'2ndR'!Y35</f>
        <v>0</v>
      </c>
      <c r="Z35" s="18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25">
      <c r="A36" s="23">
        <v>30</v>
      </c>
      <c r="B36" s="6">
        <f>'2ndR'!B36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'2ndR'!W36</f>
        <v>0</v>
      </c>
      <c r="X36" s="18">
        <f>'2ndR'!X36</f>
        <v>0</v>
      </c>
      <c r="Y36" s="18">
        <f>'2ndR'!Y36</f>
        <v>0</v>
      </c>
      <c r="Z36" s="18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25">
      <c r="A37" s="23">
        <v>31</v>
      </c>
      <c r="B37" s="6">
        <f>'2ndR'!B37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'2ndR'!W37</f>
        <v>0</v>
      </c>
      <c r="X37" s="18">
        <f>'2ndR'!X37</f>
        <v>0</v>
      </c>
      <c r="Y37" s="18">
        <f>'2ndR'!Y37</f>
        <v>0</v>
      </c>
      <c r="Z37" s="18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25">
      <c r="A38" s="23">
        <v>32</v>
      </c>
      <c r="B38" s="6">
        <f>'2ndR'!B38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'2ndR'!W38</f>
        <v>0</v>
      </c>
      <c r="X38" s="18">
        <f>'2ndR'!X38</f>
        <v>0</v>
      </c>
      <c r="Y38" s="18">
        <f>'2ndR'!Y38</f>
        <v>0</v>
      </c>
      <c r="Z38" s="18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2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8">
        <f>'2ndR'!W39</f>
        <v>0</v>
      </c>
      <c r="X39" s="18">
        <f>'2ndR'!X39</f>
        <v>0</v>
      </c>
      <c r="Y39" s="18">
        <f>'2ndR'!Y39</f>
        <v>0</v>
      </c>
      <c r="Z39" s="18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8">
        <f>'2ndR'!W40</f>
        <v>0</v>
      </c>
      <c r="X40" s="18">
        <f>'2ndR'!X40</f>
        <v>0</v>
      </c>
      <c r="Y40" s="18">
        <f>'2ndR'!Y40</f>
        <v>0</v>
      </c>
      <c r="Z40" s="18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8">
        <f>'2ndR'!W41</f>
        <v>0</v>
      </c>
      <c r="X41" s="18">
        <f>'2ndR'!X41</f>
        <v>0</v>
      </c>
      <c r="Y41" s="18">
        <f>'2ndR'!Y41</f>
        <v>0</v>
      </c>
      <c r="Z41" s="18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2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8">
        <f>'2ndR'!W42</f>
        <v>0</v>
      </c>
      <c r="X42" s="18">
        <f>'2ndR'!X42</f>
        <v>0</v>
      </c>
      <c r="Y42" s="18">
        <f>'2ndR'!Y42</f>
        <v>0</v>
      </c>
      <c r="Z42" s="18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2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8">
        <f>'2ndR'!W43</f>
        <v>0</v>
      </c>
      <c r="X43" s="18">
        <f>'2ndR'!X43</f>
        <v>0</v>
      </c>
      <c r="Y43" s="18">
        <f>'2ndR'!Y43</f>
        <v>0</v>
      </c>
      <c r="Z43" s="18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2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8">
        <f>'2ndR'!W44</f>
        <v>0</v>
      </c>
      <c r="X44" s="18">
        <f>'2ndR'!X44</f>
        <v>0</v>
      </c>
      <c r="Y44" s="18">
        <f>'2ndR'!Y44</f>
        <v>0</v>
      </c>
      <c r="Z44" s="18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2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8">
        <f>'2ndR'!W45</f>
        <v>0</v>
      </c>
      <c r="X45" s="18">
        <f>'2ndR'!X45</f>
        <v>0</v>
      </c>
      <c r="Y45" s="18">
        <f>'2ndR'!Y45</f>
        <v>0</v>
      </c>
      <c r="Z45" s="18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2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8">
        <f>'2ndR'!W46</f>
        <v>0</v>
      </c>
      <c r="X46" s="18">
        <f>'2ndR'!X46</f>
        <v>0</v>
      </c>
      <c r="Y46" s="18">
        <f>'2ndR'!Y46</f>
        <v>0</v>
      </c>
      <c r="Z46" s="18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2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8">
        <f>'2ndR'!W47</f>
        <v>0</v>
      </c>
      <c r="X47" s="18">
        <f>'2ndR'!X47</f>
        <v>0</v>
      </c>
      <c r="Y47" s="18">
        <f>'2ndR'!Y47</f>
        <v>0</v>
      </c>
      <c r="Z47" s="18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2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8">
        <f>'2ndR'!W48</f>
        <v>0</v>
      </c>
      <c r="X48" s="18">
        <f>'2ndR'!X48</f>
        <v>0</v>
      </c>
      <c r="Y48" s="18">
        <f>'2ndR'!Y48</f>
        <v>0</v>
      </c>
      <c r="Z48" s="18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8">
        <f>'2ndR'!W49</f>
        <v>0</v>
      </c>
      <c r="X49" s="18">
        <f>'2ndR'!X49</f>
        <v>0</v>
      </c>
      <c r="Y49" s="18">
        <f>'2ndR'!Y49</f>
        <v>0</v>
      </c>
      <c r="Z49" s="18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8">
        <f>'2ndR'!W50</f>
        <v>0</v>
      </c>
      <c r="X50" s="18">
        <f>'2ndR'!X50</f>
        <v>0</v>
      </c>
      <c r="Y50" s="18">
        <f>'2ndR'!Y50</f>
        <v>0</v>
      </c>
      <c r="Z50" s="18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8">
        <f>'2ndR'!W51</f>
        <v>0</v>
      </c>
      <c r="X51" s="18">
        <f>'2ndR'!X51</f>
        <v>0</v>
      </c>
      <c r="Y51" s="18">
        <f>'2ndR'!Y51</f>
        <v>0</v>
      </c>
      <c r="Z51" s="18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8">
        <f>'2ndR'!W52</f>
        <v>0</v>
      </c>
      <c r="X52" s="18">
        <f>'2ndR'!X52</f>
        <v>0</v>
      </c>
      <c r="Y52" s="18">
        <f>'2ndR'!Y52</f>
        <v>0</v>
      </c>
      <c r="Z52" s="18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8">
        <f>'2ndR'!W53</f>
        <v>0</v>
      </c>
      <c r="X53" s="18">
        <f>'2ndR'!X53</f>
        <v>0</v>
      </c>
      <c r="Y53" s="18">
        <f>'2ndR'!Y53</f>
        <v>0</v>
      </c>
      <c r="Z53" s="18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8">
        <f>'2ndR'!W54</f>
        <v>0</v>
      </c>
      <c r="X54" s="18">
        <f>'2ndR'!X54</f>
        <v>0</v>
      </c>
      <c r="Y54" s="18">
        <f>'2ndR'!Y54</f>
        <v>0</v>
      </c>
      <c r="Z54" s="18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2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8">
        <f>'2ndR'!W55</f>
        <v>0</v>
      </c>
      <c r="X55" s="18">
        <f>'2ndR'!X55</f>
        <v>0</v>
      </c>
      <c r="Y55" s="18">
        <f>'2ndR'!Y55</f>
        <v>0</v>
      </c>
      <c r="Z55" s="18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2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8">
        <f>'2ndR'!W56</f>
        <v>0</v>
      </c>
      <c r="X56" s="18">
        <f>'2ndR'!X56</f>
        <v>0</v>
      </c>
      <c r="Y56" s="18">
        <f>'2ndR'!Y56</f>
        <v>0</v>
      </c>
      <c r="Z56" s="18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8">
        <f>'2ndR'!W57</f>
        <v>0</v>
      </c>
      <c r="X57" s="18">
        <f>'2ndR'!X57</f>
        <v>0</v>
      </c>
      <c r="Y57" s="18">
        <f>'2ndR'!Y57</f>
        <v>0</v>
      </c>
      <c r="Z57" s="18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8">
        <f>'2ndR'!W58</f>
        <v>0</v>
      </c>
      <c r="X58" s="18">
        <f>'2ndR'!X58</f>
        <v>0</v>
      </c>
      <c r="Y58" s="18">
        <f>'2ndR'!Y58</f>
        <v>0</v>
      </c>
      <c r="Z58" s="18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8">
        <f>'2ndR'!W59</f>
        <v>0</v>
      </c>
      <c r="X59" s="18">
        <f>'2ndR'!X59</f>
        <v>0</v>
      </c>
      <c r="Y59" s="18">
        <f>'2ndR'!Y59</f>
        <v>0</v>
      </c>
      <c r="Z59" s="18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8">
        <f>'2ndR'!W60</f>
        <v>0</v>
      </c>
      <c r="X60" s="18">
        <f>'2ndR'!X60</f>
        <v>0</v>
      </c>
      <c r="Y60" s="18">
        <f>'2ndR'!Y60</f>
        <v>0</v>
      </c>
      <c r="Z60" s="18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8">
        <f>'2ndR'!W61</f>
        <v>0</v>
      </c>
      <c r="X61" s="18">
        <f>'2ndR'!X61</f>
        <v>0</v>
      </c>
      <c r="Y61" s="18">
        <f>'2ndR'!Y61</f>
        <v>0</v>
      </c>
      <c r="Z61" s="18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8">
        <f>'2ndR'!W62</f>
        <v>0</v>
      </c>
      <c r="X62" s="18">
        <f>'2ndR'!X62</f>
        <v>0</v>
      </c>
      <c r="Y62" s="18">
        <f>'2ndR'!Y62</f>
        <v>0</v>
      </c>
      <c r="Z62" s="18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8">
        <f>'2ndR'!W63</f>
        <v>0</v>
      </c>
      <c r="X63" s="18">
        <f>'2ndR'!X63</f>
        <v>0</v>
      </c>
      <c r="Y63" s="18">
        <f>'2ndR'!Y63</f>
        <v>0</v>
      </c>
      <c r="Z63" s="18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8">
        <f>'2ndR'!W64</f>
        <v>0</v>
      </c>
      <c r="X64" s="18">
        <f>'2ndR'!X64</f>
        <v>0</v>
      </c>
      <c r="Y64" s="18">
        <f>'2ndR'!Y64</f>
        <v>0</v>
      </c>
      <c r="Z64" s="18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8">
        <f>'2ndR'!W65</f>
        <v>0</v>
      </c>
      <c r="X65" s="18">
        <f>'2ndR'!X65</f>
        <v>0</v>
      </c>
      <c r="Y65" s="18">
        <f>'2ndR'!Y65</f>
        <v>0</v>
      </c>
      <c r="Z65" s="18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8">
        <f>'2ndR'!W66</f>
        <v>0</v>
      </c>
      <c r="X66" s="18">
        <f>'2ndR'!X66</f>
        <v>0</v>
      </c>
      <c r="Y66" s="18">
        <f>'2ndR'!Y66</f>
        <v>0</v>
      </c>
      <c r="Z66" s="18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8">
        <f>'2ndR'!W67</f>
        <v>0</v>
      </c>
      <c r="X67" s="18">
        <f>'2ndR'!X67</f>
        <v>0</v>
      </c>
      <c r="Y67" s="18">
        <f>'2ndR'!Y67</f>
        <v>0</v>
      </c>
      <c r="Z67" s="18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8">
        <f>'2ndR'!W68</f>
        <v>0</v>
      </c>
      <c r="X68" s="18">
        <f>'2ndR'!X68</f>
        <v>0</v>
      </c>
      <c r="Y68" s="18">
        <f>'2ndR'!Y68</f>
        <v>0</v>
      </c>
      <c r="Z68" s="18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25">
      <c r="A69" s="23">
        <v>63</v>
      </c>
      <c r="B69" s="7" t="str">
        <f>IF('2ndR'!B69&lt;&gt;0,'2ndR'!B69,"")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8">
        <f>'2ndR'!W69</f>
        <v>0</v>
      </c>
      <c r="X69" s="18">
        <f>'2ndR'!X69</f>
        <v>0</v>
      </c>
      <c r="Y69" s="18">
        <f>'2ndR'!Y69</f>
        <v>0</v>
      </c>
      <c r="Z69" s="18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8">
        <f>'2ndR'!W70</f>
        <v>0</v>
      </c>
      <c r="X70" s="18">
        <f>'2ndR'!X70</f>
        <v>0</v>
      </c>
      <c r="Y70" s="18">
        <f>'2ndR'!Y70</f>
        <v>0</v>
      </c>
      <c r="Z70" s="18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8">
        <f>'2ndR'!W71</f>
        <v>0</v>
      </c>
      <c r="X71" s="18">
        <f>'2ndR'!X71</f>
        <v>0</v>
      </c>
      <c r="Y71" s="18">
        <f>'2ndR'!Y71</f>
        <v>0</v>
      </c>
      <c r="Z71" s="18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'2ndR'!W72</f>
        <v>0</v>
      </c>
      <c r="X72" s="18">
        <f>'2ndR'!X72</f>
        <v>0</v>
      </c>
      <c r="Y72" s="18">
        <f>'2ndR'!Y72</f>
        <v>0</v>
      </c>
      <c r="Z72" s="18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'2ndR'!W73</f>
        <v>0</v>
      </c>
      <c r="X73" s="18">
        <f>'2ndR'!X73</f>
        <v>0</v>
      </c>
      <c r="Y73" s="18">
        <f>'2ndR'!Y73</f>
        <v>0</v>
      </c>
      <c r="Z73" s="18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'2ndR'!W74</f>
        <v>0</v>
      </c>
      <c r="X74" s="18">
        <f>'2ndR'!X74</f>
        <v>0</v>
      </c>
      <c r="Y74" s="18">
        <f>'2ndR'!Y74</f>
        <v>0</v>
      </c>
      <c r="Z74" s="18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'2ndR'!W75</f>
        <v>0</v>
      </c>
      <c r="X75" s="18">
        <f>'2ndR'!X75</f>
        <v>0</v>
      </c>
      <c r="Y75" s="18">
        <f>'2ndR'!Y75</f>
        <v>0</v>
      </c>
      <c r="Z75" s="18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'2ndR'!W76</f>
        <v>0</v>
      </c>
      <c r="X76" s="18">
        <f>'2ndR'!X76</f>
        <v>0</v>
      </c>
      <c r="Y76" s="18">
        <f>'2ndR'!Y76</f>
        <v>0</v>
      </c>
      <c r="Z76" s="18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'2ndR'!W77</f>
        <v>0</v>
      </c>
      <c r="X77" s="18">
        <f>'2ndR'!X77</f>
        <v>0</v>
      </c>
      <c r="Y77" s="18">
        <f>'2ndR'!Y77</f>
        <v>0</v>
      </c>
      <c r="Z77" s="18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'2ndR'!W78</f>
        <v>0</v>
      </c>
      <c r="X78" s="18">
        <f>'2ndR'!X78</f>
        <v>0</v>
      </c>
      <c r="Y78" s="18">
        <f>'2ndR'!Y78</f>
        <v>0</v>
      </c>
      <c r="Z78" s="18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'2ndR'!W79</f>
        <v>0</v>
      </c>
      <c r="X79" s="18">
        <f>'2ndR'!X79</f>
        <v>0</v>
      </c>
      <c r="Y79" s="18">
        <f>'2ndR'!Y79</f>
        <v>0</v>
      </c>
      <c r="Z79" s="18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'2ndR'!W80</f>
        <v>0</v>
      </c>
      <c r="X80" s="18">
        <f>'2ndR'!X80</f>
        <v>0</v>
      </c>
      <c r="Y80" s="18">
        <f>'2ndR'!Y80</f>
        <v>0</v>
      </c>
      <c r="Z80" s="18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'2ndR'!W81</f>
        <v>0</v>
      </c>
      <c r="X81" s="18">
        <f>'2ndR'!X81</f>
        <v>0</v>
      </c>
      <c r="Y81" s="18">
        <f>'2ndR'!Y81</f>
        <v>0</v>
      </c>
      <c r="Z81" s="18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'2ndR'!W82</f>
        <v>0</v>
      </c>
      <c r="X82" s="18">
        <f>'2ndR'!X82</f>
        <v>0</v>
      </c>
      <c r="Y82" s="18">
        <f>'2ndR'!Y82</f>
        <v>0</v>
      </c>
      <c r="Z82" s="18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'2ndR'!W83</f>
        <v>0</v>
      </c>
      <c r="X83" s="18">
        <f>'2ndR'!X83</f>
        <v>0</v>
      </c>
      <c r="Y83" s="18">
        <f>'2ndR'!Y83</f>
        <v>0</v>
      </c>
      <c r="Z83" s="18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'2ndR'!W84</f>
        <v>0</v>
      </c>
      <c r="X84" s="18">
        <f>'2ndR'!X84</f>
        <v>0</v>
      </c>
      <c r="Y84" s="18">
        <f>'2ndR'!Y84</f>
        <v>0</v>
      </c>
      <c r="Z84" s="18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8">
        <f>'2ndR'!W85</f>
        <v>0</v>
      </c>
      <c r="X85" s="18">
        <f>'2ndR'!X85</f>
        <v>0</v>
      </c>
      <c r="Y85" s="18">
        <f>'2ndR'!Y85</f>
        <v>0</v>
      </c>
      <c r="Z85" s="18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8">
        <f>'2ndR'!W86</f>
        <v>0</v>
      </c>
      <c r="X86" s="18">
        <f>'2ndR'!X86</f>
        <v>0</v>
      </c>
      <c r="Y86" s="18">
        <f>'2ndR'!Y86</f>
        <v>0</v>
      </c>
      <c r="Z86" s="18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8">
        <f>'2ndR'!W87</f>
        <v>0</v>
      </c>
      <c r="X87" s="18">
        <f>'2ndR'!X87</f>
        <v>0</v>
      </c>
      <c r="Y87" s="18">
        <f>'2ndR'!Y87</f>
        <v>0</v>
      </c>
      <c r="Z87" s="18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8">
        <f>'2ndR'!W88</f>
        <v>0</v>
      </c>
      <c r="X88" s="18">
        <f>'2ndR'!X88</f>
        <v>0</v>
      </c>
      <c r="Y88" s="18">
        <f>'2ndR'!Y88</f>
        <v>0</v>
      </c>
      <c r="Z88" s="18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8">
        <f>'2ndR'!W89</f>
        <v>0</v>
      </c>
      <c r="X89" s="18">
        <f>'2ndR'!X89</f>
        <v>0</v>
      </c>
      <c r="Y89" s="18">
        <f>'2ndR'!Y89</f>
        <v>0</v>
      </c>
      <c r="Z89" s="18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8">
        <f>'2ndR'!W90</f>
        <v>0</v>
      </c>
      <c r="X90" s="18">
        <f>'2ndR'!X90</f>
        <v>0</v>
      </c>
      <c r="Y90" s="18">
        <f>'2ndR'!Y90</f>
        <v>0</v>
      </c>
      <c r="Z90" s="18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8">
        <f>'2ndR'!W91</f>
        <v>0</v>
      </c>
      <c r="X91" s="18">
        <f>'2ndR'!X91</f>
        <v>0</v>
      </c>
      <c r="Y91" s="18">
        <f>'2ndR'!Y91</f>
        <v>0</v>
      </c>
      <c r="Z91" s="18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8">
        <f>'2ndR'!W92</f>
        <v>0</v>
      </c>
      <c r="X92" s="18">
        <f>'2ndR'!X92</f>
        <v>0</v>
      </c>
      <c r="Y92" s="18">
        <f>'2ndR'!Y92</f>
        <v>0</v>
      </c>
      <c r="Z92" s="18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8">
        <f>'2ndR'!W93</f>
        <v>0</v>
      </c>
      <c r="X93" s="18">
        <f>'2ndR'!X93</f>
        <v>0</v>
      </c>
      <c r="Y93" s="18">
        <f>'2ndR'!Y93</f>
        <v>0</v>
      </c>
      <c r="Z93" s="18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8">
        <f>'2ndR'!W94</f>
        <v>0</v>
      </c>
      <c r="X94" s="18">
        <f>'2ndR'!X94</f>
        <v>0</v>
      </c>
      <c r="Y94" s="18">
        <f>'2ndR'!Y94</f>
        <v>0</v>
      </c>
      <c r="Z94" s="18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8">
        <f>'2ndR'!W95</f>
        <v>0</v>
      </c>
      <c r="X95" s="18">
        <f>'2ndR'!X95</f>
        <v>0</v>
      </c>
      <c r="Y95" s="18">
        <f>'2ndR'!Y95</f>
        <v>0</v>
      </c>
      <c r="Z95" s="18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8">
        <f>'2ndR'!W96</f>
        <v>0</v>
      </c>
      <c r="X96" s="18">
        <f>'2ndR'!X96</f>
        <v>0</v>
      </c>
      <c r="Y96" s="18">
        <f>'2ndR'!Y96</f>
        <v>0</v>
      </c>
      <c r="Z96" s="18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8">
        <f>'2ndR'!W97</f>
        <v>0</v>
      </c>
      <c r="X97" s="18">
        <f>'2ndR'!X97</f>
        <v>0</v>
      </c>
      <c r="Y97" s="18">
        <f>'2ndR'!Y97</f>
        <v>0</v>
      </c>
      <c r="Z97" s="18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8">
        <f>'2ndR'!W98</f>
        <v>0</v>
      </c>
      <c r="X98" s="18">
        <f>'2ndR'!X98</f>
        <v>0</v>
      </c>
      <c r="Y98" s="18">
        <f>'2ndR'!Y98</f>
        <v>0</v>
      </c>
      <c r="Z98" s="18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8">
        <f>'2ndR'!W99</f>
        <v>0</v>
      </c>
      <c r="X99" s="18">
        <f>'2ndR'!X99</f>
        <v>0</v>
      </c>
      <c r="Y99" s="18">
        <f>'2ndR'!Y99</f>
        <v>0</v>
      </c>
      <c r="Z99" s="18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8">
        <f>'2ndR'!W100</f>
        <v>0</v>
      </c>
      <c r="X100" s="18">
        <f>'2ndR'!X100</f>
        <v>0</v>
      </c>
      <c r="Y100" s="18">
        <f>'2ndR'!Y100</f>
        <v>0</v>
      </c>
      <c r="Z100" s="18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8">
        <f>'2ndR'!W101</f>
        <v>0</v>
      </c>
      <c r="X101" s="18">
        <f>'2ndR'!X101</f>
        <v>0</v>
      </c>
      <c r="Y101" s="18">
        <f>'2ndR'!Y101</f>
        <v>0</v>
      </c>
      <c r="Z101" s="18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8">
        <f>'2ndR'!W102</f>
        <v>0</v>
      </c>
      <c r="X102" s="18">
        <f>'2ndR'!X102</f>
        <v>0</v>
      </c>
      <c r="Y102" s="18">
        <f>'2ndR'!Y102</f>
        <v>0</v>
      </c>
      <c r="Z102" s="18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8">
        <f>'2ndR'!W103</f>
        <v>0</v>
      </c>
      <c r="X103" s="18">
        <f>'2ndR'!X103</f>
        <v>0</v>
      </c>
      <c r="Y103" s="18">
        <f>'2ndR'!Y103</f>
        <v>0</v>
      </c>
      <c r="Z103" s="18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8">
        <f>'2ndR'!W104</f>
        <v>0</v>
      </c>
      <c r="X104" s="18">
        <f>'2ndR'!X104</f>
        <v>0</v>
      </c>
      <c r="Y104" s="18">
        <f>'2ndR'!Y104</f>
        <v>0</v>
      </c>
      <c r="Z104" s="18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8">
        <f>'2ndR'!W105</f>
        <v>0</v>
      </c>
      <c r="X105" s="18">
        <f>'2ndR'!X105</f>
        <v>0</v>
      </c>
      <c r="Y105" s="18">
        <f>'2ndR'!Y105</f>
        <v>0</v>
      </c>
      <c r="Z105" s="18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8">
        <f>'2ndR'!W106</f>
        <v>0</v>
      </c>
      <c r="X106" s="18">
        <f>'2ndR'!X106</f>
        <v>0</v>
      </c>
      <c r="Y106" s="18">
        <f>'2ndR'!Y106</f>
        <v>0</v>
      </c>
      <c r="Z106" s="18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8">
        <f>'2ndR'!W107</f>
        <v>0</v>
      </c>
      <c r="X107" s="18">
        <f>'2ndR'!X107</f>
        <v>0</v>
      </c>
      <c r="Y107" s="18">
        <f>'2ndR'!Y107</f>
        <v>0</v>
      </c>
      <c r="Z107" s="18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8">
        <f>'2ndR'!W108</f>
        <v>0</v>
      </c>
      <c r="X108" s="18">
        <f>'2ndR'!X108</f>
        <v>0</v>
      </c>
      <c r="Y108" s="18">
        <f>'2ndR'!Y108</f>
        <v>0</v>
      </c>
      <c r="Z108" s="18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8">
        <f>'2ndR'!W109</f>
        <v>0</v>
      </c>
      <c r="X109" s="18">
        <f>'2ndR'!X109</f>
        <v>0</v>
      </c>
      <c r="Y109" s="18">
        <f>'2ndR'!Y109</f>
        <v>0</v>
      </c>
      <c r="Z109" s="18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8">
        <f>'2ndR'!W110</f>
        <v>0</v>
      </c>
      <c r="X110" s="18">
        <f>'2ndR'!X110</f>
        <v>0</v>
      </c>
      <c r="Y110" s="18">
        <f>'2ndR'!Y110</f>
        <v>0</v>
      </c>
      <c r="Z110" s="18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8">
        <f>'2ndR'!W111</f>
        <v>0</v>
      </c>
      <c r="X111" s="18">
        <f>'2ndR'!X111</f>
        <v>0</v>
      </c>
      <c r="Y111" s="18">
        <f>'2ndR'!Y111</f>
        <v>0</v>
      </c>
      <c r="Z111" s="18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8">
        <f>'2ndR'!W112</f>
        <v>0</v>
      </c>
      <c r="X112" s="18">
        <f>'2ndR'!X112</f>
        <v>0</v>
      </c>
      <c r="Y112" s="18">
        <f>'2ndR'!Y112</f>
        <v>0</v>
      </c>
      <c r="Z112" s="18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8">
        <f>'2ndR'!W113</f>
        <v>0</v>
      </c>
      <c r="X113" s="18">
        <f>'2ndR'!X113</f>
        <v>0</v>
      </c>
      <c r="Y113" s="18">
        <f>'2ndR'!Y113</f>
        <v>0</v>
      </c>
      <c r="Z113" s="18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8">
        <f>'2ndR'!W114</f>
        <v>0</v>
      </c>
      <c r="X114" s="18">
        <f>'2ndR'!X114</f>
        <v>0</v>
      </c>
      <c r="Y114" s="18">
        <f>'2ndR'!Y114</f>
        <v>0</v>
      </c>
      <c r="Z114" s="18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8">
        <f>'2ndR'!W115</f>
        <v>0</v>
      </c>
      <c r="X115" s="18">
        <f>'2ndR'!X115</f>
        <v>0</v>
      </c>
      <c r="Y115" s="18">
        <f>'2ndR'!Y115</f>
        <v>0</v>
      </c>
      <c r="Z115" s="18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8">
        <f>'2ndR'!W116</f>
        <v>0</v>
      </c>
      <c r="X116" s="18">
        <f>'2ndR'!X116</f>
        <v>0</v>
      </c>
      <c r="Y116" s="18">
        <f>'2ndR'!Y116</f>
        <v>0</v>
      </c>
      <c r="Z116" s="18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8">
        <f>'2ndR'!W117</f>
        <v>0</v>
      </c>
      <c r="X117" s="18">
        <f>'2ndR'!X117</f>
        <v>0</v>
      </c>
      <c r="Y117" s="18">
        <f>'2ndR'!Y117</f>
        <v>0</v>
      </c>
      <c r="Z117" s="18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8">
        <f>'2ndR'!W118</f>
        <v>0</v>
      </c>
      <c r="X118" s="18">
        <f>'2ndR'!X118</f>
        <v>0</v>
      </c>
      <c r="Y118" s="18">
        <f>'2ndR'!Y118</f>
        <v>0</v>
      </c>
      <c r="Z118" s="18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8">
        <f>'2ndR'!W119</f>
        <v>0</v>
      </c>
      <c r="X119" s="18">
        <f>'2ndR'!X119</f>
        <v>0</v>
      </c>
      <c r="Y119" s="18">
        <f>'2ndR'!Y119</f>
        <v>0</v>
      </c>
      <c r="Z119" s="18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8">
        <f>'2ndR'!W120</f>
        <v>0</v>
      </c>
      <c r="X120" s="18">
        <f>'2ndR'!X120</f>
        <v>0</v>
      </c>
      <c r="Y120" s="18">
        <f>'2ndR'!Y120</f>
        <v>0</v>
      </c>
      <c r="Z120" s="18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8">
        <f>'2ndR'!W121</f>
        <v>0</v>
      </c>
      <c r="X121" s="18">
        <f>'2ndR'!X121</f>
        <v>0</v>
      </c>
      <c r="Y121" s="18">
        <f>'2ndR'!Y121</f>
        <v>0</v>
      </c>
      <c r="Z121" s="18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8">
        <f>'2ndR'!W122</f>
        <v>0</v>
      </c>
      <c r="X122" s="18">
        <f>'2ndR'!X122</f>
        <v>0</v>
      </c>
      <c r="Y122" s="18">
        <f>'2ndR'!Y122</f>
        <v>0</v>
      </c>
      <c r="Z122" s="18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8">
        <f>'2ndR'!W123</f>
        <v>0</v>
      </c>
      <c r="X123" s="18">
        <f>'2ndR'!X123</f>
        <v>0</v>
      </c>
      <c r="Y123" s="18">
        <f>'2ndR'!Y123</f>
        <v>0</v>
      </c>
      <c r="Z123" s="18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8">
        <f>'2ndR'!W124</f>
        <v>0</v>
      </c>
      <c r="X124" s="18">
        <f>'2ndR'!X124</f>
        <v>0</v>
      </c>
      <c r="Y124" s="18">
        <f>'2ndR'!Y124</f>
        <v>0</v>
      </c>
      <c r="Z124" s="18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8">
        <f>'2ndR'!W125</f>
        <v>0</v>
      </c>
      <c r="X125" s="18">
        <f>'2ndR'!X125</f>
        <v>0</v>
      </c>
      <c r="Y125" s="18">
        <f>'2ndR'!Y125</f>
        <v>0</v>
      </c>
      <c r="Z125" s="18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8">
        <f>'2ndR'!W126</f>
        <v>0</v>
      </c>
      <c r="X126" s="18">
        <f>'2ndR'!X126</f>
        <v>0</v>
      </c>
      <c r="Y126" s="18">
        <f>'2ndR'!Y126</f>
        <v>0</v>
      </c>
      <c r="Z126" s="18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8">
        <f>'2ndR'!W127</f>
        <v>0</v>
      </c>
      <c r="X127" s="18">
        <f>'2ndR'!X127</f>
        <v>0</v>
      </c>
      <c r="Y127" s="18">
        <f>'2ndR'!Y127</f>
        <v>0</v>
      </c>
      <c r="Z127" s="18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8">
        <f>'2ndR'!W128</f>
        <v>0</v>
      </c>
      <c r="X128" s="18">
        <f>'2ndR'!X128</f>
        <v>0</v>
      </c>
      <c r="Y128" s="18">
        <f>'2ndR'!Y128</f>
        <v>0</v>
      </c>
      <c r="Z128" s="18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8">
        <f>'2ndR'!W129</f>
        <v>0</v>
      </c>
      <c r="X129" s="18">
        <f>'2ndR'!X129</f>
        <v>0</v>
      </c>
      <c r="Y129" s="18">
        <f>'2ndR'!Y129</f>
        <v>0</v>
      </c>
      <c r="Z129" s="18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8">
        <f>'2ndR'!W130</f>
        <v>0</v>
      </c>
      <c r="X130" s="18">
        <f>'2ndR'!X130</f>
        <v>0</v>
      </c>
      <c r="Y130" s="18">
        <f>'2ndR'!Y130</f>
        <v>0</v>
      </c>
      <c r="Z130" s="18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8">
        <f>'2ndR'!W131</f>
        <v>0</v>
      </c>
      <c r="X131" s="18">
        <f>'2ndR'!X131</f>
        <v>0</v>
      </c>
      <c r="Y131" s="18">
        <f>'2ndR'!Y131</f>
        <v>0</v>
      </c>
      <c r="Z131" s="18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8">
        <f>'2ndR'!W132</f>
        <v>0</v>
      </c>
      <c r="X132" s="18">
        <f>'2ndR'!X132</f>
        <v>0</v>
      </c>
      <c r="Y132" s="18">
        <f>'2ndR'!Y132</f>
        <v>0</v>
      </c>
      <c r="Z132" s="18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8">
        <f>'2ndR'!W133</f>
        <v>0</v>
      </c>
      <c r="X133" s="18">
        <f>'2ndR'!X133</f>
        <v>0</v>
      </c>
      <c r="Y133" s="18">
        <f>'2ndR'!Y133</f>
        <v>0</v>
      </c>
      <c r="Z133" s="18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8">
        <f>'2ndR'!W134</f>
        <v>0</v>
      </c>
      <c r="X134" s="18">
        <f>'2ndR'!X134</f>
        <v>0</v>
      </c>
      <c r="Y134" s="18">
        <f>'2ndR'!Y134</f>
        <v>0</v>
      </c>
      <c r="Z134" s="18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8">
        <f>'2ndR'!W135</f>
        <v>0</v>
      </c>
      <c r="X135" s="18">
        <f>'2ndR'!X135</f>
        <v>0</v>
      </c>
      <c r="Y135" s="18">
        <f>'2ndR'!Y135</f>
        <v>0</v>
      </c>
      <c r="Z135" s="18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8">
        <f>'2ndR'!W136</f>
        <v>0</v>
      </c>
      <c r="X136" s="18">
        <f>'2ndR'!X136</f>
        <v>0</v>
      </c>
      <c r="Y136" s="18">
        <f>'2ndR'!Y136</f>
        <v>0</v>
      </c>
      <c r="Z136" s="18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8">
        <f>'2ndR'!W137</f>
        <v>0</v>
      </c>
      <c r="X137" s="18">
        <f>'2ndR'!X137</f>
        <v>0</v>
      </c>
      <c r="Y137" s="18">
        <f>'2ndR'!Y137</f>
        <v>0</v>
      </c>
      <c r="Z137" s="18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8">
        <f>'2ndR'!W138</f>
        <v>0</v>
      </c>
      <c r="X138" s="18">
        <f>'2ndR'!X138</f>
        <v>0</v>
      </c>
      <c r="Y138" s="18">
        <f>'2ndR'!Y138</f>
        <v>0</v>
      </c>
      <c r="Z138" s="18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8">
        <f>'2ndR'!W139</f>
        <v>0</v>
      </c>
      <c r="X139" s="18">
        <f>'2ndR'!X139</f>
        <v>0</v>
      </c>
      <c r="Y139" s="18">
        <f>'2ndR'!Y139</f>
        <v>0</v>
      </c>
      <c r="Z139" s="18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8">
        <f>'2ndR'!W140</f>
        <v>0</v>
      </c>
      <c r="X140" s="18">
        <f>'2ndR'!X140</f>
        <v>0</v>
      </c>
      <c r="Y140" s="18">
        <f>'2ndR'!Y140</f>
        <v>0</v>
      </c>
      <c r="Z140" s="18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8">
        <f>'2ndR'!W141</f>
        <v>0</v>
      </c>
      <c r="X141" s="18">
        <f>'2ndR'!X141</f>
        <v>0</v>
      </c>
      <c r="Y141" s="18">
        <f>'2ndR'!Y141</f>
        <v>0</v>
      </c>
      <c r="Z141" s="18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8">
        <f>'2ndR'!W142</f>
        <v>0</v>
      </c>
      <c r="X142" s="18">
        <f>'2ndR'!X142</f>
        <v>0</v>
      </c>
      <c r="Y142" s="18">
        <f>'2ndR'!Y142</f>
        <v>0</v>
      </c>
      <c r="Z142" s="18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8">
        <f>'2ndR'!W143</f>
        <v>0</v>
      </c>
      <c r="X143" s="18">
        <f>'2ndR'!X143</f>
        <v>0</v>
      </c>
      <c r="Y143" s="18">
        <f>'2ndR'!Y143</f>
        <v>0</v>
      </c>
      <c r="Z143" s="18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8">
        <f>'2ndR'!W144</f>
        <v>0</v>
      </c>
      <c r="X144" s="18">
        <f>'2ndR'!X144</f>
        <v>0</v>
      </c>
      <c r="Y144" s="18">
        <f>'2ndR'!Y144</f>
        <v>0</v>
      </c>
      <c r="Z144" s="18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8">
        <f>'2ndR'!W145</f>
        <v>0</v>
      </c>
      <c r="X145" s="18">
        <f>'2ndR'!X145</f>
        <v>0</v>
      </c>
      <c r="Y145" s="18">
        <f>'2ndR'!Y145</f>
        <v>0</v>
      </c>
      <c r="Z145" s="18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8">
        <f>'2ndR'!W146</f>
        <v>0</v>
      </c>
      <c r="X146" s="18">
        <f>'2ndR'!X146</f>
        <v>0</v>
      </c>
      <c r="Y146" s="18">
        <f>'2ndR'!Y146</f>
        <v>0</v>
      </c>
      <c r="Z146" s="18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3" t="s">
        <v>2</v>
      </c>
      <c r="W5" s="94"/>
      <c r="X5" s="161" t="s">
        <v>30</v>
      </c>
      <c r="Y5" s="94"/>
      <c r="Z5" s="161" t="s">
        <v>31</v>
      </c>
      <c r="AA5" s="91" t="s">
        <v>10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2"/>
      <c r="V6" s="164"/>
      <c r="W6" s="93"/>
      <c r="X6" s="162"/>
      <c r="Y6" s="93"/>
      <c r="Z6" s="162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Tim Rebolj&amp; Gal Grudnik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15.3</v>
      </c>
      <c r="W7" s="18" t="str">
        <f>'3rdR'!W7</f>
        <v>m</v>
      </c>
      <c r="X7" s="18">
        <f>'3rdR'!X7</f>
        <v>31.8</v>
      </c>
      <c r="Y7" s="18" t="str">
        <f>'3rdR'!Y7</f>
        <v>m</v>
      </c>
      <c r="Z7" s="18">
        <f>'3rdR'!Z7</f>
        <v>33.5</v>
      </c>
      <c r="AA7" s="36">
        <f>IF(B7&lt;&gt;"",'3rdR'!AA7+AB7,0)</f>
        <v>1</v>
      </c>
      <c r="AB7" s="36">
        <f t="shared" ref="AB7:AB38" si="1">IF(U7&gt;0,1,0)</f>
        <v>0</v>
      </c>
      <c r="AC7" s="95">
        <f>ROUND(IF(W7="m",(X7*$AC$4/113+$AD$4-$AE$4),(X7*$AC$2/113+$AD$2-$AE$2)),0)</f>
        <v>30</v>
      </c>
      <c r="AD7" s="95">
        <f>ROUND(IF(Y7="m",(Z7*$AC$4/113+$AD$4-$AE$4),(Z7*$AC$2/113+$AD$2-$AE$2)),0)</f>
        <v>32</v>
      </c>
    </row>
    <row r="8" spans="1:37" x14ac:dyDescent="0.25">
      <c r="A8" s="23">
        <v>2</v>
      </c>
      <c r="B8" s="6" t="str">
        <f>'3rdR'!B8</f>
        <v>Marina Ravnikar&amp;Janko Kržič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2">ROUND(0.35*MIN(AC8,AD8)+0.15*MAX(AC8,AD8),1)</f>
        <v>10.9</v>
      </c>
      <c r="W8" s="18" t="str">
        <f>'3rdR'!W8</f>
        <v>d</v>
      </c>
      <c r="X8" s="18">
        <f>'3rdR'!X8</f>
        <v>18.8</v>
      </c>
      <c r="Y8" s="18" t="str">
        <f>'3rdR'!Y8</f>
        <v>m</v>
      </c>
      <c r="Z8" s="18">
        <f>'3rdR'!Z8</f>
        <v>34.9</v>
      </c>
      <c r="AA8" s="36">
        <f>IF(B8&lt;&gt;"",'3rdR'!AA8+AB8,0)</f>
        <v>1</v>
      </c>
      <c r="AB8" s="36">
        <f t="shared" si="1"/>
        <v>0</v>
      </c>
      <c r="AC8" s="95">
        <f t="shared" ref="AC8:AC23" si="3">ROUND(IF(W8="m",(X8*$AC$4/113+$AD$4-$AE$4),(X8*$AC$2/113+$AD$2-$AE$2)),0)</f>
        <v>17</v>
      </c>
      <c r="AD8" s="95">
        <f t="shared" ref="AD8:AD23" si="4">ROUND(IF(Y8="m",(Z8*$AC$4/113+$AD$4-$AE$4),(Z8*$AC$2/113+$AD$2-$AE$2)),0)</f>
        <v>33</v>
      </c>
    </row>
    <row r="9" spans="1:37" x14ac:dyDescent="0.25">
      <c r="A9" s="23">
        <v>3</v>
      </c>
      <c r="B9" s="6" t="str">
        <f>'3rdR'!B9</f>
        <v>Vladimir Gurov&amp;Franci Kunšič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2"/>
        <v>10.6</v>
      </c>
      <c r="W9" s="18" t="str">
        <f>'3rdR'!W9</f>
        <v>m</v>
      </c>
      <c r="X9" s="18">
        <f>'3rdR'!X9</f>
        <v>26</v>
      </c>
      <c r="Y9" s="18" t="str">
        <f>'3rdR'!Y9</f>
        <v>m</v>
      </c>
      <c r="Z9" s="18">
        <f>'3rdR'!Z9</f>
        <v>22.2</v>
      </c>
      <c r="AA9" s="36">
        <f>IF(B9&lt;&gt;"",'3rdR'!AA9+AB9,0)</f>
        <v>1</v>
      </c>
      <c r="AB9" s="36">
        <f t="shared" si="1"/>
        <v>0</v>
      </c>
      <c r="AC9" s="95">
        <f t="shared" si="3"/>
        <v>24</v>
      </c>
      <c r="AD9" s="95">
        <f t="shared" si="4"/>
        <v>20</v>
      </c>
    </row>
    <row r="10" spans="1:37" x14ac:dyDescent="0.25">
      <c r="A10" s="29">
        <v>4</v>
      </c>
      <c r="B10" s="6" t="str">
        <f>'3rdR'!B10</f>
        <v>Nika&amp;Rado Zalaznik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2"/>
        <v>14.7</v>
      </c>
      <c r="W10" s="18" t="str">
        <f>'3rdR'!W10</f>
        <v>d</v>
      </c>
      <c r="X10" s="18">
        <f>'3rdR'!X10</f>
        <v>48.7</v>
      </c>
      <c r="Y10" s="18" t="str">
        <f>'3rdR'!Y10</f>
        <v>m</v>
      </c>
      <c r="Z10" s="18">
        <f>'3rdR'!Z10</f>
        <v>22.9</v>
      </c>
      <c r="AA10" s="36">
        <f>IF(B10&lt;&gt;"",'3rdR'!AA10+AB10,0)</f>
        <v>1</v>
      </c>
      <c r="AB10" s="36">
        <f t="shared" si="1"/>
        <v>0</v>
      </c>
      <c r="AC10" s="95">
        <f t="shared" si="3"/>
        <v>49</v>
      </c>
      <c r="AD10" s="95">
        <f t="shared" si="4"/>
        <v>21</v>
      </c>
    </row>
    <row r="11" spans="1:37" x14ac:dyDescent="0.25">
      <c r="A11" s="23">
        <v>5</v>
      </c>
      <c r="B11" s="6" t="str">
        <f>'3rdR'!B11</f>
        <v>Nada&amp;Vito Šmit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2"/>
        <v>9</v>
      </c>
      <c r="W11" s="18" t="str">
        <f>'3rdR'!W11</f>
        <v>d</v>
      </c>
      <c r="X11" s="18">
        <f>'3rdR'!X11</f>
        <v>33</v>
      </c>
      <c r="Y11" s="18" t="str">
        <f>'3rdR'!Y11</f>
        <v>m</v>
      </c>
      <c r="Z11" s="18">
        <f>'3rdR'!Z11</f>
        <v>15</v>
      </c>
      <c r="AA11" s="36">
        <f>IF(B11&lt;&gt;"",'3rdR'!AA11+AB11,0)</f>
        <v>1</v>
      </c>
      <c r="AB11" s="36">
        <f t="shared" si="1"/>
        <v>0</v>
      </c>
      <c r="AC11" s="95">
        <f t="shared" si="3"/>
        <v>32</v>
      </c>
      <c r="AD11" s="95">
        <f t="shared" si="4"/>
        <v>12</v>
      </c>
    </row>
    <row r="12" spans="1:37" x14ac:dyDescent="0.25">
      <c r="A12" s="23">
        <v>6</v>
      </c>
      <c r="B12" s="6" t="str">
        <f>'3rdR'!B12</f>
        <v>Maja&amp;Andrej Rebolj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2"/>
        <v>9.3000000000000007</v>
      </c>
      <c r="W12" s="18" t="str">
        <f>'3rdR'!W12</f>
        <v>d</v>
      </c>
      <c r="X12" s="18">
        <f>'3rdR'!X12</f>
        <v>22.8</v>
      </c>
      <c r="Y12" s="18" t="str">
        <f>'3rdR'!Y12</f>
        <v>m</v>
      </c>
      <c r="Z12" s="18">
        <f>'3rdR'!Z12</f>
        <v>18.899999999999999</v>
      </c>
      <c r="AA12" s="36">
        <f>IF(B12&lt;&gt;"",'3rdR'!AA12+AB12,0)</f>
        <v>1</v>
      </c>
      <c r="AB12" s="36">
        <f t="shared" si="1"/>
        <v>0</v>
      </c>
      <c r="AC12" s="95">
        <f t="shared" si="3"/>
        <v>22</v>
      </c>
      <c r="AD12" s="95">
        <f t="shared" si="4"/>
        <v>17</v>
      </c>
    </row>
    <row r="13" spans="1:37" x14ac:dyDescent="0.25">
      <c r="A13" s="29">
        <v>7</v>
      </c>
      <c r="B13" s="6" t="str">
        <f>'3rdR'!B13</f>
        <v>Emil Tavčar&amp;Boris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2"/>
        <v>15.1</v>
      </c>
      <c r="W13" s="18" t="str">
        <f>'3rdR'!W13</f>
        <v>m</v>
      </c>
      <c r="X13" s="18">
        <f>'3rdR'!X13</f>
        <v>34.700000000000003</v>
      </c>
      <c r="Y13" s="18" t="str">
        <f>'3rdR'!Y13</f>
        <v>m</v>
      </c>
      <c r="Z13" s="18">
        <f>'3rdR'!Z13</f>
        <v>30.8</v>
      </c>
      <c r="AA13" s="36">
        <f>IF(B13&lt;&gt;"",'3rdR'!AA13+AB13,0)</f>
        <v>1</v>
      </c>
      <c r="AB13" s="36">
        <f t="shared" si="1"/>
        <v>0</v>
      </c>
      <c r="AC13" s="95">
        <f t="shared" si="3"/>
        <v>33</v>
      </c>
      <c r="AD13" s="95">
        <f t="shared" si="4"/>
        <v>29</v>
      </c>
    </row>
    <row r="14" spans="1:37" x14ac:dyDescent="0.25">
      <c r="A14" s="23">
        <v>8</v>
      </c>
      <c r="B14" s="6" t="str">
        <f>'3rdR'!B14</f>
        <v>Ani&amp;Zoran Klemenčič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2"/>
        <v>15.5</v>
      </c>
      <c r="W14" s="18" t="str">
        <f>'3rdR'!W14</f>
        <v>d</v>
      </c>
      <c r="X14" s="18">
        <f>'3rdR'!X14</f>
        <v>54</v>
      </c>
      <c r="Y14" s="18" t="str">
        <f>'3rdR'!Y14</f>
        <v>m</v>
      </c>
      <c r="Z14" s="18">
        <f>'3rdR'!Z14</f>
        <v>23.6</v>
      </c>
      <c r="AA14" s="36">
        <f>IF(B14&lt;&gt;"",'3rdR'!AA14+AB14,0)</f>
        <v>1</v>
      </c>
      <c r="AB14" s="36">
        <f t="shared" si="1"/>
        <v>0</v>
      </c>
      <c r="AC14" s="95">
        <f t="shared" si="3"/>
        <v>54</v>
      </c>
      <c r="AD14" s="95">
        <f t="shared" si="4"/>
        <v>21</v>
      </c>
    </row>
    <row r="15" spans="1:37" x14ac:dyDescent="0.25">
      <c r="A15" s="23">
        <v>9</v>
      </c>
      <c r="B15" s="6" t="str">
        <f>'3rdR'!B15</f>
        <v>Romana Kranjc&amp;Janez Ločniškar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2"/>
        <v>9.9</v>
      </c>
      <c r="W15" s="18" t="str">
        <f>'3rdR'!W15</f>
        <v>d</v>
      </c>
      <c r="X15" s="18">
        <f>'3rdR'!X15</f>
        <v>24.9</v>
      </c>
      <c r="Y15" s="18" t="str">
        <f>'3rdR'!Y15</f>
        <v>m</v>
      </c>
      <c r="Z15" s="18">
        <f>'3rdR'!Z15</f>
        <v>20.399999999999999</v>
      </c>
      <c r="AA15" s="36">
        <f>IF(B15&lt;&gt;"",'3rdR'!AA15+AB15,0)</f>
        <v>1</v>
      </c>
      <c r="AB15" s="36">
        <f t="shared" si="1"/>
        <v>0</v>
      </c>
      <c r="AC15" s="95">
        <f t="shared" si="3"/>
        <v>24</v>
      </c>
      <c r="AD15" s="95">
        <f t="shared" si="4"/>
        <v>18</v>
      </c>
    </row>
    <row r="16" spans="1:37" x14ac:dyDescent="0.25">
      <c r="A16" s="29">
        <v>10</v>
      </c>
      <c r="B16" s="6" t="str">
        <f>'3rdR'!B16</f>
        <v>Breda&amp;Jani Konte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2"/>
        <v>12</v>
      </c>
      <c r="W16" s="18" t="str">
        <f>'3rdR'!W16</f>
        <v>d</v>
      </c>
      <c r="X16" s="18">
        <f>'3rdR'!X16</f>
        <v>23.8</v>
      </c>
      <c r="Y16" s="18" t="str">
        <f>'3rdR'!Y16</f>
        <v>m</v>
      </c>
      <c r="Z16" s="18">
        <f>'3rdR'!Z16</f>
        <v>27.8</v>
      </c>
      <c r="AA16" s="36">
        <f>IF(B16&lt;&gt;"",'3rdR'!AA16+AB16,0)</f>
        <v>1</v>
      </c>
      <c r="AB16" s="36">
        <f t="shared" si="1"/>
        <v>0</v>
      </c>
      <c r="AC16" s="95">
        <f t="shared" si="3"/>
        <v>23</v>
      </c>
      <c r="AD16" s="95">
        <f t="shared" si="4"/>
        <v>26</v>
      </c>
    </row>
    <row r="17" spans="1:30" x14ac:dyDescent="0.25">
      <c r="A17" s="23">
        <v>11</v>
      </c>
      <c r="B17" s="6" t="str">
        <f>'3rdR'!B17</f>
        <v>Andreja&amp;Niko Rostohar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2"/>
        <v>5.8</v>
      </c>
      <c r="W17" s="18" t="str">
        <f>'3rdR'!W17</f>
        <v>d</v>
      </c>
      <c r="X17" s="18">
        <f>'3rdR'!X17</f>
        <v>16.8</v>
      </c>
      <c r="Y17" s="18" t="str">
        <f>'3rdR'!Y17</f>
        <v>m</v>
      </c>
      <c r="Z17" s="18">
        <f>'3rdR'!Z17</f>
        <v>13</v>
      </c>
      <c r="AA17" s="36">
        <f>IF(B17&lt;&gt;"",'3rdR'!AA17+AB17,0)</f>
        <v>1</v>
      </c>
      <c r="AB17" s="36">
        <f t="shared" si="1"/>
        <v>0</v>
      </c>
      <c r="AC17" s="95">
        <f t="shared" si="3"/>
        <v>15</v>
      </c>
      <c r="AD17" s="95">
        <f t="shared" si="4"/>
        <v>10</v>
      </c>
    </row>
    <row r="18" spans="1:30" x14ac:dyDescent="0.25">
      <c r="A18" s="23">
        <v>12</v>
      </c>
      <c r="B18" s="6" t="str">
        <f>'3rdR'!B18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17.100000000000001</v>
      </c>
      <c r="W18" s="18" t="str">
        <f>'3rdR'!W18</f>
        <v>d</v>
      </c>
      <c r="X18" s="18">
        <f>'3rdR'!X18</f>
        <v>46.1</v>
      </c>
      <c r="Y18" s="18" t="str">
        <f>'3rdR'!Y18</f>
        <v>m</v>
      </c>
      <c r="Z18" s="18">
        <f>'3rdR'!Z18</f>
        <v>30.8</v>
      </c>
      <c r="AA18" s="36">
        <f>IF(B18&lt;&gt;"",'3rdR'!AA18+AB18,0)</f>
        <v>1</v>
      </c>
      <c r="AB18" s="36">
        <f t="shared" si="1"/>
        <v>0</v>
      </c>
      <c r="AC18" s="95">
        <f t="shared" si="3"/>
        <v>46</v>
      </c>
      <c r="AD18" s="95">
        <f t="shared" si="4"/>
        <v>29</v>
      </c>
    </row>
    <row r="19" spans="1:30" x14ac:dyDescent="0.25">
      <c r="A19" s="29">
        <v>13</v>
      </c>
      <c r="B19" s="6" t="str">
        <f>'3rdR'!B19</f>
        <v>Sašo&amp;Sašo Kranjc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2"/>
        <v>4.5</v>
      </c>
      <c r="W19" s="18" t="str">
        <f>'3rdR'!W19</f>
        <v>m</v>
      </c>
      <c r="X19" s="18">
        <f>'3rdR'!X19</f>
        <v>11.6</v>
      </c>
      <c r="Y19" s="18" t="str">
        <f>'3rdR'!Y19</f>
        <v>m</v>
      </c>
      <c r="Z19" s="18">
        <f>'3rdR'!Z19</f>
        <v>11.6</v>
      </c>
      <c r="AA19" s="36">
        <f>IF(B19&lt;&gt;"",'3rdR'!AA19+AB19,0)</f>
        <v>1</v>
      </c>
      <c r="AB19" s="36">
        <f t="shared" si="1"/>
        <v>0</v>
      </c>
      <c r="AC19" s="95">
        <f t="shared" si="3"/>
        <v>9</v>
      </c>
      <c r="AD19" s="95">
        <f t="shared" si="4"/>
        <v>9</v>
      </c>
    </row>
    <row r="20" spans="1:30" x14ac:dyDescent="0.25">
      <c r="A20" s="23">
        <v>14</v>
      </c>
      <c r="B20" s="6">
        <f>'3rdR'!B20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2"/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IF(B20&lt;&gt;"",'3rdR'!AA20+AB20,0)</f>
        <v>0</v>
      </c>
      <c r="AB20" s="36">
        <f t="shared" si="1"/>
        <v>0</v>
      </c>
      <c r="AC20" s="95">
        <f t="shared" si="3"/>
        <v>-3</v>
      </c>
      <c r="AD20" s="95">
        <f t="shared" si="4"/>
        <v>-3</v>
      </c>
    </row>
    <row r="21" spans="1:30" x14ac:dyDescent="0.25">
      <c r="A21" s="23">
        <v>15</v>
      </c>
      <c r="B21" s="6">
        <f>'3rdR'!B21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IF(B21&lt;&gt;"",'3rdR'!AA21+AB21,0)</f>
        <v>0</v>
      </c>
      <c r="AB21" s="36">
        <f t="shared" si="1"/>
        <v>0</v>
      </c>
      <c r="AC21" s="95">
        <f t="shared" si="3"/>
        <v>-3</v>
      </c>
      <c r="AD21" s="95">
        <f t="shared" si="4"/>
        <v>-3</v>
      </c>
    </row>
    <row r="22" spans="1:30" x14ac:dyDescent="0.25">
      <c r="A22" s="29">
        <v>16</v>
      </c>
      <c r="B22" s="6">
        <f>'3rdR'!B22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IF(B22&lt;&gt;"",'3rdR'!AA22+AB22,0)</f>
        <v>0</v>
      </c>
      <c r="AB22" s="36">
        <f t="shared" si="1"/>
        <v>0</v>
      </c>
      <c r="AC22" s="95">
        <f t="shared" si="3"/>
        <v>-3</v>
      </c>
      <c r="AD22" s="95">
        <f t="shared" si="4"/>
        <v>-3</v>
      </c>
    </row>
    <row r="23" spans="1:30" x14ac:dyDescent="0.25">
      <c r="A23" s="23">
        <v>17</v>
      </c>
      <c r="B23" s="6">
        <f>'3rdR'!B23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IF(B23&lt;&gt;"",'3rdR'!AA23+AB23,0)</f>
        <v>0</v>
      </c>
      <c r="AB23" s="36">
        <f t="shared" si="1"/>
        <v>0</v>
      </c>
      <c r="AC23" s="95">
        <f t="shared" si="3"/>
        <v>-3</v>
      </c>
      <c r="AD23" s="95">
        <f t="shared" si="4"/>
        <v>-3</v>
      </c>
    </row>
    <row r="24" spans="1:30" x14ac:dyDescent="0.25">
      <c r="A24" s="23">
        <v>18</v>
      </c>
      <c r="B24" s="6">
        <f>'3rdR'!B24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IF(B24&lt;&gt;"",'3rdR'!AA24+AB24,0)</f>
        <v>0</v>
      </c>
      <c r="AB24" s="36">
        <f t="shared" si="1"/>
        <v>0</v>
      </c>
      <c r="AC24" s="95">
        <f t="shared" ref="AC24:AC87" si="6">ROUND(IF(W24="m",(X24*$AC$4/113+$AD$4-$AE$4),(X24*$AC$2/113+$AD$2-$AE$2)),0)</f>
        <v>-3</v>
      </c>
      <c r="AD24" s="95">
        <f t="shared" ref="AD24:AD87" si="7">ROUND(IF(Y24="m",(Z24*$AC$4/113+$AD$4-$AE$4),(Z24*$AC$2/113+$AD$2-$AE$2)),0)</f>
        <v>-3</v>
      </c>
    </row>
    <row r="25" spans="1:30" x14ac:dyDescent="0.25">
      <c r="A25" s="29">
        <v>19</v>
      </c>
      <c r="B25" s="6">
        <f>'3rdR'!B25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IF(B25&lt;&gt;"",'3rdR'!AA25+AB25,0)</f>
        <v>0</v>
      </c>
      <c r="AB25" s="36">
        <f t="shared" si="1"/>
        <v>0</v>
      </c>
      <c r="AC25" s="95">
        <f t="shared" si="6"/>
        <v>-3</v>
      </c>
      <c r="AD25" s="95">
        <f t="shared" si="7"/>
        <v>-3</v>
      </c>
    </row>
    <row r="26" spans="1:30" x14ac:dyDescent="0.25">
      <c r="A26" s="23">
        <v>20</v>
      </c>
      <c r="B26" s="6">
        <f>'3rdR'!B26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IF(B26&lt;&gt;"",'3rdR'!AA26+AB26,0)</f>
        <v>0</v>
      </c>
      <c r="AB26" s="36">
        <f t="shared" si="1"/>
        <v>0</v>
      </c>
      <c r="AC26" s="95">
        <f t="shared" si="6"/>
        <v>-3</v>
      </c>
      <c r="AD26" s="95">
        <f t="shared" si="7"/>
        <v>-3</v>
      </c>
    </row>
    <row r="27" spans="1:30" x14ac:dyDescent="0.25">
      <c r="A27" s="23">
        <v>21</v>
      </c>
      <c r="B27" s="6">
        <f>'3rdR'!B27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IF(B27&lt;&gt;"",'3rdR'!AA27+AB27,0)</f>
        <v>0</v>
      </c>
      <c r="AB27" s="36">
        <f t="shared" si="1"/>
        <v>0</v>
      </c>
      <c r="AC27" s="95">
        <f t="shared" si="6"/>
        <v>-3</v>
      </c>
      <c r="AD27" s="95">
        <f t="shared" si="7"/>
        <v>-3</v>
      </c>
    </row>
    <row r="28" spans="1:30" x14ac:dyDescent="0.25">
      <c r="A28" s="29">
        <v>22</v>
      </c>
      <c r="B28" s="6">
        <f>'3rdR'!B28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IF(B28&lt;&gt;"",'3rdR'!AA28+AB28,0)</f>
        <v>0</v>
      </c>
      <c r="AB28" s="36">
        <f t="shared" si="1"/>
        <v>0</v>
      </c>
      <c r="AC28" s="95">
        <f t="shared" si="6"/>
        <v>-3</v>
      </c>
      <c r="AD28" s="95">
        <f t="shared" si="7"/>
        <v>-3</v>
      </c>
    </row>
    <row r="29" spans="1:30" x14ac:dyDescent="0.25">
      <c r="A29" s="23">
        <v>23</v>
      </c>
      <c r="B29" s="6">
        <f>'3rdR'!B29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IF(B29&lt;&gt;"",'3rdR'!AA29+AB29,0)</f>
        <v>0</v>
      </c>
      <c r="AB29" s="36">
        <f t="shared" si="1"/>
        <v>0</v>
      </c>
      <c r="AC29" s="95">
        <f t="shared" si="6"/>
        <v>-3</v>
      </c>
      <c r="AD29" s="95">
        <f t="shared" si="7"/>
        <v>-3</v>
      </c>
    </row>
    <row r="30" spans="1:30" x14ac:dyDescent="0.25">
      <c r="A30" s="23">
        <v>24</v>
      </c>
      <c r="B30" s="6">
        <f>'3rdR'!B30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IF(B30&lt;&gt;"",'3rdR'!AA30+AB30,0)</f>
        <v>0</v>
      </c>
      <c r="AB30" s="36">
        <f t="shared" si="1"/>
        <v>0</v>
      </c>
      <c r="AC30" s="95">
        <f t="shared" si="6"/>
        <v>-3</v>
      </c>
      <c r="AD30" s="95">
        <f t="shared" si="7"/>
        <v>-3</v>
      </c>
    </row>
    <row r="31" spans="1:30" x14ac:dyDescent="0.25">
      <c r="A31" s="29">
        <v>25</v>
      </c>
      <c r="B31" s="6">
        <f>'3rdR'!B31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IF(B31&lt;&gt;"",'3rdR'!AA31+AB31,0)</f>
        <v>0</v>
      </c>
      <c r="AB31" s="36">
        <f t="shared" si="1"/>
        <v>0</v>
      </c>
      <c r="AC31" s="95">
        <f t="shared" si="6"/>
        <v>-3</v>
      </c>
      <c r="AD31" s="95">
        <f t="shared" si="7"/>
        <v>-3</v>
      </c>
    </row>
    <row r="32" spans="1:30" x14ac:dyDescent="0.25">
      <c r="A32" s="23">
        <v>26</v>
      </c>
      <c r="B32" s="6">
        <f>'3rdR'!B32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IF(B32&lt;&gt;"",'3rdR'!AA32+AB32,0)</f>
        <v>0</v>
      </c>
      <c r="AB32" s="36">
        <f t="shared" si="1"/>
        <v>0</v>
      </c>
      <c r="AC32" s="95">
        <f t="shared" si="6"/>
        <v>-3</v>
      </c>
      <c r="AD32" s="95">
        <f t="shared" si="7"/>
        <v>-3</v>
      </c>
    </row>
    <row r="33" spans="1:30" x14ac:dyDescent="0.25">
      <c r="A33" s="23">
        <v>27</v>
      </c>
      <c r="B33" s="6">
        <f>'3rdR'!B33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IF(B33&lt;&gt;"",'3rdR'!AA33+AB33,0)</f>
        <v>0</v>
      </c>
      <c r="AB33" s="36">
        <f t="shared" si="1"/>
        <v>0</v>
      </c>
      <c r="AC33" s="95">
        <f t="shared" si="6"/>
        <v>-3</v>
      </c>
      <c r="AD33" s="95">
        <f t="shared" si="7"/>
        <v>-3</v>
      </c>
    </row>
    <row r="34" spans="1:30" x14ac:dyDescent="0.25">
      <c r="A34" s="29">
        <v>28</v>
      </c>
      <c r="B34" s="6">
        <f>'3rdR'!B34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IF(B34&lt;&gt;"",'3rdR'!AA34+AB34,0)</f>
        <v>0</v>
      </c>
      <c r="AB34" s="36">
        <f t="shared" si="1"/>
        <v>0</v>
      </c>
      <c r="AC34" s="95">
        <f t="shared" si="6"/>
        <v>-3</v>
      </c>
      <c r="AD34" s="95">
        <f t="shared" si="7"/>
        <v>-3</v>
      </c>
    </row>
    <row r="35" spans="1:30" x14ac:dyDescent="0.2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2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2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2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 t="str">
        <f>'3rdR'!B69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3" t="s">
        <v>2</v>
      </c>
      <c r="W5" s="96"/>
      <c r="X5" s="161" t="s">
        <v>30</v>
      </c>
      <c r="Y5" s="96"/>
      <c r="Z5" s="161" t="s">
        <v>31</v>
      </c>
      <c r="AA5" s="102" t="s">
        <v>10</v>
      </c>
      <c r="AB5" s="36"/>
      <c r="AC5" s="37" t="s">
        <v>35</v>
      </c>
      <c r="AD5" s="37" t="s">
        <v>35</v>
      </c>
      <c r="AF5" s="36"/>
    </row>
    <row r="6" spans="1:40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2"/>
      <c r="V6" s="164"/>
      <c r="W6" s="97"/>
      <c r="X6" s="162"/>
      <c r="Y6" s="97"/>
      <c r="Z6" s="162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Tim Rebolj&amp; Gal Grudnik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'4thR'!V7</f>
        <v>15.3</v>
      </c>
      <c r="W7" s="18" t="str">
        <f>'3rdR'!W7</f>
        <v>m</v>
      </c>
      <c r="X7" s="18">
        <f>'3rdR'!X7</f>
        <v>31.8</v>
      </c>
      <c r="Y7" s="18" t="str">
        <f>'3rdR'!Y7</f>
        <v>m</v>
      </c>
      <c r="Z7" s="18">
        <f>'3rdR'!Z7</f>
        <v>33.5</v>
      </c>
      <c r="AA7" s="36">
        <f>IF(B7&lt;&gt;"",'4thR'!AA7+AB7,0)</f>
        <v>1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25">
      <c r="A8" s="23">
        <v>2</v>
      </c>
      <c r="B8" s="6" t="str">
        <f>'4thR'!B8</f>
        <v>Marina Ravnikar&amp;Janko Kržič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'4thR'!V8</f>
        <v>10.9</v>
      </c>
      <c r="W8" s="18" t="str">
        <f>'3rdR'!W8</f>
        <v>d</v>
      </c>
      <c r="X8" s="18">
        <f>'3rdR'!X8</f>
        <v>18.8</v>
      </c>
      <c r="Y8" s="18" t="str">
        <f>'3rdR'!Y8</f>
        <v>m</v>
      </c>
      <c r="Z8" s="18">
        <f>'3rdR'!Z8</f>
        <v>34.9</v>
      </c>
      <c r="AA8" s="36">
        <f>IF(B8&lt;&gt;"",'4thR'!AA8+AB8,0)</f>
        <v>1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25">
      <c r="A9" s="23">
        <v>3</v>
      </c>
      <c r="B9" s="6" t="str">
        <f>'4thR'!B9</f>
        <v>Vladimir Gurov&amp;Franci Kunšič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'4thR'!V9</f>
        <v>10.6</v>
      </c>
      <c r="W9" s="18" t="str">
        <f>'3rdR'!W9</f>
        <v>m</v>
      </c>
      <c r="X9" s="18">
        <f>'3rdR'!X9</f>
        <v>26</v>
      </c>
      <c r="Y9" s="18" t="str">
        <f>'3rdR'!Y9</f>
        <v>m</v>
      </c>
      <c r="Z9" s="18">
        <f>'3rdR'!Z9</f>
        <v>22.2</v>
      </c>
      <c r="AA9" s="36">
        <f>IF(B9&lt;&gt;"",'4thR'!AA9+AB9,0)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'4thR'!B10</f>
        <v>Nika&amp;Rado Zalaznik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'4thR'!V10</f>
        <v>14.7</v>
      </c>
      <c r="W10" s="18" t="str">
        <f>'3rdR'!W10</f>
        <v>d</v>
      </c>
      <c r="X10" s="18">
        <f>'3rdR'!X10</f>
        <v>48.7</v>
      </c>
      <c r="Y10" s="18" t="str">
        <f>'3rdR'!Y10</f>
        <v>m</v>
      </c>
      <c r="Z10" s="18">
        <f>'3rdR'!Z10</f>
        <v>22.9</v>
      </c>
      <c r="AA10" s="36">
        <f>IF(B10&lt;&gt;"",'4thR'!AA10+AB10,0)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'4thR'!B11</f>
        <v>Nada&amp;Vito Šmit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'4thR'!V11</f>
        <v>9</v>
      </c>
      <c r="W11" s="18" t="str">
        <f>'3rdR'!W11</f>
        <v>d</v>
      </c>
      <c r="X11" s="18">
        <f>'3rdR'!X11</f>
        <v>33</v>
      </c>
      <c r="Y11" s="18" t="str">
        <f>'3rdR'!Y11</f>
        <v>m</v>
      </c>
      <c r="Z11" s="18">
        <f>'3rdR'!Z11</f>
        <v>15</v>
      </c>
      <c r="AA11" s="36">
        <f>IF(B11&lt;&gt;"",'4thR'!AA11+AB11,0)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'4thR'!B12</f>
        <v>Maja&amp;Andrej Rebolj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'4thR'!V12</f>
        <v>9.3000000000000007</v>
      </c>
      <c r="W12" s="18" t="str">
        <f>'3rdR'!W12</f>
        <v>d</v>
      </c>
      <c r="X12" s="18">
        <f>'3rdR'!X12</f>
        <v>22.8</v>
      </c>
      <c r="Y12" s="18" t="str">
        <f>'3rdR'!Y12</f>
        <v>m</v>
      </c>
      <c r="Z12" s="18">
        <f>'3rdR'!Z12</f>
        <v>18.899999999999999</v>
      </c>
      <c r="AA12" s="36">
        <f>IF(B12&lt;&gt;"",'4thR'!AA12+AB12,0)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'4thR'!B13</f>
        <v>Emil Tavčar&amp;Boris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'4thR'!V13</f>
        <v>15.1</v>
      </c>
      <c r="W13" s="18" t="str">
        <f>'3rdR'!W13</f>
        <v>m</v>
      </c>
      <c r="X13" s="18">
        <f>'3rdR'!X13</f>
        <v>34.700000000000003</v>
      </c>
      <c r="Y13" s="18" t="str">
        <f>'3rdR'!Y13</f>
        <v>m</v>
      </c>
      <c r="Z13" s="18">
        <f>'3rdR'!Z13</f>
        <v>30.8</v>
      </c>
      <c r="AA13" s="36">
        <f>IF(B13&lt;&gt;"",'4thR'!AA13+AB13,0)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'4thR'!B14</f>
        <v>Ani&amp;Zoran Klemenčič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'4thR'!V14</f>
        <v>15.5</v>
      </c>
      <c r="W14" s="18" t="str">
        <f>'3rdR'!W14</f>
        <v>d</v>
      </c>
      <c r="X14" s="18">
        <f>'3rdR'!X14</f>
        <v>54</v>
      </c>
      <c r="Y14" s="18" t="str">
        <f>'3rdR'!Y14</f>
        <v>m</v>
      </c>
      <c r="Z14" s="18">
        <f>'3rdR'!Z14</f>
        <v>23.6</v>
      </c>
      <c r="AA14" s="36">
        <f>IF(B14&lt;&gt;"",'4thR'!AA14+AB14,0)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'4thR'!B15</f>
        <v>Romana Kranjc&amp;Janez Ločniškar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'4thR'!V15</f>
        <v>9.9</v>
      </c>
      <c r="W15" s="18" t="str">
        <f>'3rdR'!W15</f>
        <v>d</v>
      </c>
      <c r="X15" s="18">
        <f>'3rdR'!X15</f>
        <v>24.9</v>
      </c>
      <c r="Y15" s="18" t="str">
        <f>'3rdR'!Y15</f>
        <v>m</v>
      </c>
      <c r="Z15" s="18">
        <f>'3rdR'!Z15</f>
        <v>20.399999999999999</v>
      </c>
      <c r="AA15" s="36">
        <f>IF(B15&lt;&gt;"",'4thR'!AA15+AB15,0)</f>
        <v>1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'4thR'!B16</f>
        <v>Breda&amp;Jani Konte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'4thR'!V16</f>
        <v>12</v>
      </c>
      <c r="W16" s="18" t="str">
        <f>'3rdR'!W16</f>
        <v>d</v>
      </c>
      <c r="X16" s="18">
        <f>'3rdR'!X16</f>
        <v>23.8</v>
      </c>
      <c r="Y16" s="18" t="str">
        <f>'3rdR'!Y16</f>
        <v>m</v>
      </c>
      <c r="Z16" s="18">
        <f>'3rdR'!Z16</f>
        <v>27.8</v>
      </c>
      <c r="AA16" s="36">
        <f>IF(B16&lt;&gt;"",'4thR'!AA16+AB16,0)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'4thR'!B17</f>
        <v>Andreja&amp;Niko Rostohar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'4thR'!V17</f>
        <v>5.8</v>
      </c>
      <c r="W17" s="18" t="str">
        <f>'3rdR'!W17</f>
        <v>d</v>
      </c>
      <c r="X17" s="18">
        <f>'3rdR'!X17</f>
        <v>16.8</v>
      </c>
      <c r="Y17" s="18" t="str">
        <f>'3rdR'!Y17</f>
        <v>m</v>
      </c>
      <c r="Z17" s="18">
        <f>'3rdR'!Z17</f>
        <v>13</v>
      </c>
      <c r="AA17" s="36">
        <f>IF(B17&lt;&gt;"",'4thR'!AA17+AB17,0)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'4thR'!B18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'4thR'!V18</f>
        <v>17.100000000000001</v>
      </c>
      <c r="W18" s="18" t="str">
        <f>'3rdR'!W18</f>
        <v>d</v>
      </c>
      <c r="X18" s="18">
        <f>'3rdR'!X18</f>
        <v>46.1</v>
      </c>
      <c r="Y18" s="18" t="str">
        <f>'3rdR'!Y18</f>
        <v>m</v>
      </c>
      <c r="Z18" s="18">
        <f>'3rdR'!Z18</f>
        <v>30.8</v>
      </c>
      <c r="AA18" s="36">
        <f>IF(B18&lt;&gt;"",'4thR'!AA18+AB18,0)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'4thR'!B19</f>
        <v>Sašo&amp;Sašo Kranjc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'4thR'!V19</f>
        <v>4.5</v>
      </c>
      <c r="W19" s="18" t="str">
        <f>'3rdR'!W19</f>
        <v>m</v>
      </c>
      <c r="X19" s="18">
        <f>'3rdR'!X19</f>
        <v>11.6</v>
      </c>
      <c r="Y19" s="18" t="str">
        <f>'3rdR'!Y19</f>
        <v>m</v>
      </c>
      <c r="Z19" s="18">
        <f>'3rdR'!Z19</f>
        <v>11.6</v>
      </c>
      <c r="AA19" s="36">
        <f>IF(B19&lt;&gt;"",'4thR'!AA19+AB19,0)</f>
        <v>1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>
        <f>'4thR'!B20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'4thR'!V20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IF(B20&lt;&gt;"",'4thR'!AA20+AB20,0)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>
        <f>'4thR'!B21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'4thR'!V21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IF(B21&lt;&gt;"",'4thR'!AA21+AB21,0)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>
        <f>'4thR'!B22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'4thR'!V22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IF(B22&lt;&gt;"",'4thR'!AA22+AB22,0)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>
        <f>'4thR'!B23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'4thR'!V23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IF(B23&lt;&gt;"",'4thR'!AA23+AB23,0)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>
        <f>'4thR'!B24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'4thR'!V24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IF(B24&lt;&gt;"",'4thR'!AA24+AB24,0)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>
        <f>'4thR'!B25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'4thR'!V25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IF(B25&lt;&gt;"",'4thR'!AA25+AB25,0)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'4thR'!B26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'4thR'!V26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IF(B26&lt;&gt;"",'4thR'!AA26+AB26,0)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'4thR'!B27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'4thR'!V27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IF(B27&lt;&gt;"",'4thR'!AA27+AB27,0)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'4thR'!B28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'4thR'!V28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IF(B28&lt;&gt;"",'4thR'!AA28+AB28,0)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'4thR'!B29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'4thR'!V29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IF(B29&lt;&gt;"",'4thR'!AA29+AB29,0)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'4thR'!B30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'4thR'!V30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IF(B30&lt;&gt;"",'4thR'!AA30+AB30,0)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'4thR'!B31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'4thR'!V31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IF(B31&lt;&gt;"",'4thR'!AA31+AB31,0)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'4thR'!B32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'4thR'!V32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IF(B32&lt;&gt;"",'4thR'!AA32+AB32,0)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'4thR'!B33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'4thR'!V33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IF(B33&lt;&gt;"",'4thR'!AA33+AB33,0)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'4thR'!B34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'4thR'!V34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IF(B34&lt;&gt;"",'4thR'!AA34+AB34,0)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'4thR'!B35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'4thR'!V35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IF(B35&lt;&gt;"",'4thR'!AA35+AB35,0)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'4thR'!B36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'4thR'!V36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'4thR'!B37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'4thR'!B38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'4thR'!B39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'4thR'!B69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58" t="str">
        <f>score!H2</f>
        <v>ZVONČKI - 17.04.2022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5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3" t="s">
        <v>2</v>
      </c>
      <c r="W5" s="96"/>
      <c r="X5" s="161" t="s">
        <v>30</v>
      </c>
      <c r="Y5" s="96"/>
      <c r="Z5" s="161" t="s">
        <v>31</v>
      </c>
      <c r="AA5" s="91" t="s">
        <v>10</v>
      </c>
      <c r="AB5" s="36"/>
      <c r="AC5" s="37" t="s">
        <v>35</v>
      </c>
      <c r="AD5" s="37" t="s">
        <v>35</v>
      </c>
      <c r="AF5" s="2"/>
    </row>
    <row r="6" spans="1:40" x14ac:dyDescent="0.25">
      <c r="A6" s="24" t="s">
        <v>9</v>
      </c>
      <c r="B6" s="15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2"/>
      <c r="V6" s="164"/>
      <c r="W6" s="97"/>
      <c r="X6" s="162"/>
      <c r="Y6" s="97"/>
      <c r="Z6" s="162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Tim Rebolj&amp; Gal Grudnik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15.3</v>
      </c>
      <c r="W7" s="18" t="str">
        <f>'3rdR'!W7</f>
        <v>m</v>
      </c>
      <c r="X7" s="18">
        <f>'3rdR'!X7</f>
        <v>31.8</v>
      </c>
      <c r="Y7" s="18" t="str">
        <f>'3rdR'!Y7</f>
        <v>m</v>
      </c>
      <c r="Z7" s="18">
        <f>'3rdR'!Z7</f>
        <v>33.5</v>
      </c>
      <c r="AA7" s="90">
        <f>IF(B7&lt;&gt;"",'5thR'!AA7+AB7,0)</f>
        <v>1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Marina Ravnikar&amp;Janko Kržič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10.9</v>
      </c>
      <c r="W8" s="18" t="str">
        <f>'3rdR'!W8</f>
        <v>d</v>
      </c>
      <c r="X8" s="18">
        <f>'3rdR'!X8</f>
        <v>18.8</v>
      </c>
      <c r="Y8" s="18" t="str">
        <f>'3rdR'!Y8</f>
        <v>m</v>
      </c>
      <c r="Z8" s="18">
        <f>'3rdR'!Z8</f>
        <v>34.9</v>
      </c>
      <c r="AA8" s="90">
        <f>IF(B8&lt;&gt;"",'5thR'!AA8+AB8,0)</f>
        <v>1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Vladimir Gurov&amp;Franci Kunšič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10.6</v>
      </c>
      <c r="W9" s="18" t="str">
        <f>'3rdR'!W9</f>
        <v>m</v>
      </c>
      <c r="X9" s="18">
        <f>'3rdR'!X9</f>
        <v>26</v>
      </c>
      <c r="Y9" s="18" t="str">
        <f>'3rdR'!Y9</f>
        <v>m</v>
      </c>
      <c r="Z9" s="18">
        <f>'3rdR'!Z9</f>
        <v>22.2</v>
      </c>
      <c r="AA9" s="90">
        <f>IF(B9&lt;&gt;"",'5thR'!AA9+AB9,0)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Nika&amp;Rado Zalaznik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14.7</v>
      </c>
      <c r="W10" s="18" t="str">
        <f>'3rdR'!W10</f>
        <v>d</v>
      </c>
      <c r="X10" s="18">
        <f>'3rdR'!X10</f>
        <v>48.7</v>
      </c>
      <c r="Y10" s="18" t="str">
        <f>'3rdR'!Y10</f>
        <v>m</v>
      </c>
      <c r="Z10" s="18">
        <f>'3rdR'!Z10</f>
        <v>22.9</v>
      </c>
      <c r="AA10" s="90">
        <f>IF(B10&lt;&gt;"",'5thR'!AA10+AB10,0)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Nada&amp;Vito Šmit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9</v>
      </c>
      <c r="W11" s="18" t="str">
        <f>'3rdR'!W11</f>
        <v>d</v>
      </c>
      <c r="X11" s="18">
        <f>'3rdR'!X11</f>
        <v>33</v>
      </c>
      <c r="Y11" s="18" t="str">
        <f>'3rdR'!Y11</f>
        <v>m</v>
      </c>
      <c r="Z11" s="18">
        <f>'3rdR'!Z11</f>
        <v>15</v>
      </c>
      <c r="AA11" s="90">
        <f>IF(B11&lt;&gt;"",'5thR'!AA11+AB11,0)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Maja&amp;Andrej Rebolj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9.3000000000000007</v>
      </c>
      <c r="W12" s="18" t="str">
        <f>'3rdR'!W12</f>
        <v>d</v>
      </c>
      <c r="X12" s="18">
        <f>'3rdR'!X12</f>
        <v>22.8</v>
      </c>
      <c r="Y12" s="18" t="str">
        <f>'3rdR'!Y12</f>
        <v>m</v>
      </c>
      <c r="Z12" s="18">
        <f>'3rdR'!Z12</f>
        <v>18.899999999999999</v>
      </c>
      <c r="AA12" s="90">
        <f>IF(B12&lt;&gt;"",'5thR'!AA12+AB12,0)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Emil Tavčar&amp;Boris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15.1</v>
      </c>
      <c r="W13" s="18" t="str">
        <f>'3rdR'!W13</f>
        <v>m</v>
      </c>
      <c r="X13" s="18">
        <f>'3rdR'!X13</f>
        <v>34.700000000000003</v>
      </c>
      <c r="Y13" s="18" t="str">
        <f>'3rdR'!Y13</f>
        <v>m</v>
      </c>
      <c r="Z13" s="18">
        <f>'3rdR'!Z13</f>
        <v>30.8</v>
      </c>
      <c r="AA13" s="90">
        <f>IF(B13&lt;&gt;"",'5thR'!AA13+AB13,0)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Ani&amp;Zoran Klemenčič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15.5</v>
      </c>
      <c r="W14" s="18" t="str">
        <f>'3rdR'!W14</f>
        <v>d</v>
      </c>
      <c r="X14" s="18">
        <f>'3rdR'!X14</f>
        <v>54</v>
      </c>
      <c r="Y14" s="18" t="str">
        <f>'3rdR'!Y14</f>
        <v>m</v>
      </c>
      <c r="Z14" s="18">
        <f>'3rdR'!Z14</f>
        <v>23.6</v>
      </c>
      <c r="AA14" s="90">
        <f>IF(B14&lt;&gt;"",'5thR'!AA14+AB14,0)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'5thR'!B15</f>
        <v>Romana Kranjc&amp;Janez Ločniškar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9.9</v>
      </c>
      <c r="W15" s="18" t="str">
        <f>'3rdR'!W15</f>
        <v>d</v>
      </c>
      <c r="X15" s="18">
        <f>'3rdR'!X15</f>
        <v>24.9</v>
      </c>
      <c r="Y15" s="18" t="str">
        <f>'3rdR'!Y15</f>
        <v>m</v>
      </c>
      <c r="Z15" s="18">
        <f>'3rdR'!Z15</f>
        <v>20.399999999999999</v>
      </c>
      <c r="AA15" s="90">
        <f>IF(B15&lt;&gt;"",'5thR'!AA15+AB15,0)</f>
        <v>1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Breda&amp;Jani Konte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12</v>
      </c>
      <c r="W16" s="18" t="str">
        <f>'3rdR'!W16</f>
        <v>d</v>
      </c>
      <c r="X16" s="18">
        <f>'3rdR'!X16</f>
        <v>23.8</v>
      </c>
      <c r="Y16" s="18" t="str">
        <f>'3rdR'!Y16</f>
        <v>m</v>
      </c>
      <c r="Z16" s="18">
        <f>'3rdR'!Z16</f>
        <v>27.8</v>
      </c>
      <c r="AA16" s="90">
        <f>IF(B16&lt;&gt;"",'5thR'!AA16+AB16,0)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Andreja&amp;Niko Rostohar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5.8</v>
      </c>
      <c r="W17" s="18" t="str">
        <f>'3rdR'!W17</f>
        <v>d</v>
      </c>
      <c r="X17" s="18">
        <f>'3rdR'!X17</f>
        <v>16.8</v>
      </c>
      <c r="Y17" s="18" t="str">
        <f>'3rdR'!Y17</f>
        <v>m</v>
      </c>
      <c r="Z17" s="18">
        <f>'3rdR'!Z17</f>
        <v>13</v>
      </c>
      <c r="AA17" s="90">
        <f>IF(B17&lt;&gt;"",'5thR'!AA17+AB17,0)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'5thR'!B18</f>
        <v>Alenka Zornada&amp;Boris Lorkovič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17.100000000000001</v>
      </c>
      <c r="W18" s="18" t="str">
        <f>'3rdR'!W18</f>
        <v>d</v>
      </c>
      <c r="X18" s="18">
        <f>'3rdR'!X18</f>
        <v>46.1</v>
      </c>
      <c r="Y18" s="18" t="str">
        <f>'3rdR'!Y18</f>
        <v>m</v>
      </c>
      <c r="Z18" s="18">
        <f>'3rdR'!Z18</f>
        <v>30.8</v>
      </c>
      <c r="AA18" s="90">
        <f>IF(B18&lt;&gt;"",'5thR'!AA18+AB18,0)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'5thR'!B19</f>
        <v>Sašo&amp;Sašo Kranjc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4.5</v>
      </c>
      <c r="W19" s="18" t="str">
        <f>'3rdR'!W19</f>
        <v>m</v>
      </c>
      <c r="X19" s="18">
        <f>'3rdR'!X19</f>
        <v>11.6</v>
      </c>
      <c r="Y19" s="18" t="str">
        <f>'3rdR'!Y19</f>
        <v>m</v>
      </c>
      <c r="Z19" s="18">
        <f>'3rdR'!Z19</f>
        <v>11.6</v>
      </c>
      <c r="AA19" s="90">
        <f>IF(B19&lt;&gt;"",'5thR'!AA19+AB19,0)</f>
        <v>1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>
        <f>'5thR'!B20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90">
        <f>IF(B20&lt;&gt;"",'5thR'!AA20+AB20,0)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>
        <f>'5thR'!B21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90">
        <f>IF(B21&lt;&gt;"",'5thR'!AA21+AB21,0)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>
        <f>'5thR'!B22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90">
        <f>IF(B22&lt;&gt;"",'5thR'!AA22+AB22,0)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>
        <f>'5thR'!B23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90">
        <f>IF(B23&lt;&gt;"",'5thR'!AA23+AB23,0)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>
        <f>'5thR'!B24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90">
        <f>IF(B24&lt;&gt;"",'5thR'!AA24+AB24,0)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>
        <f>'5thR'!B25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90">
        <f>IF(B25&lt;&gt;"",'5thR'!AA25+AB25,0)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'5thR'!B26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90">
        <f>IF(B26&lt;&gt;"",'5thR'!AA26+AB26,0)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'5thR'!B27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90">
        <f>IF(B27&lt;&gt;"",'5thR'!AA27+AB27,0)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'5thR'!B28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90">
        <f>IF(B28&lt;&gt;"",'5thR'!AA28+AB28,0)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'5thR'!B29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90">
        <f>IF(B29&lt;&gt;"",'5thR'!AA29+AB29,0)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'5thR'!B30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90">
        <f>IF(B30&lt;&gt;"",'5thR'!AA30+AB30,0)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'5thR'!B31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90">
        <f>IF(B31&lt;&gt;"",'5thR'!AA31+AB31,0)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'5thR'!B32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'5thR'!B33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'5thR'!B34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'5thR'!B35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'5thR'!B69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vnos rezultatov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2022-04-17T14:12:47Z</cp:lastPrinted>
  <dcterms:created xsi:type="dcterms:W3CDTF">2015-01-31T21:47:49Z</dcterms:created>
  <dcterms:modified xsi:type="dcterms:W3CDTF">2022-04-18T06:14:19Z</dcterms:modified>
</cp:coreProperties>
</file>