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bookViews>
    <workbookView xWindow="0" yWindow="0" windowWidth="19200" windowHeight="7050" tabRatio="644" activeTab="7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results!$C$7:$C$126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8" i="19" l="1"/>
  <c r="X158" i="19"/>
  <c r="Y158" i="19"/>
  <c r="Z158" i="19"/>
  <c r="AA158" i="19"/>
  <c r="AB158" i="19"/>
  <c r="AC158" i="19"/>
  <c r="AD158" i="19"/>
  <c r="AE158" i="19"/>
  <c r="AF158" i="19"/>
  <c r="AG158" i="19"/>
  <c r="W159" i="19"/>
  <c r="X159" i="19"/>
  <c r="Y159" i="19"/>
  <c r="Z159" i="19"/>
  <c r="AA159" i="19"/>
  <c r="AB159" i="19"/>
  <c r="AC159" i="19"/>
  <c r="AD159" i="19"/>
  <c r="AE159" i="19"/>
  <c r="AF159" i="19"/>
  <c r="AG159" i="19"/>
  <c r="W160" i="19"/>
  <c r="X160" i="19"/>
  <c r="Y160" i="19"/>
  <c r="Z160" i="19"/>
  <c r="AA160" i="19"/>
  <c r="AB160" i="19"/>
  <c r="AC160" i="19"/>
  <c r="AD160" i="19"/>
  <c r="AE160" i="19"/>
  <c r="AF160" i="19"/>
  <c r="AG160" i="19"/>
  <c r="W156" i="19" l="1"/>
  <c r="X156" i="19"/>
  <c r="Y156" i="19"/>
  <c r="Z156" i="19"/>
  <c r="AA156" i="19"/>
  <c r="AB156" i="19"/>
  <c r="AC156" i="19"/>
  <c r="AD156" i="19"/>
  <c r="AE156" i="19"/>
  <c r="AF156" i="19"/>
  <c r="AG156" i="19"/>
  <c r="W157" i="19"/>
  <c r="X157" i="19"/>
  <c r="Y157" i="19"/>
  <c r="Z157" i="19"/>
  <c r="AA157" i="19"/>
  <c r="AB157" i="19"/>
  <c r="AC157" i="19"/>
  <c r="AD157" i="19"/>
  <c r="AE157" i="19"/>
  <c r="AF157" i="19"/>
  <c r="AG157" i="19"/>
  <c r="AA128" i="12"/>
  <c r="AA146" i="12"/>
  <c r="AA70" i="12"/>
  <c r="AA161" i="12"/>
  <c r="AA162" i="12"/>
  <c r="AA163" i="12"/>
  <c r="AA164" i="12"/>
  <c r="AA165" i="12"/>
  <c r="AA166" i="12"/>
  <c r="B3" i="12"/>
  <c r="X4" i="12" l="1"/>
  <c r="V4" i="12"/>
  <c r="T4" i="12"/>
  <c r="R4" i="12"/>
  <c r="P4" i="12"/>
  <c r="N4" i="12"/>
  <c r="L4" i="12"/>
  <c r="J4" i="12"/>
  <c r="H4" i="12"/>
  <c r="F4" i="12"/>
  <c r="D4" i="12"/>
  <c r="W147" i="22"/>
  <c r="X147" i="22"/>
  <c r="Y147" i="22"/>
  <c r="Z147" i="22"/>
  <c r="AA147" i="22"/>
  <c r="AB147" i="22"/>
  <c r="AC147" i="22"/>
  <c r="AD147" i="22"/>
  <c r="AE147" i="22"/>
  <c r="AF147" i="22"/>
  <c r="AG147" i="22"/>
  <c r="W148" i="22"/>
  <c r="X148" i="22"/>
  <c r="Y148" i="22"/>
  <c r="Z148" i="22"/>
  <c r="AA148" i="22"/>
  <c r="AB148" i="22"/>
  <c r="AC148" i="22"/>
  <c r="AD148" i="22"/>
  <c r="AE148" i="22"/>
  <c r="AF148" i="22"/>
  <c r="AG148" i="22"/>
  <c r="W149" i="22"/>
  <c r="X149" i="22"/>
  <c r="Y149" i="22"/>
  <c r="Z149" i="22"/>
  <c r="AA149" i="22"/>
  <c r="AB149" i="22"/>
  <c r="AC149" i="22"/>
  <c r="AD149" i="22"/>
  <c r="AE149" i="22"/>
  <c r="AF149" i="22"/>
  <c r="AG149" i="22"/>
  <c r="W150" i="22"/>
  <c r="X150" i="22"/>
  <c r="Y150" i="22"/>
  <c r="Z150" i="22"/>
  <c r="AA150" i="22"/>
  <c r="AB150" i="22"/>
  <c r="AC150" i="22"/>
  <c r="AD150" i="22"/>
  <c r="AE150" i="22"/>
  <c r="AF150" i="22"/>
  <c r="AG150" i="22"/>
  <c r="W151" i="22"/>
  <c r="X151" i="22"/>
  <c r="Y151" i="22"/>
  <c r="Z151" i="22"/>
  <c r="AA151" i="22"/>
  <c r="AB151" i="22"/>
  <c r="AC151" i="22"/>
  <c r="AD151" i="22"/>
  <c r="AE151" i="22"/>
  <c r="AF151" i="22"/>
  <c r="AG151" i="22"/>
  <c r="W152" i="22"/>
  <c r="X152" i="22"/>
  <c r="Y152" i="22"/>
  <c r="Z152" i="22"/>
  <c r="AA152" i="22"/>
  <c r="AB152" i="22"/>
  <c r="AC152" i="22"/>
  <c r="AD152" i="22"/>
  <c r="AE152" i="22"/>
  <c r="AF152" i="22"/>
  <c r="AG152" i="22"/>
  <c r="W153" i="22"/>
  <c r="X153" i="22"/>
  <c r="Y153" i="22"/>
  <c r="Z153" i="22"/>
  <c r="AA153" i="22"/>
  <c r="AB153" i="22"/>
  <c r="AC153" i="22"/>
  <c r="AD153" i="22"/>
  <c r="AE153" i="22"/>
  <c r="AF153" i="22"/>
  <c r="AG153" i="22"/>
  <c r="W154" i="22"/>
  <c r="X154" i="22"/>
  <c r="Y154" i="22"/>
  <c r="Z154" i="22"/>
  <c r="AA154" i="22"/>
  <c r="AB154" i="22"/>
  <c r="AC154" i="22"/>
  <c r="AD154" i="22"/>
  <c r="AE154" i="22"/>
  <c r="AF154" i="22"/>
  <c r="AG154" i="22"/>
  <c r="W155" i="22"/>
  <c r="X155" i="22"/>
  <c r="Y155" i="22"/>
  <c r="Z155" i="22"/>
  <c r="AA155" i="22"/>
  <c r="AB155" i="22"/>
  <c r="AC155" i="22"/>
  <c r="AD155" i="22"/>
  <c r="AE155" i="22"/>
  <c r="AF155" i="22"/>
  <c r="AG155" i="22"/>
  <c r="W156" i="22"/>
  <c r="X156" i="22"/>
  <c r="Y156" i="22"/>
  <c r="Z156" i="22"/>
  <c r="AA156" i="22"/>
  <c r="AB156" i="22"/>
  <c r="AC156" i="22"/>
  <c r="AD156" i="22"/>
  <c r="AE156" i="22"/>
  <c r="AF156" i="22"/>
  <c r="AG156" i="22"/>
  <c r="W147" i="19"/>
  <c r="X147" i="19"/>
  <c r="Y147" i="19"/>
  <c r="Z147" i="19"/>
  <c r="AA147" i="19"/>
  <c r="AB147" i="19"/>
  <c r="AC147" i="19"/>
  <c r="AD147" i="19"/>
  <c r="AE147" i="19"/>
  <c r="AF147" i="19"/>
  <c r="AG147" i="19"/>
  <c r="W148" i="19"/>
  <c r="X148" i="19"/>
  <c r="Y148" i="19"/>
  <c r="Z148" i="19"/>
  <c r="AA148" i="19"/>
  <c r="AB148" i="19"/>
  <c r="AC148" i="19"/>
  <c r="AD148" i="19"/>
  <c r="AE148" i="19"/>
  <c r="AF148" i="19"/>
  <c r="AG148" i="19"/>
  <c r="W149" i="19"/>
  <c r="X149" i="19"/>
  <c r="Y149" i="19"/>
  <c r="Z149" i="19"/>
  <c r="AA149" i="19"/>
  <c r="AB149" i="19"/>
  <c r="AC149" i="19"/>
  <c r="AD149" i="19"/>
  <c r="AE149" i="19"/>
  <c r="AF149" i="19"/>
  <c r="AG149" i="19"/>
  <c r="W150" i="19"/>
  <c r="X150" i="19"/>
  <c r="Y150" i="19"/>
  <c r="Z150" i="19"/>
  <c r="AA150" i="19"/>
  <c r="AB150" i="19"/>
  <c r="AC150" i="19"/>
  <c r="AD150" i="19"/>
  <c r="AE150" i="19"/>
  <c r="AF150" i="19"/>
  <c r="AG150" i="19"/>
  <c r="W151" i="19"/>
  <c r="X151" i="19"/>
  <c r="Y151" i="19"/>
  <c r="Z151" i="19"/>
  <c r="AA151" i="19"/>
  <c r="AB151" i="19"/>
  <c r="AC151" i="19"/>
  <c r="AD151" i="19"/>
  <c r="AE151" i="19"/>
  <c r="AF151" i="19"/>
  <c r="AG151" i="19"/>
  <c r="W152" i="19"/>
  <c r="X152" i="19"/>
  <c r="Y152" i="19"/>
  <c r="Z152" i="19"/>
  <c r="AA152" i="19"/>
  <c r="AB152" i="19"/>
  <c r="AC152" i="19"/>
  <c r="AD152" i="19"/>
  <c r="AE152" i="19"/>
  <c r="AF152" i="19"/>
  <c r="AG152" i="19"/>
  <c r="W153" i="19"/>
  <c r="X153" i="19"/>
  <c r="Y153" i="19"/>
  <c r="Z153" i="19"/>
  <c r="AA153" i="19"/>
  <c r="AB153" i="19"/>
  <c r="AC153" i="19"/>
  <c r="AD153" i="19"/>
  <c r="AE153" i="19"/>
  <c r="AF153" i="19"/>
  <c r="AG153" i="19"/>
  <c r="W154" i="19"/>
  <c r="X154" i="19"/>
  <c r="Y154" i="19"/>
  <c r="Z154" i="19"/>
  <c r="AA154" i="19"/>
  <c r="AB154" i="19"/>
  <c r="AC154" i="19"/>
  <c r="AD154" i="19"/>
  <c r="AE154" i="19"/>
  <c r="AF154" i="19"/>
  <c r="AG154" i="19"/>
  <c r="W155" i="19"/>
  <c r="X155" i="19"/>
  <c r="Y155" i="19"/>
  <c r="Z155" i="19"/>
  <c r="AA155" i="19"/>
  <c r="AB155" i="19"/>
  <c r="AC155" i="19"/>
  <c r="AD155" i="19"/>
  <c r="AE155" i="19"/>
  <c r="AF155" i="19"/>
  <c r="AG155" i="19"/>
  <c r="Y59" i="12"/>
  <c r="AA59" i="12"/>
  <c r="Y128" i="12"/>
  <c r="Y146" i="12"/>
  <c r="Y70" i="12"/>
  <c r="Y161" i="12"/>
  <c r="Y162" i="12"/>
  <c r="Y163" i="12"/>
  <c r="Y164" i="12"/>
  <c r="Y165" i="12"/>
  <c r="Y166" i="12"/>
  <c r="U151" i="15"/>
  <c r="W151" i="15"/>
  <c r="X151" i="15"/>
  <c r="Y151" i="15"/>
  <c r="Z151" i="15"/>
  <c r="AA151" i="15"/>
  <c r="AB151" i="15"/>
  <c r="AC151" i="15"/>
  <c r="AD151" i="15"/>
  <c r="AE151" i="15"/>
  <c r="AF151" i="15"/>
  <c r="AG151" i="15"/>
  <c r="U152" i="15"/>
  <c r="W152" i="15"/>
  <c r="X152" i="15"/>
  <c r="Y152" i="15"/>
  <c r="Z152" i="15"/>
  <c r="AA152" i="15"/>
  <c r="AB152" i="15"/>
  <c r="AC152" i="15"/>
  <c r="AD152" i="15"/>
  <c r="AE152" i="15"/>
  <c r="AF152" i="15"/>
  <c r="AG152" i="15"/>
  <c r="U153" i="15"/>
  <c r="W153" i="15"/>
  <c r="X153" i="15"/>
  <c r="Y153" i="15"/>
  <c r="Z153" i="15"/>
  <c r="AA153" i="15"/>
  <c r="AB153" i="15"/>
  <c r="AC153" i="15"/>
  <c r="AD153" i="15"/>
  <c r="AE153" i="15"/>
  <c r="AF153" i="15"/>
  <c r="AG153" i="15"/>
  <c r="U154" i="15"/>
  <c r="W154" i="15"/>
  <c r="X154" i="15"/>
  <c r="Y154" i="15"/>
  <c r="Z154" i="15"/>
  <c r="AA154" i="15"/>
  <c r="AB154" i="15"/>
  <c r="AC154" i="15"/>
  <c r="AD154" i="15"/>
  <c r="AE154" i="15"/>
  <c r="AF154" i="15"/>
  <c r="AG154" i="15"/>
  <c r="U155" i="15"/>
  <c r="W155" i="15"/>
  <c r="X155" i="15"/>
  <c r="Y155" i="15"/>
  <c r="Z155" i="15"/>
  <c r="AA155" i="15"/>
  <c r="AB155" i="15"/>
  <c r="AC155" i="15"/>
  <c r="AD155" i="15"/>
  <c r="AE155" i="15"/>
  <c r="AF155" i="15"/>
  <c r="AG155" i="15"/>
  <c r="U147" i="15"/>
  <c r="W147" i="15"/>
  <c r="X147" i="15"/>
  <c r="Y147" i="15"/>
  <c r="Z147" i="15"/>
  <c r="AA147" i="15"/>
  <c r="AB147" i="15"/>
  <c r="AC147" i="15"/>
  <c r="AD147" i="15"/>
  <c r="AE147" i="15"/>
  <c r="AF147" i="15"/>
  <c r="AG147" i="15"/>
  <c r="U148" i="15"/>
  <c r="W148" i="15"/>
  <c r="X148" i="15"/>
  <c r="Y148" i="15"/>
  <c r="Z148" i="15"/>
  <c r="AA148" i="15"/>
  <c r="AB148" i="15"/>
  <c r="AC148" i="15"/>
  <c r="AD148" i="15"/>
  <c r="AE148" i="15"/>
  <c r="AF148" i="15"/>
  <c r="AG148" i="15"/>
  <c r="U149" i="15"/>
  <c r="W149" i="15"/>
  <c r="X149" i="15"/>
  <c r="Y149" i="15"/>
  <c r="Z149" i="15"/>
  <c r="AA149" i="15"/>
  <c r="AB149" i="15"/>
  <c r="AC149" i="15"/>
  <c r="AD149" i="15"/>
  <c r="AE149" i="15"/>
  <c r="AF149" i="15"/>
  <c r="AG149" i="15"/>
  <c r="U150" i="15"/>
  <c r="W150" i="15"/>
  <c r="X150" i="15"/>
  <c r="Y150" i="15"/>
  <c r="Z150" i="15"/>
  <c r="AA150" i="15"/>
  <c r="AB150" i="15"/>
  <c r="AC150" i="15"/>
  <c r="AD150" i="15"/>
  <c r="AE150" i="15"/>
  <c r="AF150" i="15"/>
  <c r="AG150" i="15"/>
  <c r="B2" i="12" l="1"/>
  <c r="B4" i="12" s="1"/>
  <c r="AA7" i="12"/>
  <c r="F7" i="19" s="1"/>
  <c r="S7" i="19" s="1"/>
  <c r="W8" i="19"/>
  <c r="AA8" i="12"/>
  <c r="R8" i="22" s="1"/>
  <c r="X8" i="19"/>
  <c r="Y8" i="19"/>
  <c r="Z8" i="19"/>
  <c r="AA8" i="19"/>
  <c r="AB8" i="19"/>
  <c r="AC8" i="19"/>
  <c r="AD8" i="19"/>
  <c r="AE8" i="19"/>
  <c r="AF8" i="19"/>
  <c r="AG8" i="19"/>
  <c r="W9" i="19"/>
  <c r="AA9" i="12"/>
  <c r="F9" i="19" s="1"/>
  <c r="X9" i="19"/>
  <c r="Y9" i="19"/>
  <c r="Z9" i="19"/>
  <c r="AA9" i="19"/>
  <c r="AB9" i="19"/>
  <c r="AC9" i="19"/>
  <c r="AD9" i="19"/>
  <c r="AE9" i="19"/>
  <c r="AF9" i="19"/>
  <c r="AG9" i="19"/>
  <c r="AA10" i="12"/>
  <c r="AA11" i="12"/>
  <c r="AA12" i="12"/>
  <c r="F12" i="22" s="1"/>
  <c r="S12" i="22" s="1"/>
  <c r="W13" i="19"/>
  <c r="AA13" i="12"/>
  <c r="F13" i="19" s="1"/>
  <c r="X13" i="19"/>
  <c r="Y13" i="19"/>
  <c r="Z13" i="19"/>
  <c r="AA13" i="19"/>
  <c r="AB13" i="19"/>
  <c r="AC13" i="19"/>
  <c r="AD13" i="19"/>
  <c r="AE13" i="19"/>
  <c r="AF13" i="19"/>
  <c r="AG13" i="19"/>
  <c r="AA14" i="12"/>
  <c r="W15" i="19"/>
  <c r="AA15" i="12"/>
  <c r="F15" i="19" s="1"/>
  <c r="X15" i="19"/>
  <c r="Y15" i="19"/>
  <c r="Z15" i="19"/>
  <c r="AA15" i="19"/>
  <c r="AB15" i="19"/>
  <c r="AC15" i="19"/>
  <c r="AD15" i="19"/>
  <c r="AE15" i="19"/>
  <c r="AF15" i="19"/>
  <c r="AG15" i="19"/>
  <c r="AA16" i="12"/>
  <c r="AA17" i="12"/>
  <c r="F17" i="19" s="1"/>
  <c r="S17" i="19" s="1"/>
  <c r="W18" i="19"/>
  <c r="AA18" i="12"/>
  <c r="X18" i="19"/>
  <c r="Y18" i="19"/>
  <c r="Z18" i="19"/>
  <c r="AA18" i="19"/>
  <c r="AB18" i="19"/>
  <c r="AC18" i="19"/>
  <c r="AD18" i="19"/>
  <c r="AE18" i="19"/>
  <c r="AF18" i="19"/>
  <c r="AG18" i="19"/>
  <c r="W19" i="19"/>
  <c r="AA19" i="12"/>
  <c r="X19" i="19"/>
  <c r="Y19" i="19"/>
  <c r="Z19" i="19"/>
  <c r="AA19" i="19"/>
  <c r="AB19" i="19"/>
  <c r="AC19" i="19"/>
  <c r="AD19" i="19"/>
  <c r="AE19" i="19"/>
  <c r="AF19" i="19"/>
  <c r="AG19" i="19"/>
  <c r="AA20" i="12"/>
  <c r="F20" i="19" s="1"/>
  <c r="S20" i="19" s="1"/>
  <c r="T20" i="19" s="1"/>
  <c r="AA21" i="12"/>
  <c r="W22" i="19"/>
  <c r="AA22" i="12"/>
  <c r="F22" i="19" s="1"/>
  <c r="X22" i="19"/>
  <c r="Y22" i="19"/>
  <c r="Z22" i="19"/>
  <c r="AA22" i="19"/>
  <c r="AB22" i="19"/>
  <c r="AC22" i="19"/>
  <c r="AD22" i="19"/>
  <c r="AE22" i="19"/>
  <c r="AF22" i="19"/>
  <c r="AG22" i="19"/>
  <c r="AA23" i="12"/>
  <c r="AA25" i="12"/>
  <c r="R25" i="22" s="1"/>
  <c r="W25" i="19"/>
  <c r="AA28" i="12"/>
  <c r="X25" i="19"/>
  <c r="Y25" i="19"/>
  <c r="Z25" i="19"/>
  <c r="AA25" i="19"/>
  <c r="AB25" i="19"/>
  <c r="AC25" i="19"/>
  <c r="AD25" i="19"/>
  <c r="AE25" i="19"/>
  <c r="AF25" i="19"/>
  <c r="AG25" i="19"/>
  <c r="AA30" i="12"/>
  <c r="W27" i="19"/>
  <c r="AA31" i="12"/>
  <c r="X27" i="19"/>
  <c r="Y27" i="19"/>
  <c r="Z27" i="19"/>
  <c r="AA27" i="19"/>
  <c r="AB27" i="19"/>
  <c r="AC27" i="19"/>
  <c r="AD27" i="19"/>
  <c r="AE27" i="19"/>
  <c r="AF27" i="19"/>
  <c r="AG27" i="19"/>
  <c r="AA32" i="12"/>
  <c r="W29" i="19"/>
  <c r="AA33" i="12"/>
  <c r="X29" i="19"/>
  <c r="Y29" i="19"/>
  <c r="Z29" i="19"/>
  <c r="AA29" i="19"/>
  <c r="AB29" i="19"/>
  <c r="AC29" i="19"/>
  <c r="AD29" i="19"/>
  <c r="AE29" i="19"/>
  <c r="AF29" i="19"/>
  <c r="AG29" i="19"/>
  <c r="W30" i="19"/>
  <c r="AA34" i="12"/>
  <c r="X30" i="19"/>
  <c r="Y30" i="19"/>
  <c r="Z30" i="19"/>
  <c r="AA30" i="19"/>
  <c r="AB30" i="19"/>
  <c r="AC30" i="19"/>
  <c r="AD30" i="19"/>
  <c r="AE30" i="19"/>
  <c r="AF30" i="19"/>
  <c r="AG30" i="19"/>
  <c r="W31" i="19"/>
  <c r="AA35" i="12"/>
  <c r="F35" i="15" s="1"/>
  <c r="X31" i="19"/>
  <c r="Y31" i="19"/>
  <c r="Z31" i="19"/>
  <c r="AA31" i="19"/>
  <c r="AB31" i="19"/>
  <c r="AC31" i="19"/>
  <c r="AD31" i="19"/>
  <c r="AE31" i="19"/>
  <c r="AF31" i="19"/>
  <c r="AG31" i="19"/>
  <c r="AA36" i="12"/>
  <c r="W33" i="19"/>
  <c r="AA37" i="12"/>
  <c r="X33" i="19"/>
  <c r="Y33" i="19"/>
  <c r="Z33" i="19"/>
  <c r="AA33" i="19"/>
  <c r="AB33" i="19"/>
  <c r="AC33" i="19"/>
  <c r="AD33" i="19"/>
  <c r="AE33" i="19"/>
  <c r="AF33" i="19"/>
  <c r="AG33" i="19"/>
  <c r="AA38" i="12"/>
  <c r="AA39" i="12"/>
  <c r="F39" i="19" s="1"/>
  <c r="W36" i="19"/>
  <c r="AA40" i="12"/>
  <c r="X36" i="19"/>
  <c r="Y36" i="19"/>
  <c r="Z36" i="19"/>
  <c r="AA36" i="19"/>
  <c r="AB36" i="19"/>
  <c r="AC36" i="19"/>
  <c r="AD36" i="19"/>
  <c r="AE36" i="19"/>
  <c r="AF36" i="19"/>
  <c r="F36" i="19"/>
  <c r="AG36" i="19"/>
  <c r="AA41" i="12"/>
  <c r="W38" i="19"/>
  <c r="AA42" i="12"/>
  <c r="X38" i="19"/>
  <c r="Y38" i="19"/>
  <c r="Z38" i="19"/>
  <c r="AA38" i="19"/>
  <c r="AB38" i="19"/>
  <c r="AC38" i="19"/>
  <c r="AD38" i="19"/>
  <c r="AE38" i="19"/>
  <c r="AF38" i="19"/>
  <c r="AG38" i="19"/>
  <c r="W39" i="19"/>
  <c r="AA43" i="12"/>
  <c r="X39" i="19"/>
  <c r="Y39" i="19"/>
  <c r="Z39" i="19"/>
  <c r="AA39" i="19"/>
  <c r="AB39" i="19"/>
  <c r="AC39" i="19"/>
  <c r="AD39" i="19"/>
  <c r="AE39" i="19"/>
  <c r="AF39" i="19"/>
  <c r="AG39" i="19"/>
  <c r="AA44" i="12"/>
  <c r="K44" i="15" s="1"/>
  <c r="W41" i="19"/>
  <c r="AA45" i="12"/>
  <c r="X41" i="19"/>
  <c r="Y41" i="19"/>
  <c r="Z41" i="19"/>
  <c r="AA41" i="19"/>
  <c r="AB41" i="19"/>
  <c r="AC41" i="19"/>
  <c r="AD41" i="19"/>
  <c r="AE41" i="19"/>
  <c r="AF41" i="19"/>
  <c r="AG41" i="19"/>
  <c r="AA46" i="12"/>
  <c r="AA47" i="12"/>
  <c r="I47" i="19" s="1"/>
  <c r="AA48" i="12"/>
  <c r="W45" i="19"/>
  <c r="AA49" i="12"/>
  <c r="X45" i="19"/>
  <c r="Y45" i="19"/>
  <c r="Z45" i="19"/>
  <c r="AA45" i="19"/>
  <c r="AB45" i="19"/>
  <c r="AC45" i="19"/>
  <c r="AD45" i="19"/>
  <c r="AE45" i="19"/>
  <c r="AF45" i="19"/>
  <c r="AG45" i="19"/>
  <c r="W46" i="19"/>
  <c r="AA50" i="12"/>
  <c r="X46" i="19"/>
  <c r="Y46" i="19"/>
  <c r="Z46" i="19"/>
  <c r="AA46" i="19"/>
  <c r="AB46" i="19"/>
  <c r="AC46" i="19"/>
  <c r="AD46" i="19"/>
  <c r="O46" i="19"/>
  <c r="AE46" i="19"/>
  <c r="AF46" i="19"/>
  <c r="AG46" i="19"/>
  <c r="W47" i="19"/>
  <c r="AA51" i="12"/>
  <c r="X47" i="19"/>
  <c r="Y47" i="19"/>
  <c r="Z47" i="19"/>
  <c r="AA47" i="19"/>
  <c r="AB47" i="19"/>
  <c r="AC47" i="19"/>
  <c r="AD47" i="19"/>
  <c r="AE47" i="19"/>
  <c r="AF47" i="19"/>
  <c r="AG47" i="19"/>
  <c r="W48" i="19"/>
  <c r="AA52" i="12"/>
  <c r="F52" i="15" s="1"/>
  <c r="S52" i="15" s="1"/>
  <c r="X48" i="19"/>
  <c r="Y48" i="19"/>
  <c r="Z48" i="19"/>
  <c r="AA48" i="19"/>
  <c r="AB48" i="19"/>
  <c r="AC48" i="19"/>
  <c r="AD48" i="19"/>
  <c r="AE48" i="19"/>
  <c r="AF48" i="19"/>
  <c r="AG48" i="19"/>
  <c r="W49" i="19"/>
  <c r="AA53" i="12"/>
  <c r="F53" i="19" s="1"/>
  <c r="X49" i="19"/>
  <c r="Y49" i="19"/>
  <c r="Z49" i="19"/>
  <c r="AA49" i="19"/>
  <c r="AB49" i="19"/>
  <c r="AC49" i="19"/>
  <c r="AD49" i="19"/>
  <c r="AE49" i="19"/>
  <c r="AF49" i="19"/>
  <c r="AG49" i="19"/>
  <c r="W50" i="19"/>
  <c r="AA54" i="12"/>
  <c r="R54" i="22" s="1"/>
  <c r="X50" i="19"/>
  <c r="Y50" i="19"/>
  <c r="Z50" i="19"/>
  <c r="AA50" i="19"/>
  <c r="AB50" i="19"/>
  <c r="AC50" i="19"/>
  <c r="AD50" i="19"/>
  <c r="AE50" i="19"/>
  <c r="AF50" i="19"/>
  <c r="AG50" i="19"/>
  <c r="W51" i="19"/>
  <c r="H51" i="19" s="1"/>
  <c r="AA55" i="12"/>
  <c r="V55" i="19" s="1"/>
  <c r="X51" i="19"/>
  <c r="Y51" i="19"/>
  <c r="Z51" i="19"/>
  <c r="AA51" i="19"/>
  <c r="AB51" i="19"/>
  <c r="AC51" i="19"/>
  <c r="AD51" i="19"/>
  <c r="AE51" i="19"/>
  <c r="AF51" i="19"/>
  <c r="AG51" i="19"/>
  <c r="AA56" i="12"/>
  <c r="W53" i="19"/>
  <c r="AA57" i="12"/>
  <c r="X53" i="19"/>
  <c r="Y53" i="19"/>
  <c r="Z53" i="19"/>
  <c r="AA53" i="19"/>
  <c r="AB53" i="19"/>
  <c r="AC53" i="19"/>
  <c r="AD53" i="19"/>
  <c r="AE53" i="19"/>
  <c r="AF53" i="19"/>
  <c r="AG53" i="19"/>
  <c r="W54" i="19"/>
  <c r="AA58" i="12"/>
  <c r="X54" i="19"/>
  <c r="Y54" i="19"/>
  <c r="Z54" i="19"/>
  <c r="AA54" i="19"/>
  <c r="AB54" i="19"/>
  <c r="AC54" i="19"/>
  <c r="AD54" i="19"/>
  <c r="AE54" i="19"/>
  <c r="AF54" i="19"/>
  <c r="AG54" i="19"/>
  <c r="AA60" i="12"/>
  <c r="R60" i="22" s="1"/>
  <c r="AA61" i="12"/>
  <c r="W57" i="19"/>
  <c r="AA62" i="12"/>
  <c r="X57" i="19"/>
  <c r="Y57" i="19"/>
  <c r="Z57" i="19"/>
  <c r="AA57" i="19"/>
  <c r="AB57" i="19"/>
  <c r="AC57" i="19"/>
  <c r="AD57" i="19"/>
  <c r="AE57" i="19"/>
  <c r="AF57" i="19"/>
  <c r="AG57" i="19"/>
  <c r="W58" i="19"/>
  <c r="AA63" i="12"/>
  <c r="X58" i="19"/>
  <c r="Y58" i="19"/>
  <c r="Z58" i="19"/>
  <c r="AA58" i="19"/>
  <c r="AB58" i="19"/>
  <c r="AC58" i="19"/>
  <c r="AD58" i="19"/>
  <c r="AE58" i="19"/>
  <c r="AF58" i="19"/>
  <c r="AG58" i="19"/>
  <c r="AA64" i="12"/>
  <c r="W60" i="19"/>
  <c r="AA65" i="12"/>
  <c r="R65" i="22" s="1"/>
  <c r="X60" i="19"/>
  <c r="Y60" i="19"/>
  <c r="Z60" i="19"/>
  <c r="AA60" i="19"/>
  <c r="AB60" i="19"/>
  <c r="AC60" i="19"/>
  <c r="AD60" i="19"/>
  <c r="AE60" i="19"/>
  <c r="AF60" i="19"/>
  <c r="AG60" i="19"/>
  <c r="W61" i="19"/>
  <c r="AA66" i="12"/>
  <c r="L66" i="22" s="1"/>
  <c r="X61" i="19"/>
  <c r="Y61" i="19"/>
  <c r="Z61" i="19"/>
  <c r="AA61" i="19"/>
  <c r="AB61" i="19"/>
  <c r="AC61" i="19"/>
  <c r="AD61" i="19"/>
  <c r="AE61" i="19"/>
  <c r="AF61" i="19"/>
  <c r="AG61" i="19"/>
  <c r="W62" i="19"/>
  <c r="AA67" i="12"/>
  <c r="K67" i="15" s="1"/>
  <c r="X62" i="19"/>
  <c r="Y62" i="19"/>
  <c r="Z62" i="19"/>
  <c r="AA62" i="19"/>
  <c r="AB62" i="19"/>
  <c r="AC62" i="19"/>
  <c r="AD62" i="19"/>
  <c r="AE62" i="19"/>
  <c r="AF62" i="19"/>
  <c r="AG62" i="19"/>
  <c r="W63" i="19"/>
  <c r="AA68" i="12"/>
  <c r="Q68" i="22" s="1"/>
  <c r="X63" i="19"/>
  <c r="Y63" i="19"/>
  <c r="Z63" i="19"/>
  <c r="AA63" i="19"/>
  <c r="AB63" i="19"/>
  <c r="AC63" i="19"/>
  <c r="AD63" i="19"/>
  <c r="AE63" i="19"/>
  <c r="AF63" i="19"/>
  <c r="AG63" i="19"/>
  <c r="AA69" i="12"/>
  <c r="AA73" i="12"/>
  <c r="W66" i="19"/>
  <c r="AA74" i="12"/>
  <c r="X66" i="19"/>
  <c r="Y66" i="19"/>
  <c r="Z66" i="19"/>
  <c r="AA66" i="19"/>
  <c r="AB66" i="19"/>
  <c r="AC66" i="19"/>
  <c r="AD66" i="19"/>
  <c r="AE66" i="19"/>
  <c r="AF66" i="19"/>
  <c r="AG66" i="19"/>
  <c r="AA75" i="12"/>
  <c r="AA76" i="12"/>
  <c r="W69" i="19"/>
  <c r="AA77" i="12"/>
  <c r="X69" i="19"/>
  <c r="Y69" i="19"/>
  <c r="Z69" i="19"/>
  <c r="AA69" i="19"/>
  <c r="AB69" i="19"/>
  <c r="AC69" i="19"/>
  <c r="AD69" i="19"/>
  <c r="AE69" i="19"/>
  <c r="AF69" i="19"/>
  <c r="AG69" i="19"/>
  <c r="W70" i="19"/>
  <c r="AA78" i="12"/>
  <c r="O77" i="15" s="1"/>
  <c r="X70" i="19"/>
  <c r="Y70" i="19"/>
  <c r="Z70" i="19"/>
  <c r="AA70" i="19"/>
  <c r="AB70" i="19"/>
  <c r="AC70" i="19"/>
  <c r="AD70" i="19"/>
  <c r="AE70" i="19"/>
  <c r="AF70" i="19"/>
  <c r="AG70" i="19"/>
  <c r="W71" i="19"/>
  <c r="AA79" i="12"/>
  <c r="O78" i="22" s="1"/>
  <c r="X71" i="19"/>
  <c r="Y71" i="19"/>
  <c r="Z71" i="19"/>
  <c r="AA71" i="19"/>
  <c r="AB71" i="19"/>
  <c r="AC71" i="19"/>
  <c r="AD71" i="19"/>
  <c r="AE71" i="19"/>
  <c r="AF71" i="19"/>
  <c r="AG71" i="19"/>
  <c r="AA80" i="12"/>
  <c r="AA81" i="12"/>
  <c r="AA82" i="12"/>
  <c r="W75" i="19"/>
  <c r="AA84" i="12"/>
  <c r="X75" i="19"/>
  <c r="Y75" i="19"/>
  <c r="J75" i="19" s="1"/>
  <c r="Z75" i="19"/>
  <c r="AA75" i="19"/>
  <c r="AB75" i="19"/>
  <c r="AC75" i="19"/>
  <c r="AD75" i="19"/>
  <c r="AE75" i="19"/>
  <c r="AF75" i="19"/>
  <c r="AG75" i="19"/>
  <c r="W76" i="19"/>
  <c r="AA85" i="12"/>
  <c r="X76" i="19"/>
  <c r="Y76" i="19"/>
  <c r="Z76" i="19"/>
  <c r="AA76" i="19"/>
  <c r="AB76" i="19"/>
  <c r="AC76" i="19"/>
  <c r="AD76" i="19"/>
  <c r="AE76" i="19"/>
  <c r="AF76" i="19"/>
  <c r="AG76" i="19"/>
  <c r="AA86" i="12"/>
  <c r="W78" i="19"/>
  <c r="AA89" i="12"/>
  <c r="X78" i="19"/>
  <c r="Y78" i="19"/>
  <c r="Z78" i="19"/>
  <c r="AA78" i="19"/>
  <c r="AB78" i="19"/>
  <c r="AC78" i="19"/>
  <c r="AD78" i="19"/>
  <c r="AE78" i="19"/>
  <c r="AF78" i="19"/>
  <c r="AG78" i="19"/>
  <c r="AA90" i="12"/>
  <c r="AA91" i="12"/>
  <c r="AA92" i="12"/>
  <c r="W82" i="19"/>
  <c r="AA93" i="12"/>
  <c r="X82" i="19"/>
  <c r="Y82" i="19"/>
  <c r="Z82" i="19"/>
  <c r="AA82" i="19"/>
  <c r="AB82" i="19"/>
  <c r="AC82" i="19"/>
  <c r="AD82" i="19"/>
  <c r="AE82" i="19"/>
  <c r="AF82" i="19"/>
  <c r="AG82" i="19"/>
  <c r="W83" i="19"/>
  <c r="AA94" i="12"/>
  <c r="X83" i="19"/>
  <c r="Y83" i="19"/>
  <c r="Z83" i="19"/>
  <c r="AA83" i="19"/>
  <c r="AB83" i="19"/>
  <c r="AC83" i="19"/>
  <c r="AD83" i="19"/>
  <c r="AE83" i="19"/>
  <c r="AF83" i="19"/>
  <c r="AG83" i="19"/>
  <c r="AA95" i="12"/>
  <c r="H94" i="19" s="1"/>
  <c r="AA96" i="12"/>
  <c r="AA97" i="12"/>
  <c r="AA98" i="12"/>
  <c r="W88" i="19"/>
  <c r="AA99" i="12"/>
  <c r="X88" i="19"/>
  <c r="Y88" i="19"/>
  <c r="Z88" i="19"/>
  <c r="AA88" i="19"/>
  <c r="AB88" i="19"/>
  <c r="AC88" i="19"/>
  <c r="AD88" i="19"/>
  <c r="AE88" i="19"/>
  <c r="AF88" i="19"/>
  <c r="AG88" i="19"/>
  <c r="AA101" i="12"/>
  <c r="AA102" i="12"/>
  <c r="W91" i="19"/>
  <c r="AA103" i="12"/>
  <c r="X91" i="19"/>
  <c r="Y91" i="19"/>
  <c r="Z91" i="19"/>
  <c r="AA91" i="19"/>
  <c r="AB91" i="19"/>
  <c r="AC91" i="19"/>
  <c r="AD91" i="19"/>
  <c r="AE91" i="19"/>
  <c r="AF91" i="19"/>
  <c r="AG91" i="19"/>
  <c r="R91" i="19" s="1"/>
  <c r="AA104" i="12"/>
  <c r="W93" i="19"/>
  <c r="AA105" i="12"/>
  <c r="X93" i="19"/>
  <c r="Y93" i="19"/>
  <c r="Z93" i="19"/>
  <c r="AA93" i="19"/>
  <c r="AB93" i="19"/>
  <c r="AC93" i="19"/>
  <c r="AD93" i="19"/>
  <c r="AE93" i="19"/>
  <c r="AF93" i="19"/>
  <c r="AG93" i="19"/>
  <c r="W94" i="19"/>
  <c r="AA106" i="12"/>
  <c r="X94" i="19"/>
  <c r="I94" i="19" s="1"/>
  <c r="Y94" i="19"/>
  <c r="Z94" i="19"/>
  <c r="AA94" i="19"/>
  <c r="AB94" i="19"/>
  <c r="AC94" i="19"/>
  <c r="AD94" i="19"/>
  <c r="AE94" i="19"/>
  <c r="AF94" i="19"/>
  <c r="AG94" i="19"/>
  <c r="W95" i="19"/>
  <c r="AA107" i="12"/>
  <c r="X95" i="19"/>
  <c r="Y95" i="19"/>
  <c r="Z95" i="19"/>
  <c r="AA95" i="19"/>
  <c r="AB95" i="19"/>
  <c r="AC95" i="19"/>
  <c r="AD95" i="19"/>
  <c r="AE95" i="19"/>
  <c r="AF95" i="19"/>
  <c r="AG95" i="19"/>
  <c r="AA108" i="12"/>
  <c r="AA109" i="12"/>
  <c r="W98" i="19"/>
  <c r="AA110" i="12"/>
  <c r="X98" i="19"/>
  <c r="Y98" i="19"/>
  <c r="Z98" i="19"/>
  <c r="AA98" i="19"/>
  <c r="AB98" i="19"/>
  <c r="AC98" i="19"/>
  <c r="AD98" i="19"/>
  <c r="AE98" i="19"/>
  <c r="AF98" i="19"/>
  <c r="AG98" i="19"/>
  <c r="AA112" i="12"/>
  <c r="AA113" i="12"/>
  <c r="AA114" i="12"/>
  <c r="AA115" i="12"/>
  <c r="W103" i="19"/>
  <c r="AA116" i="12"/>
  <c r="X103" i="19"/>
  <c r="Y103" i="19"/>
  <c r="Z103" i="19"/>
  <c r="AA103" i="19"/>
  <c r="AB103" i="19"/>
  <c r="AC103" i="19"/>
  <c r="AD103" i="19"/>
  <c r="AE103" i="19"/>
  <c r="AF103" i="19"/>
  <c r="AG103" i="19"/>
  <c r="AA117" i="12"/>
  <c r="AA118" i="12"/>
  <c r="W106" i="19"/>
  <c r="AA119" i="12"/>
  <c r="K118" i="15" s="1"/>
  <c r="X106" i="19"/>
  <c r="Y106" i="19"/>
  <c r="Z106" i="19"/>
  <c r="AA106" i="19"/>
  <c r="AB106" i="19"/>
  <c r="AC106" i="19"/>
  <c r="AD106" i="19"/>
  <c r="AE106" i="19"/>
  <c r="AF106" i="19"/>
  <c r="AG106" i="19"/>
  <c r="AA120" i="12"/>
  <c r="AA121" i="12"/>
  <c r="K120" i="22" s="1"/>
  <c r="AA122" i="12"/>
  <c r="AA123" i="12"/>
  <c r="W111" i="19"/>
  <c r="AA124" i="12"/>
  <c r="G123" i="19" s="1"/>
  <c r="X111" i="19"/>
  <c r="Y111" i="19"/>
  <c r="Z111" i="19"/>
  <c r="AA111" i="19"/>
  <c r="AB111" i="19"/>
  <c r="AC111" i="19"/>
  <c r="AD111" i="19"/>
  <c r="AE111" i="19"/>
  <c r="AF111" i="19"/>
  <c r="AG111" i="19"/>
  <c r="AA125" i="12"/>
  <c r="W113" i="19"/>
  <c r="AA126" i="12"/>
  <c r="X113" i="19"/>
  <c r="Y113" i="19"/>
  <c r="Z113" i="19"/>
  <c r="AA113" i="19"/>
  <c r="AB113" i="19"/>
  <c r="AC113" i="19"/>
  <c r="AD113" i="19"/>
  <c r="AE113" i="19"/>
  <c r="AF113" i="19"/>
  <c r="AG113" i="19"/>
  <c r="AA127" i="12"/>
  <c r="AA129" i="12"/>
  <c r="H128" i="19" s="1"/>
  <c r="AA130" i="12"/>
  <c r="AA132" i="12"/>
  <c r="AA133" i="12"/>
  <c r="AA135" i="12"/>
  <c r="W120" i="19"/>
  <c r="AA137" i="12"/>
  <c r="X120" i="19"/>
  <c r="Y120" i="19"/>
  <c r="Z120" i="19"/>
  <c r="AA120" i="19"/>
  <c r="AB120" i="19"/>
  <c r="AC120" i="19"/>
  <c r="AD120" i="19"/>
  <c r="AE120" i="19"/>
  <c r="AF120" i="19"/>
  <c r="AG120" i="19"/>
  <c r="W121" i="19"/>
  <c r="AA138" i="12"/>
  <c r="X121" i="19"/>
  <c r="Y121" i="19"/>
  <c r="Z121" i="19"/>
  <c r="AA121" i="19"/>
  <c r="AB121" i="19"/>
  <c r="AC121" i="19"/>
  <c r="AD121" i="19"/>
  <c r="AE121" i="19"/>
  <c r="AF121" i="19"/>
  <c r="AG121" i="19"/>
  <c r="W122" i="19"/>
  <c r="AA139" i="12"/>
  <c r="R137" i="22" s="1"/>
  <c r="X122" i="19"/>
  <c r="Y122" i="19"/>
  <c r="Z122" i="19"/>
  <c r="AA122" i="19"/>
  <c r="AB122" i="19"/>
  <c r="AC122" i="19"/>
  <c r="AD122" i="19"/>
  <c r="AE122" i="19"/>
  <c r="AF122" i="19"/>
  <c r="AG122" i="19"/>
  <c r="AA140" i="12"/>
  <c r="W124" i="19"/>
  <c r="AA141" i="12"/>
  <c r="X124" i="19"/>
  <c r="Y124" i="19"/>
  <c r="Z124" i="19"/>
  <c r="AA124" i="19"/>
  <c r="AB124" i="19"/>
  <c r="AC124" i="19"/>
  <c r="AD124" i="19"/>
  <c r="AE124" i="19"/>
  <c r="AF124" i="19"/>
  <c r="AG124" i="19"/>
  <c r="W125" i="19"/>
  <c r="AA143" i="12"/>
  <c r="X125" i="19"/>
  <c r="Y125" i="19"/>
  <c r="Z125" i="19"/>
  <c r="AA125" i="19"/>
  <c r="AB125" i="19"/>
  <c r="AC125" i="19"/>
  <c r="AD125" i="19"/>
  <c r="AE125" i="19"/>
  <c r="AF125" i="19"/>
  <c r="AG125" i="19"/>
  <c r="W126" i="19"/>
  <c r="AA144" i="12"/>
  <c r="X126" i="19"/>
  <c r="Y126" i="19"/>
  <c r="Z126" i="19"/>
  <c r="AA126" i="19"/>
  <c r="AB126" i="19"/>
  <c r="AC126" i="19"/>
  <c r="AD126" i="19"/>
  <c r="AE126" i="19"/>
  <c r="AF126" i="19"/>
  <c r="AG126" i="19"/>
  <c r="AA145" i="12"/>
  <c r="AA147" i="12"/>
  <c r="W129" i="19"/>
  <c r="AA148" i="12"/>
  <c r="X129" i="19"/>
  <c r="Y129" i="19"/>
  <c r="Z129" i="19"/>
  <c r="AA129" i="19"/>
  <c r="AB129" i="19"/>
  <c r="AC129" i="19"/>
  <c r="AD129" i="19"/>
  <c r="AE129" i="19"/>
  <c r="AF129" i="19"/>
  <c r="AG129" i="19"/>
  <c r="AA149" i="12"/>
  <c r="W131" i="19"/>
  <c r="AA150" i="12"/>
  <c r="X131" i="19"/>
  <c r="Y131" i="19"/>
  <c r="Z131" i="19"/>
  <c r="AA131" i="19"/>
  <c r="AB131" i="19"/>
  <c r="AC131" i="19"/>
  <c r="AD131" i="19"/>
  <c r="AE131" i="19"/>
  <c r="AF131" i="19"/>
  <c r="AG131" i="19"/>
  <c r="AA151" i="12"/>
  <c r="W133" i="19"/>
  <c r="AA154" i="12"/>
  <c r="X133" i="19"/>
  <c r="Y133" i="19"/>
  <c r="Z133" i="19"/>
  <c r="AA133" i="19"/>
  <c r="AB133" i="19"/>
  <c r="AC133" i="19"/>
  <c r="AD133" i="19"/>
  <c r="AE133" i="19"/>
  <c r="AF133" i="19"/>
  <c r="AG133" i="19"/>
  <c r="AA156" i="12"/>
  <c r="W135" i="19"/>
  <c r="AA157" i="12"/>
  <c r="X135" i="19"/>
  <c r="Y135" i="19"/>
  <c r="Z135" i="19"/>
  <c r="AA135" i="19"/>
  <c r="AB135" i="19"/>
  <c r="AC135" i="19"/>
  <c r="AD135" i="19"/>
  <c r="AE135" i="19"/>
  <c r="AF135" i="19"/>
  <c r="AG135" i="19"/>
  <c r="W136" i="19"/>
  <c r="AA159" i="12"/>
  <c r="X136" i="19"/>
  <c r="Y136" i="19"/>
  <c r="Z136" i="19"/>
  <c r="AA136" i="19"/>
  <c r="AB136" i="19"/>
  <c r="AC136" i="19"/>
  <c r="AD136" i="19"/>
  <c r="AE136" i="19"/>
  <c r="AF136" i="19"/>
  <c r="AG136" i="19"/>
  <c r="W137" i="19"/>
  <c r="AA160" i="12"/>
  <c r="X137" i="19"/>
  <c r="Y137" i="19"/>
  <c r="Z137" i="19"/>
  <c r="AA137" i="19"/>
  <c r="AB137" i="19"/>
  <c r="AC137" i="19"/>
  <c r="AD137" i="19"/>
  <c r="AE137" i="19"/>
  <c r="AF137" i="19"/>
  <c r="AG137" i="19"/>
  <c r="AA71" i="12"/>
  <c r="AA142" i="12"/>
  <c r="AA88" i="12"/>
  <c r="AA131" i="12"/>
  <c r="U130" i="22" s="1"/>
  <c r="AA29" i="12"/>
  <c r="AA158" i="12"/>
  <c r="AA24" i="12"/>
  <c r="F24" i="19" s="1"/>
  <c r="S24" i="19" s="1"/>
  <c r="AA72" i="12"/>
  <c r="AA111" i="12"/>
  <c r="G7" i="19"/>
  <c r="H7" i="19"/>
  <c r="I7" i="19"/>
  <c r="J7" i="19"/>
  <c r="K7" i="19"/>
  <c r="L7" i="19"/>
  <c r="M7" i="19"/>
  <c r="N7" i="19"/>
  <c r="O7" i="19"/>
  <c r="P7" i="19"/>
  <c r="Q7" i="19"/>
  <c r="Y8" i="12"/>
  <c r="Y9" i="12"/>
  <c r="H10" i="19"/>
  <c r="L10" i="19"/>
  <c r="P10" i="19"/>
  <c r="Y13" i="12"/>
  <c r="H14" i="19"/>
  <c r="L14" i="19"/>
  <c r="P14" i="19"/>
  <c r="Y15" i="12"/>
  <c r="H17" i="19"/>
  <c r="P17" i="19"/>
  <c r="Y18" i="12"/>
  <c r="Y19" i="12"/>
  <c r="G20" i="19"/>
  <c r="H20" i="19"/>
  <c r="I20" i="19"/>
  <c r="J20" i="19"/>
  <c r="K20" i="19"/>
  <c r="L20" i="19"/>
  <c r="M20" i="19"/>
  <c r="N20" i="19"/>
  <c r="O20" i="19"/>
  <c r="P20" i="19"/>
  <c r="Q20" i="19"/>
  <c r="O21" i="19"/>
  <c r="Y22" i="12"/>
  <c r="J23" i="19"/>
  <c r="Q23" i="19"/>
  <c r="G24" i="19"/>
  <c r="L24" i="19"/>
  <c r="O24" i="19"/>
  <c r="Q24" i="19"/>
  <c r="Y28" i="12"/>
  <c r="Y31" i="12"/>
  <c r="Y33" i="12"/>
  <c r="Y34" i="12"/>
  <c r="Y35" i="12"/>
  <c r="Y37" i="12"/>
  <c r="Y40" i="12"/>
  <c r="Y42" i="12"/>
  <c r="Y43" i="12"/>
  <c r="G43" i="19" s="1"/>
  <c r="Y45" i="12"/>
  <c r="Y49" i="12"/>
  <c r="Y50" i="12"/>
  <c r="Y51" i="12"/>
  <c r="Y52" i="12"/>
  <c r="Y53" i="12"/>
  <c r="Y54" i="12"/>
  <c r="Y55" i="12"/>
  <c r="Y57" i="12"/>
  <c r="G56" i="19" s="1"/>
  <c r="Y58" i="12"/>
  <c r="Y62" i="12"/>
  <c r="Y63" i="12"/>
  <c r="Y65" i="12"/>
  <c r="Y66" i="12"/>
  <c r="Y67" i="12"/>
  <c r="Y68" i="12"/>
  <c r="Y74" i="12"/>
  <c r="Y77" i="12"/>
  <c r="Y78" i="12"/>
  <c r="Y79" i="12"/>
  <c r="G73" i="19"/>
  <c r="Y84" i="12"/>
  <c r="Y85" i="12"/>
  <c r="Y89" i="12"/>
  <c r="Y93" i="12"/>
  <c r="G90" i="19" s="1"/>
  <c r="Y94" i="12"/>
  <c r="G94" i="19" s="1"/>
  <c r="Y99" i="12"/>
  <c r="G89" i="19"/>
  <c r="Y103" i="12"/>
  <c r="Y105" i="12"/>
  <c r="Y106" i="12"/>
  <c r="Y107" i="12"/>
  <c r="Y110" i="12"/>
  <c r="Y116" i="12"/>
  <c r="Y119" i="12"/>
  <c r="L108" i="19"/>
  <c r="M108" i="19"/>
  <c r="Y124" i="12"/>
  <c r="Y126" i="12"/>
  <c r="G113" i="19"/>
  <c r="G119" i="19"/>
  <c r="Y137" i="12"/>
  <c r="Y138" i="12"/>
  <c r="G121" i="19" s="1"/>
  <c r="Y139" i="12"/>
  <c r="Y141" i="12"/>
  <c r="Y143" i="12"/>
  <c r="Y144" i="12"/>
  <c r="G143" i="19" s="1"/>
  <c r="I127" i="19"/>
  <c r="O127" i="19"/>
  <c r="I128" i="19"/>
  <c r="J128" i="19"/>
  <c r="L128" i="19"/>
  <c r="M128" i="19"/>
  <c r="N128" i="19"/>
  <c r="Q128" i="19"/>
  <c r="Y148" i="12"/>
  <c r="Y150" i="12"/>
  <c r="Y154" i="12"/>
  <c r="Y157" i="12"/>
  <c r="Y159" i="12"/>
  <c r="Y160" i="12"/>
  <c r="R128" i="19"/>
  <c r="R24" i="19"/>
  <c r="R23" i="19"/>
  <c r="R20" i="19"/>
  <c r="R16" i="19"/>
  <c r="R14" i="19"/>
  <c r="R10" i="19"/>
  <c r="R7" i="19"/>
  <c r="AG146" i="19"/>
  <c r="AF146" i="19"/>
  <c r="AE146" i="19"/>
  <c r="AD146" i="19"/>
  <c r="AC146" i="19"/>
  <c r="AB146" i="19"/>
  <c r="AA146" i="19"/>
  <c r="Z146" i="19"/>
  <c r="Y146" i="19"/>
  <c r="X146" i="19"/>
  <c r="W146" i="19"/>
  <c r="AG145" i="19"/>
  <c r="AF145" i="19"/>
  <c r="AE145" i="19"/>
  <c r="AD145" i="19"/>
  <c r="AC145" i="19"/>
  <c r="AB145" i="19"/>
  <c r="AA145" i="19"/>
  <c r="Z145" i="19"/>
  <c r="Y145" i="19"/>
  <c r="X145" i="19"/>
  <c r="W145" i="19"/>
  <c r="AG144" i="19"/>
  <c r="AF144" i="19"/>
  <c r="AE144" i="19"/>
  <c r="AD144" i="19"/>
  <c r="AC144" i="19"/>
  <c r="AB144" i="19"/>
  <c r="AA144" i="19"/>
  <c r="Z144" i="19"/>
  <c r="Y144" i="19"/>
  <c r="X144" i="19"/>
  <c r="W144" i="19"/>
  <c r="AG143" i="19"/>
  <c r="AF143" i="19"/>
  <c r="AE143" i="19"/>
  <c r="AD143" i="19"/>
  <c r="AC143" i="19"/>
  <c r="AB143" i="19"/>
  <c r="AA143" i="19"/>
  <c r="Z143" i="19"/>
  <c r="Y143" i="19"/>
  <c r="X143" i="19"/>
  <c r="W143" i="19"/>
  <c r="AG142" i="19"/>
  <c r="AF142" i="19"/>
  <c r="AE142" i="19"/>
  <c r="AD142" i="19"/>
  <c r="AC142" i="19"/>
  <c r="AB142" i="19"/>
  <c r="AA142" i="19"/>
  <c r="Z142" i="19"/>
  <c r="Y142" i="19"/>
  <c r="X142" i="19"/>
  <c r="W142" i="19"/>
  <c r="AG141" i="19"/>
  <c r="AF141" i="19"/>
  <c r="AE141" i="19"/>
  <c r="AD141" i="19"/>
  <c r="AC141" i="19"/>
  <c r="AB141" i="19"/>
  <c r="AA141" i="19"/>
  <c r="Z141" i="19"/>
  <c r="Y141" i="19"/>
  <c r="X141" i="19"/>
  <c r="W141" i="19"/>
  <c r="AG140" i="19"/>
  <c r="AF140" i="19"/>
  <c r="AE140" i="19"/>
  <c r="AD140" i="19"/>
  <c r="AC140" i="19"/>
  <c r="AB140" i="19"/>
  <c r="AA140" i="19"/>
  <c r="Z140" i="19"/>
  <c r="Y140" i="19"/>
  <c r="X140" i="19"/>
  <c r="W140" i="19"/>
  <c r="AG139" i="19"/>
  <c r="AF139" i="19"/>
  <c r="AE139" i="19"/>
  <c r="AD139" i="19"/>
  <c r="AC139" i="19"/>
  <c r="AB139" i="19"/>
  <c r="AA139" i="19"/>
  <c r="Z139" i="19"/>
  <c r="Y139" i="19"/>
  <c r="X139" i="19"/>
  <c r="W139" i="19"/>
  <c r="AG138" i="19"/>
  <c r="R138" i="19" s="1"/>
  <c r="AF138" i="19"/>
  <c r="AE138" i="19"/>
  <c r="AD138" i="19"/>
  <c r="AC138" i="19"/>
  <c r="AB138" i="19"/>
  <c r="AA138" i="19"/>
  <c r="Z138" i="19"/>
  <c r="Y138" i="19"/>
  <c r="X138" i="19"/>
  <c r="W138" i="19"/>
  <c r="AG134" i="19"/>
  <c r="AF134" i="19"/>
  <c r="AE134" i="19"/>
  <c r="AD134" i="19"/>
  <c r="AC134" i="19"/>
  <c r="AB134" i="19"/>
  <c r="AA134" i="19"/>
  <c r="Z134" i="19"/>
  <c r="Y134" i="19"/>
  <c r="X134" i="19"/>
  <c r="W134" i="19"/>
  <c r="AG132" i="19"/>
  <c r="AF132" i="19"/>
  <c r="AE132" i="19"/>
  <c r="AD132" i="19"/>
  <c r="AC132" i="19"/>
  <c r="AB132" i="19"/>
  <c r="AA132" i="19"/>
  <c r="Z132" i="19"/>
  <c r="Y132" i="19"/>
  <c r="X132" i="19"/>
  <c r="W132" i="19"/>
  <c r="AG130" i="19"/>
  <c r="AF130" i="19"/>
  <c r="AE130" i="19"/>
  <c r="AD130" i="19"/>
  <c r="AC130" i="19"/>
  <c r="AB130" i="19"/>
  <c r="AA130" i="19"/>
  <c r="Z130" i="19"/>
  <c r="Y130" i="19"/>
  <c r="X130" i="19"/>
  <c r="W130" i="19"/>
  <c r="AG128" i="19"/>
  <c r="AF128" i="19"/>
  <c r="AE128" i="19"/>
  <c r="AD128" i="19"/>
  <c r="AC128" i="19"/>
  <c r="AB128" i="19"/>
  <c r="AA128" i="19"/>
  <c r="Z128" i="19"/>
  <c r="Y128" i="19"/>
  <c r="X128" i="19"/>
  <c r="W128" i="19"/>
  <c r="AG127" i="19"/>
  <c r="AF127" i="19"/>
  <c r="AE127" i="19"/>
  <c r="AD127" i="19"/>
  <c r="AC127" i="19"/>
  <c r="AB127" i="19"/>
  <c r="AA127" i="19"/>
  <c r="Z127" i="19"/>
  <c r="Y127" i="19"/>
  <c r="X127" i="19"/>
  <c r="W127" i="19"/>
  <c r="AG123" i="19"/>
  <c r="AF123" i="19"/>
  <c r="AE123" i="19"/>
  <c r="AD123" i="19"/>
  <c r="AC123" i="19"/>
  <c r="AB123" i="19"/>
  <c r="AA123" i="19"/>
  <c r="Z123" i="19"/>
  <c r="Y123" i="19"/>
  <c r="X123" i="19"/>
  <c r="W123" i="19"/>
  <c r="AG119" i="19"/>
  <c r="AF119" i="19"/>
  <c r="AE119" i="19"/>
  <c r="AD119" i="19"/>
  <c r="O119" i="19" s="1"/>
  <c r="AC119" i="19"/>
  <c r="AB119" i="19"/>
  <c r="AA119" i="19"/>
  <c r="Z119" i="19"/>
  <c r="Y119" i="19"/>
  <c r="P119" i="19" s="1"/>
  <c r="X119" i="19"/>
  <c r="I119" i="19" s="1"/>
  <c r="W119" i="19"/>
  <c r="Q119" i="19" s="1"/>
  <c r="AG118" i="19"/>
  <c r="R118" i="19" s="1"/>
  <c r="AF118" i="19"/>
  <c r="AE118" i="19"/>
  <c r="AD118" i="19"/>
  <c r="AC118" i="19"/>
  <c r="AB118" i="19"/>
  <c r="AA118" i="19"/>
  <c r="Z118" i="19"/>
  <c r="Y118" i="19"/>
  <c r="X118" i="19"/>
  <c r="W118" i="19"/>
  <c r="AG117" i="19"/>
  <c r="AF117" i="19"/>
  <c r="AE117" i="19"/>
  <c r="AD117" i="19"/>
  <c r="AC117" i="19"/>
  <c r="AB117" i="19"/>
  <c r="AA117" i="19"/>
  <c r="Z117" i="19"/>
  <c r="Y117" i="19"/>
  <c r="X117" i="19"/>
  <c r="W117" i="19"/>
  <c r="AG116" i="19"/>
  <c r="AF116" i="19"/>
  <c r="AE116" i="19"/>
  <c r="AD116" i="19"/>
  <c r="AC116" i="19"/>
  <c r="AB116" i="19"/>
  <c r="AA116" i="19"/>
  <c r="Z116" i="19"/>
  <c r="Y116" i="19"/>
  <c r="X116" i="19"/>
  <c r="W116" i="19"/>
  <c r="Q116" i="19" s="1"/>
  <c r="AG115" i="19"/>
  <c r="AF115" i="19"/>
  <c r="AE115" i="19"/>
  <c r="AD115" i="19"/>
  <c r="AC115" i="19"/>
  <c r="AB115" i="19"/>
  <c r="AA115" i="19"/>
  <c r="Z115" i="19"/>
  <c r="Y115" i="19"/>
  <c r="X115" i="19"/>
  <c r="W115" i="19"/>
  <c r="AG114" i="19"/>
  <c r="AF114" i="19"/>
  <c r="AE114" i="19"/>
  <c r="AD114" i="19"/>
  <c r="AC114" i="19"/>
  <c r="AB114" i="19"/>
  <c r="AA114" i="19"/>
  <c r="Z114" i="19"/>
  <c r="Y114" i="19"/>
  <c r="X114" i="19"/>
  <c r="W114" i="19"/>
  <c r="AG112" i="19"/>
  <c r="AF112" i="19"/>
  <c r="AE112" i="19"/>
  <c r="AD112" i="19"/>
  <c r="AC112" i="19"/>
  <c r="AB112" i="19"/>
  <c r="AA112" i="19"/>
  <c r="Z112" i="19"/>
  <c r="Y112" i="19"/>
  <c r="X112" i="19"/>
  <c r="W112" i="19"/>
  <c r="AG110" i="19"/>
  <c r="AF110" i="19"/>
  <c r="AE110" i="19"/>
  <c r="AD110" i="19"/>
  <c r="AC110" i="19"/>
  <c r="AB110" i="19"/>
  <c r="AA110" i="19"/>
  <c r="Z110" i="19"/>
  <c r="Y110" i="19"/>
  <c r="X110" i="19"/>
  <c r="W110" i="19"/>
  <c r="AG109" i="19"/>
  <c r="R109" i="19" s="1"/>
  <c r="AF109" i="19"/>
  <c r="AE109" i="19"/>
  <c r="AD109" i="19"/>
  <c r="AC109" i="19"/>
  <c r="AB109" i="19"/>
  <c r="AA109" i="19"/>
  <c r="Z109" i="19"/>
  <c r="Y109" i="19"/>
  <c r="X109" i="19"/>
  <c r="W109" i="19"/>
  <c r="AG108" i="19"/>
  <c r="AF108" i="19"/>
  <c r="AE108" i="19"/>
  <c r="AD108" i="19"/>
  <c r="AC108" i="19"/>
  <c r="AB108" i="19"/>
  <c r="AA108" i="19"/>
  <c r="Z108" i="19"/>
  <c r="Y108" i="19"/>
  <c r="X108" i="19"/>
  <c r="W108" i="19"/>
  <c r="AG107" i="19"/>
  <c r="AF107" i="19"/>
  <c r="AE107" i="19"/>
  <c r="AD107" i="19"/>
  <c r="AC107" i="19"/>
  <c r="AB107" i="19"/>
  <c r="AA107" i="19"/>
  <c r="Z107" i="19"/>
  <c r="Y107" i="19"/>
  <c r="X107" i="19"/>
  <c r="W107" i="19"/>
  <c r="AG105" i="19"/>
  <c r="AF105" i="19"/>
  <c r="AE105" i="19"/>
  <c r="AD105" i="19"/>
  <c r="AC105" i="19"/>
  <c r="AB105" i="19"/>
  <c r="AA105" i="19"/>
  <c r="Z105" i="19"/>
  <c r="Y105" i="19"/>
  <c r="X105" i="19"/>
  <c r="W105" i="19"/>
  <c r="AG104" i="19"/>
  <c r="AF104" i="19"/>
  <c r="AE104" i="19"/>
  <c r="AD104" i="19"/>
  <c r="AC104" i="19"/>
  <c r="AB104" i="19"/>
  <c r="AA104" i="19"/>
  <c r="Z104" i="19"/>
  <c r="Y104" i="19"/>
  <c r="X104" i="19"/>
  <c r="W104" i="19"/>
  <c r="AG102" i="19"/>
  <c r="AF102" i="19"/>
  <c r="AE102" i="19"/>
  <c r="AD102" i="19"/>
  <c r="AC102" i="19"/>
  <c r="AB102" i="19"/>
  <c r="AA102" i="19"/>
  <c r="Z102" i="19"/>
  <c r="Y102" i="19"/>
  <c r="X102" i="19"/>
  <c r="W102" i="19"/>
  <c r="AG101" i="19"/>
  <c r="AF101" i="19"/>
  <c r="AE101" i="19"/>
  <c r="AD101" i="19"/>
  <c r="AC101" i="19"/>
  <c r="AB101" i="19"/>
  <c r="AA101" i="19"/>
  <c r="Z101" i="19"/>
  <c r="Y101" i="19"/>
  <c r="X101" i="19"/>
  <c r="W101" i="19"/>
  <c r="AG100" i="19"/>
  <c r="AF100" i="19"/>
  <c r="AE100" i="19"/>
  <c r="AD100" i="19"/>
  <c r="AC100" i="19"/>
  <c r="AB100" i="19"/>
  <c r="AA100" i="19"/>
  <c r="Z100" i="19"/>
  <c r="Y100" i="19"/>
  <c r="X100" i="19"/>
  <c r="W100" i="19"/>
  <c r="AG99" i="19"/>
  <c r="AF99" i="19"/>
  <c r="AE99" i="19"/>
  <c r="AD99" i="19"/>
  <c r="AC99" i="19"/>
  <c r="AB99" i="19"/>
  <c r="AA99" i="19"/>
  <c r="Z99" i="19"/>
  <c r="Y99" i="19"/>
  <c r="X99" i="19"/>
  <c r="W99" i="19"/>
  <c r="AG97" i="19"/>
  <c r="AF97" i="19"/>
  <c r="AE97" i="19"/>
  <c r="AD97" i="19"/>
  <c r="AC97" i="19"/>
  <c r="AB97" i="19"/>
  <c r="AA97" i="19"/>
  <c r="Z97" i="19"/>
  <c r="Y97" i="19"/>
  <c r="X97" i="19"/>
  <c r="W97" i="19"/>
  <c r="AG96" i="19"/>
  <c r="AF96" i="19"/>
  <c r="AE96" i="19"/>
  <c r="AD96" i="19"/>
  <c r="AC96" i="19"/>
  <c r="AB96" i="19"/>
  <c r="AA96" i="19"/>
  <c r="Z96" i="19"/>
  <c r="Y96" i="19"/>
  <c r="X96" i="19"/>
  <c r="W96" i="19"/>
  <c r="AG92" i="19"/>
  <c r="AF92" i="19"/>
  <c r="AE92" i="19"/>
  <c r="AD92" i="19"/>
  <c r="AC92" i="19"/>
  <c r="AB92" i="19"/>
  <c r="AA92" i="19"/>
  <c r="Z92" i="19"/>
  <c r="Y92" i="19"/>
  <c r="X92" i="19"/>
  <c r="W92" i="19"/>
  <c r="AG90" i="19"/>
  <c r="AF90" i="19"/>
  <c r="AE90" i="19"/>
  <c r="AD90" i="19"/>
  <c r="AC90" i="19"/>
  <c r="AB90" i="19"/>
  <c r="AA90" i="19"/>
  <c r="Z90" i="19"/>
  <c r="Y90" i="19"/>
  <c r="X90" i="19"/>
  <c r="W90" i="19"/>
  <c r="AG89" i="19"/>
  <c r="AF89" i="19"/>
  <c r="AE89" i="19"/>
  <c r="AD89" i="19"/>
  <c r="AC89" i="19"/>
  <c r="AB89" i="19"/>
  <c r="AA89" i="19"/>
  <c r="Z89" i="19"/>
  <c r="Y89" i="19"/>
  <c r="X89" i="19"/>
  <c r="W89" i="19"/>
  <c r="AG87" i="19"/>
  <c r="AF87" i="19"/>
  <c r="AE87" i="19"/>
  <c r="AD87" i="19"/>
  <c r="AC87" i="19"/>
  <c r="AB87" i="19"/>
  <c r="AA87" i="19"/>
  <c r="Z87" i="19"/>
  <c r="Y87" i="19"/>
  <c r="X87" i="19"/>
  <c r="W87" i="19"/>
  <c r="AG86" i="19"/>
  <c r="AF86" i="19"/>
  <c r="AE86" i="19"/>
  <c r="AD86" i="19"/>
  <c r="AC86" i="19"/>
  <c r="AB86" i="19"/>
  <c r="AA86" i="19"/>
  <c r="Z86" i="19"/>
  <c r="Y86" i="19"/>
  <c r="X86" i="19"/>
  <c r="W86" i="19"/>
  <c r="AG85" i="19"/>
  <c r="AF85" i="19"/>
  <c r="AE85" i="19"/>
  <c r="AD85" i="19"/>
  <c r="AC85" i="19"/>
  <c r="AB85" i="19"/>
  <c r="AA85" i="19"/>
  <c r="Z85" i="19"/>
  <c r="Y85" i="19"/>
  <c r="X85" i="19"/>
  <c r="W85" i="19"/>
  <c r="AG84" i="19"/>
  <c r="AF84" i="19"/>
  <c r="AE84" i="19"/>
  <c r="AD84" i="19"/>
  <c r="AC84" i="19"/>
  <c r="AB84" i="19"/>
  <c r="AA84" i="19"/>
  <c r="Z84" i="19"/>
  <c r="Y84" i="19"/>
  <c r="X84" i="19"/>
  <c r="W84" i="19"/>
  <c r="AG81" i="19"/>
  <c r="AF81" i="19"/>
  <c r="AE81" i="19"/>
  <c r="AD81" i="19"/>
  <c r="AC81" i="19"/>
  <c r="AB81" i="19"/>
  <c r="AA81" i="19"/>
  <c r="Z81" i="19"/>
  <c r="Y81" i="19"/>
  <c r="X81" i="19"/>
  <c r="W81" i="19"/>
  <c r="AG80" i="19"/>
  <c r="AF80" i="19"/>
  <c r="AE80" i="19"/>
  <c r="AD80" i="19"/>
  <c r="AC80" i="19"/>
  <c r="AB80" i="19"/>
  <c r="AA80" i="19"/>
  <c r="Z80" i="19"/>
  <c r="Y80" i="19"/>
  <c r="X80" i="19"/>
  <c r="W80" i="19"/>
  <c r="AG79" i="19"/>
  <c r="AF79" i="19"/>
  <c r="AE79" i="19"/>
  <c r="AD79" i="19"/>
  <c r="AC79" i="19"/>
  <c r="AB79" i="19"/>
  <c r="AA79" i="19"/>
  <c r="Z79" i="19"/>
  <c r="Y79" i="19"/>
  <c r="X79" i="19"/>
  <c r="I79" i="19" s="1"/>
  <c r="W79" i="19"/>
  <c r="AG77" i="19"/>
  <c r="AF77" i="19"/>
  <c r="AE77" i="19"/>
  <c r="AD77" i="19"/>
  <c r="AC77" i="19"/>
  <c r="AB77" i="19"/>
  <c r="AA77" i="19"/>
  <c r="Z77" i="19"/>
  <c r="Y77" i="19"/>
  <c r="X77" i="19"/>
  <c r="W77" i="19"/>
  <c r="AG74" i="19"/>
  <c r="R74" i="19" s="1"/>
  <c r="AF74" i="19"/>
  <c r="AE74" i="19"/>
  <c r="AD74" i="19"/>
  <c r="AC74" i="19"/>
  <c r="AB74" i="19"/>
  <c r="AA74" i="19"/>
  <c r="Z74" i="19"/>
  <c r="Y74" i="19"/>
  <c r="X74" i="19"/>
  <c r="W74" i="19"/>
  <c r="H74" i="19" s="1"/>
  <c r="AG73" i="19"/>
  <c r="R73" i="19" s="1"/>
  <c r="AF73" i="19"/>
  <c r="AE73" i="19"/>
  <c r="AD73" i="19"/>
  <c r="AC73" i="19"/>
  <c r="AB73" i="19"/>
  <c r="AA73" i="19"/>
  <c r="Z73" i="19"/>
  <c r="Y73" i="19"/>
  <c r="X73" i="19"/>
  <c r="W73" i="19"/>
  <c r="AG72" i="19"/>
  <c r="AF72" i="19"/>
  <c r="AE72" i="19"/>
  <c r="AD72" i="19"/>
  <c r="AC72" i="19"/>
  <c r="AB72" i="19"/>
  <c r="AA72" i="19"/>
  <c r="Z72" i="19"/>
  <c r="Y72" i="19"/>
  <c r="X72" i="19"/>
  <c r="W72" i="19"/>
  <c r="AG68" i="19"/>
  <c r="R68" i="19" s="1"/>
  <c r="AF68" i="19"/>
  <c r="AE68" i="19"/>
  <c r="AD68" i="19"/>
  <c r="AC68" i="19"/>
  <c r="AB68" i="19"/>
  <c r="AA68" i="19"/>
  <c r="Z68" i="19"/>
  <c r="Y68" i="19"/>
  <c r="X68" i="19"/>
  <c r="W68" i="19"/>
  <c r="AG67" i="19"/>
  <c r="AF67" i="19"/>
  <c r="AE67" i="19"/>
  <c r="AD67" i="19"/>
  <c r="AC67" i="19"/>
  <c r="AB67" i="19"/>
  <c r="AA67" i="19"/>
  <c r="Z67" i="19"/>
  <c r="Y67" i="19"/>
  <c r="X67" i="19"/>
  <c r="W67" i="19"/>
  <c r="AG65" i="19"/>
  <c r="AF65" i="19"/>
  <c r="AE65" i="19"/>
  <c r="AD65" i="19"/>
  <c r="AC65" i="19"/>
  <c r="AB65" i="19"/>
  <c r="AA65" i="19"/>
  <c r="Z65" i="19"/>
  <c r="Y65" i="19"/>
  <c r="X65" i="19"/>
  <c r="W65" i="19"/>
  <c r="H65" i="19" s="1"/>
  <c r="AG64" i="19"/>
  <c r="AF64" i="19"/>
  <c r="AE64" i="19"/>
  <c r="AD64" i="19"/>
  <c r="AC64" i="19"/>
  <c r="AB64" i="19"/>
  <c r="AA64" i="19"/>
  <c r="Z64" i="19"/>
  <c r="Y64" i="19"/>
  <c r="X64" i="19"/>
  <c r="W64" i="19"/>
  <c r="AG59" i="19"/>
  <c r="R59" i="19" s="1"/>
  <c r="AF59" i="19"/>
  <c r="AE59" i="19"/>
  <c r="AD59" i="19"/>
  <c r="AC59" i="19"/>
  <c r="AB59" i="19"/>
  <c r="AA59" i="19"/>
  <c r="Z59" i="19"/>
  <c r="Y59" i="19"/>
  <c r="X59" i="19"/>
  <c r="W59" i="19"/>
  <c r="AG56" i="19"/>
  <c r="R56" i="19" s="1"/>
  <c r="AF56" i="19"/>
  <c r="AE56" i="19"/>
  <c r="AD56" i="19"/>
  <c r="AC56" i="19"/>
  <c r="AB56" i="19"/>
  <c r="AA56" i="19"/>
  <c r="Z56" i="19"/>
  <c r="Y56" i="19"/>
  <c r="X56" i="19"/>
  <c r="W56" i="19"/>
  <c r="AG55" i="19"/>
  <c r="AF55" i="19"/>
  <c r="AE55" i="19"/>
  <c r="AD55" i="19"/>
  <c r="AC55" i="19"/>
  <c r="AB55" i="19"/>
  <c r="AA55" i="19"/>
  <c r="Z55" i="19"/>
  <c r="Y55" i="19"/>
  <c r="X55" i="19"/>
  <c r="W55" i="19"/>
  <c r="AG52" i="19"/>
  <c r="AF52" i="19"/>
  <c r="AE52" i="19"/>
  <c r="AD52" i="19"/>
  <c r="AC52" i="19"/>
  <c r="AB52" i="19"/>
  <c r="AA52" i="19"/>
  <c r="Z52" i="19"/>
  <c r="Y52" i="19"/>
  <c r="X52" i="19"/>
  <c r="W52" i="19"/>
  <c r="AG44" i="19"/>
  <c r="R44" i="19" s="1"/>
  <c r="AF44" i="19"/>
  <c r="AE44" i="19"/>
  <c r="AD44" i="19"/>
  <c r="AC44" i="19"/>
  <c r="AB44" i="19"/>
  <c r="AA44" i="19"/>
  <c r="Z44" i="19"/>
  <c r="Y44" i="19"/>
  <c r="X44" i="19"/>
  <c r="W44" i="19"/>
  <c r="AG43" i="19"/>
  <c r="R43" i="19" s="1"/>
  <c r="AF43" i="19"/>
  <c r="AE43" i="19"/>
  <c r="AD43" i="19"/>
  <c r="AC43" i="19"/>
  <c r="AB43" i="19"/>
  <c r="AA43" i="19"/>
  <c r="Z43" i="19"/>
  <c r="Y43" i="19"/>
  <c r="X43" i="19"/>
  <c r="W43" i="19"/>
  <c r="AG42" i="19"/>
  <c r="R42" i="19" s="1"/>
  <c r="AF42" i="19"/>
  <c r="AE42" i="19"/>
  <c r="AD42" i="19"/>
  <c r="AC42" i="19"/>
  <c r="AB42" i="19"/>
  <c r="AA42" i="19"/>
  <c r="Z42" i="19"/>
  <c r="Y42" i="19"/>
  <c r="X42" i="19"/>
  <c r="W42" i="19"/>
  <c r="AG40" i="19"/>
  <c r="R40" i="19" s="1"/>
  <c r="AF40" i="19"/>
  <c r="AE40" i="19"/>
  <c r="AD40" i="19"/>
  <c r="AC40" i="19"/>
  <c r="AB40" i="19"/>
  <c r="AA40" i="19"/>
  <c r="Z40" i="19"/>
  <c r="Y40" i="19"/>
  <c r="X40" i="19"/>
  <c r="W40" i="19"/>
  <c r="AG37" i="19"/>
  <c r="R37" i="19" s="1"/>
  <c r="AF37" i="19"/>
  <c r="AE37" i="19"/>
  <c r="AD37" i="19"/>
  <c r="AC37" i="19"/>
  <c r="AB37" i="19"/>
  <c r="AA37" i="19"/>
  <c r="Z37" i="19"/>
  <c r="Y37" i="19"/>
  <c r="X37" i="19"/>
  <c r="W37" i="19"/>
  <c r="AG35" i="19"/>
  <c r="AF35" i="19"/>
  <c r="AE35" i="19"/>
  <c r="AD35" i="19"/>
  <c r="AC35" i="19"/>
  <c r="AB35" i="19"/>
  <c r="AA35" i="19"/>
  <c r="Z35" i="19"/>
  <c r="Y35" i="19"/>
  <c r="X35" i="19"/>
  <c r="W35" i="19"/>
  <c r="AG34" i="19"/>
  <c r="AF34" i="19"/>
  <c r="AE34" i="19"/>
  <c r="AD34" i="19"/>
  <c r="AC34" i="19"/>
  <c r="AB34" i="19"/>
  <c r="AA34" i="19"/>
  <c r="Z34" i="19"/>
  <c r="Y34" i="19"/>
  <c r="X34" i="19"/>
  <c r="W34" i="19"/>
  <c r="AG32" i="19"/>
  <c r="R32" i="19" s="1"/>
  <c r="AF32" i="19"/>
  <c r="AE32" i="19"/>
  <c r="AD32" i="19"/>
  <c r="AC32" i="19"/>
  <c r="AB32" i="19"/>
  <c r="AA32" i="19"/>
  <c r="Z32" i="19"/>
  <c r="Y32" i="19"/>
  <c r="X32" i="19"/>
  <c r="W32" i="19"/>
  <c r="AG28" i="19"/>
  <c r="R28" i="19" s="1"/>
  <c r="AF28" i="19"/>
  <c r="AE28" i="19"/>
  <c r="AD28" i="19"/>
  <c r="AC28" i="19"/>
  <c r="AB28" i="19"/>
  <c r="AA28" i="19"/>
  <c r="Z28" i="19"/>
  <c r="Y28" i="19"/>
  <c r="X28" i="19"/>
  <c r="W28" i="19"/>
  <c r="AG26" i="19"/>
  <c r="AF26" i="19"/>
  <c r="AE26" i="19"/>
  <c r="AD26" i="19"/>
  <c r="AC26" i="19"/>
  <c r="AB26" i="19"/>
  <c r="AA26" i="19"/>
  <c r="Z26" i="19"/>
  <c r="Y26" i="19"/>
  <c r="X26" i="19"/>
  <c r="W26" i="19"/>
  <c r="AG24" i="19"/>
  <c r="AF24" i="19"/>
  <c r="AE24" i="19"/>
  <c r="AD24" i="19"/>
  <c r="AC24" i="19"/>
  <c r="AB24" i="19"/>
  <c r="AA24" i="19"/>
  <c r="Z24" i="19"/>
  <c r="Y24" i="19"/>
  <c r="X24" i="19"/>
  <c r="W24" i="19"/>
  <c r="AG23" i="19"/>
  <c r="AF23" i="19"/>
  <c r="AE23" i="19"/>
  <c r="AD23" i="19"/>
  <c r="AC23" i="19"/>
  <c r="AB23" i="19"/>
  <c r="AA23" i="19"/>
  <c r="Z23" i="19"/>
  <c r="Y23" i="19"/>
  <c r="X23" i="19"/>
  <c r="W23" i="19"/>
  <c r="AG21" i="19"/>
  <c r="AF21" i="19"/>
  <c r="AE21" i="19"/>
  <c r="AD21" i="19"/>
  <c r="AC21" i="19"/>
  <c r="AB21" i="19"/>
  <c r="AA21" i="19"/>
  <c r="Z21" i="19"/>
  <c r="Y21" i="19"/>
  <c r="X21" i="19"/>
  <c r="W21" i="19"/>
  <c r="AG20" i="19"/>
  <c r="AF20" i="19"/>
  <c r="AE20" i="19"/>
  <c r="AD20" i="19"/>
  <c r="AC20" i="19"/>
  <c r="AB20" i="19"/>
  <c r="AA20" i="19"/>
  <c r="Z20" i="19"/>
  <c r="Y20" i="19"/>
  <c r="X20" i="19"/>
  <c r="W20" i="19"/>
  <c r="AG17" i="19"/>
  <c r="AF17" i="19"/>
  <c r="AE17" i="19"/>
  <c r="AD17" i="19"/>
  <c r="AC17" i="19"/>
  <c r="AB17" i="19"/>
  <c r="AA17" i="19"/>
  <c r="Z17" i="19"/>
  <c r="Y17" i="19"/>
  <c r="X17" i="19"/>
  <c r="W17" i="19"/>
  <c r="AG16" i="19"/>
  <c r="AF16" i="19"/>
  <c r="AE16" i="19"/>
  <c r="AD16" i="19"/>
  <c r="AC16" i="19"/>
  <c r="AB16" i="19"/>
  <c r="AA16" i="19"/>
  <c r="Z16" i="19"/>
  <c r="Y16" i="19"/>
  <c r="X16" i="19"/>
  <c r="W16" i="19"/>
  <c r="AG14" i="19"/>
  <c r="AF14" i="19"/>
  <c r="AE14" i="19"/>
  <c r="AD14" i="19"/>
  <c r="AC14" i="19"/>
  <c r="AB14" i="19"/>
  <c r="AA14" i="19"/>
  <c r="Z14" i="19"/>
  <c r="Y14" i="19"/>
  <c r="X14" i="19"/>
  <c r="W14" i="19"/>
  <c r="AG12" i="19"/>
  <c r="AF12" i="19"/>
  <c r="AE12" i="19"/>
  <c r="AD12" i="19"/>
  <c r="AC12" i="19"/>
  <c r="AB12" i="19"/>
  <c r="AA12" i="19"/>
  <c r="Z12" i="19"/>
  <c r="Y12" i="19"/>
  <c r="X12" i="19"/>
  <c r="W12" i="19"/>
  <c r="AG11" i="19"/>
  <c r="AF11" i="19"/>
  <c r="AE11" i="19"/>
  <c r="AD11" i="19"/>
  <c r="AC11" i="19"/>
  <c r="AB11" i="19"/>
  <c r="AA11" i="19"/>
  <c r="Z11" i="19"/>
  <c r="Y11" i="19"/>
  <c r="X11" i="19"/>
  <c r="W11" i="19"/>
  <c r="AG10" i="19"/>
  <c r="AF10" i="19"/>
  <c r="AE10" i="19"/>
  <c r="AD10" i="19"/>
  <c r="AC10" i="19"/>
  <c r="AB10" i="19"/>
  <c r="AA10" i="19"/>
  <c r="Z10" i="19"/>
  <c r="Y10" i="19"/>
  <c r="X10" i="19"/>
  <c r="W10" i="19"/>
  <c r="AG7" i="19"/>
  <c r="AF7" i="19"/>
  <c r="AE7" i="19"/>
  <c r="AD7" i="19"/>
  <c r="AC7" i="19"/>
  <c r="AB7" i="19"/>
  <c r="AA7" i="19"/>
  <c r="Z7" i="19"/>
  <c r="Y7" i="19"/>
  <c r="X7" i="19"/>
  <c r="W7" i="19"/>
  <c r="L137" i="22"/>
  <c r="AG134" i="22"/>
  <c r="W134" i="22"/>
  <c r="X134" i="22"/>
  <c r="Y134" i="22"/>
  <c r="Z134" i="22"/>
  <c r="AA134" i="22"/>
  <c r="AB134" i="22"/>
  <c r="AF134" i="22"/>
  <c r="AC134" i="22"/>
  <c r="AD134" i="22"/>
  <c r="AE134" i="22"/>
  <c r="AG132" i="22"/>
  <c r="W132" i="22"/>
  <c r="X132" i="22"/>
  <c r="Y132" i="22"/>
  <c r="Z132" i="22"/>
  <c r="AA132" i="22"/>
  <c r="AB132" i="22"/>
  <c r="AF132" i="22"/>
  <c r="AC132" i="22"/>
  <c r="AD132" i="22"/>
  <c r="AE132" i="22"/>
  <c r="AG130" i="22"/>
  <c r="W130" i="22"/>
  <c r="X130" i="22"/>
  <c r="Y130" i="22"/>
  <c r="Z130" i="22"/>
  <c r="AA130" i="22"/>
  <c r="AB130" i="22"/>
  <c r="AF130" i="22"/>
  <c r="AC130" i="22"/>
  <c r="AD130" i="22"/>
  <c r="AE130" i="22"/>
  <c r="AG128" i="22"/>
  <c r="R128" i="22" s="1"/>
  <c r="W128" i="22"/>
  <c r="L128" i="22" s="1"/>
  <c r="X128" i="22"/>
  <c r="Y128" i="22"/>
  <c r="Z128" i="22"/>
  <c r="AA128" i="22"/>
  <c r="AB128" i="22"/>
  <c r="AF128" i="22"/>
  <c r="AC128" i="22"/>
  <c r="AD128" i="22"/>
  <c r="AE128" i="22"/>
  <c r="AG127" i="22"/>
  <c r="W127" i="22"/>
  <c r="X127" i="22"/>
  <c r="Y127" i="22"/>
  <c r="Z127" i="22"/>
  <c r="AA127" i="22"/>
  <c r="AB127" i="22"/>
  <c r="AF127" i="22"/>
  <c r="AC127" i="22"/>
  <c r="AD127" i="22"/>
  <c r="AE127" i="22"/>
  <c r="AG123" i="22"/>
  <c r="W123" i="22"/>
  <c r="X123" i="22"/>
  <c r="Y123" i="22"/>
  <c r="Z123" i="22"/>
  <c r="AA123" i="22"/>
  <c r="AB123" i="22"/>
  <c r="AF123" i="22"/>
  <c r="AC123" i="22"/>
  <c r="AD123" i="22"/>
  <c r="AE123" i="22"/>
  <c r="O120" i="22"/>
  <c r="AG119" i="22"/>
  <c r="R119" i="22" s="1"/>
  <c r="W119" i="22"/>
  <c r="X119" i="22"/>
  <c r="Y119" i="22"/>
  <c r="Z119" i="22"/>
  <c r="AA119" i="22"/>
  <c r="AB119" i="22"/>
  <c r="AF119" i="22"/>
  <c r="AC119" i="22"/>
  <c r="AD119" i="22"/>
  <c r="AE119" i="22"/>
  <c r="AG118" i="22"/>
  <c r="W118" i="22"/>
  <c r="X118" i="22"/>
  <c r="Y118" i="22"/>
  <c r="Z118" i="22"/>
  <c r="AA118" i="22"/>
  <c r="AB118" i="22"/>
  <c r="AF118" i="22"/>
  <c r="AC118" i="22"/>
  <c r="AD118" i="22"/>
  <c r="AE118" i="22"/>
  <c r="H118" i="22"/>
  <c r="P115" i="22"/>
  <c r="L115" i="22"/>
  <c r="H115" i="22"/>
  <c r="AG114" i="22"/>
  <c r="W114" i="22"/>
  <c r="X114" i="22"/>
  <c r="Y114" i="22"/>
  <c r="Z114" i="22"/>
  <c r="AA114" i="22"/>
  <c r="AB114" i="22"/>
  <c r="AF114" i="22"/>
  <c r="AC114" i="22"/>
  <c r="AD114" i="22"/>
  <c r="AE114" i="22"/>
  <c r="AG112" i="22"/>
  <c r="W112" i="22"/>
  <c r="J112" i="22" s="1"/>
  <c r="X112" i="22"/>
  <c r="Y112" i="22"/>
  <c r="Z112" i="22"/>
  <c r="AA112" i="22"/>
  <c r="AB112" i="22"/>
  <c r="AF112" i="22"/>
  <c r="AC112" i="22"/>
  <c r="AD112" i="22"/>
  <c r="AE112" i="22"/>
  <c r="AG110" i="22"/>
  <c r="W110" i="22"/>
  <c r="X110" i="22"/>
  <c r="Y110" i="22"/>
  <c r="Z110" i="22"/>
  <c r="AA110" i="22"/>
  <c r="AB110" i="22"/>
  <c r="AF110" i="22"/>
  <c r="AC110" i="22"/>
  <c r="AD110" i="22"/>
  <c r="AE110" i="22"/>
  <c r="AG109" i="22"/>
  <c r="R109" i="22" s="1"/>
  <c r="W109" i="22"/>
  <c r="X109" i="22"/>
  <c r="L109" i="22" s="1"/>
  <c r="Y109" i="22"/>
  <c r="N109" i="22" s="1"/>
  <c r="Z109" i="22"/>
  <c r="AA109" i="22"/>
  <c r="AB109" i="22"/>
  <c r="AF109" i="22"/>
  <c r="AC109" i="22"/>
  <c r="AD109" i="22"/>
  <c r="AE109" i="22"/>
  <c r="P109" i="22" s="1"/>
  <c r="Q109" i="22"/>
  <c r="M109" i="22"/>
  <c r="I109" i="22"/>
  <c r="H109" i="22"/>
  <c r="R106" i="22"/>
  <c r="Q106" i="22"/>
  <c r="L106" i="22"/>
  <c r="K106" i="22"/>
  <c r="AG105" i="22"/>
  <c r="R105" i="22"/>
  <c r="W105" i="22"/>
  <c r="X105" i="22"/>
  <c r="Y105" i="22"/>
  <c r="Z105" i="22"/>
  <c r="AA105" i="22"/>
  <c r="AB105" i="22"/>
  <c r="AF105" i="22"/>
  <c r="AC105" i="22"/>
  <c r="AD105" i="22"/>
  <c r="AE105" i="22"/>
  <c r="L105" i="22"/>
  <c r="I105" i="22"/>
  <c r="AG104" i="22"/>
  <c r="W104" i="22"/>
  <c r="X104" i="22"/>
  <c r="Y104" i="22"/>
  <c r="Z104" i="22"/>
  <c r="AA104" i="22"/>
  <c r="AB104" i="22"/>
  <c r="AF104" i="22"/>
  <c r="AC104" i="22"/>
  <c r="AD104" i="22"/>
  <c r="AE104" i="22"/>
  <c r="R103" i="22"/>
  <c r="Q103" i="22"/>
  <c r="P103" i="22"/>
  <c r="O103" i="22"/>
  <c r="N103" i="22"/>
  <c r="M103" i="22"/>
  <c r="L103" i="22"/>
  <c r="K103" i="22"/>
  <c r="J103" i="22"/>
  <c r="I103" i="22"/>
  <c r="H103" i="22"/>
  <c r="R102" i="22"/>
  <c r="M102" i="22"/>
  <c r="L102" i="22"/>
  <c r="AG99" i="22"/>
  <c r="W99" i="22"/>
  <c r="X99" i="22"/>
  <c r="Y99" i="22"/>
  <c r="Z99" i="22"/>
  <c r="AA99" i="22"/>
  <c r="AB99" i="22"/>
  <c r="AF99" i="22"/>
  <c r="AC99" i="22"/>
  <c r="AD99" i="22"/>
  <c r="AE99" i="22"/>
  <c r="O98" i="22"/>
  <c r="K98" i="22"/>
  <c r="AG96" i="22"/>
  <c r="W96" i="22"/>
  <c r="X96" i="22"/>
  <c r="Y96" i="22"/>
  <c r="Z96" i="22"/>
  <c r="AA96" i="22"/>
  <c r="AB96" i="22"/>
  <c r="AF96" i="22"/>
  <c r="AC96" i="22"/>
  <c r="AD96" i="22"/>
  <c r="AE96" i="22"/>
  <c r="Q92" i="22"/>
  <c r="M92" i="22"/>
  <c r="R91" i="22"/>
  <c r="Q91" i="22"/>
  <c r="P91" i="22"/>
  <c r="O91" i="22"/>
  <c r="N91" i="22"/>
  <c r="M91" i="22"/>
  <c r="L91" i="22"/>
  <c r="K91" i="22"/>
  <c r="J91" i="22"/>
  <c r="I91" i="22"/>
  <c r="H91" i="22"/>
  <c r="R88" i="22"/>
  <c r="N88" i="22"/>
  <c r="J88" i="22"/>
  <c r="AG86" i="22"/>
  <c r="W86" i="22"/>
  <c r="X86" i="22"/>
  <c r="Y86" i="22"/>
  <c r="Z86" i="22"/>
  <c r="AA86" i="22"/>
  <c r="AB86" i="22"/>
  <c r="AF86" i="22"/>
  <c r="AC86" i="22"/>
  <c r="AD86" i="22"/>
  <c r="AE86" i="22"/>
  <c r="AG85" i="22"/>
  <c r="W85" i="22"/>
  <c r="X85" i="22"/>
  <c r="Y85" i="22"/>
  <c r="Z85" i="22"/>
  <c r="AA85" i="22"/>
  <c r="AB85" i="22"/>
  <c r="AF85" i="22"/>
  <c r="AC85" i="22"/>
  <c r="AD85" i="22"/>
  <c r="AE85" i="22"/>
  <c r="L81" i="22"/>
  <c r="J81" i="22"/>
  <c r="AG79" i="22"/>
  <c r="W79" i="22"/>
  <c r="X79" i="22"/>
  <c r="Y79" i="22"/>
  <c r="Z79" i="22"/>
  <c r="AA79" i="22"/>
  <c r="AB79" i="22"/>
  <c r="AF79" i="22"/>
  <c r="AC79" i="22"/>
  <c r="AD79" i="22"/>
  <c r="AE79" i="22"/>
  <c r="P78" i="22"/>
  <c r="L78" i="22"/>
  <c r="H78" i="22"/>
  <c r="AG77" i="22"/>
  <c r="AC77" i="22"/>
  <c r="AD77" i="22"/>
  <c r="W77" i="22"/>
  <c r="X77" i="22"/>
  <c r="Y77" i="22"/>
  <c r="Z77" i="22"/>
  <c r="AA77" i="22"/>
  <c r="AB77" i="22"/>
  <c r="AF77" i="22"/>
  <c r="AE77" i="22"/>
  <c r="R76" i="22"/>
  <c r="N76" i="22"/>
  <c r="J76" i="22"/>
  <c r="AG72" i="22"/>
  <c r="W72" i="22"/>
  <c r="X72" i="22"/>
  <c r="Y72" i="22"/>
  <c r="Z72" i="22"/>
  <c r="AA72" i="22"/>
  <c r="AB72" i="22"/>
  <c r="AF72" i="22"/>
  <c r="AC72" i="22"/>
  <c r="AD72" i="22"/>
  <c r="AE72" i="22"/>
  <c r="R68" i="22"/>
  <c r="N68" i="22"/>
  <c r="J68" i="22"/>
  <c r="AG67" i="22"/>
  <c r="W67" i="22"/>
  <c r="X67" i="22"/>
  <c r="Y67" i="22"/>
  <c r="Z67" i="22"/>
  <c r="AA67" i="22"/>
  <c r="AB67" i="22"/>
  <c r="AF67" i="22"/>
  <c r="AC67" i="22"/>
  <c r="AD67" i="22"/>
  <c r="AE67" i="22"/>
  <c r="N66" i="22"/>
  <c r="AG65" i="22"/>
  <c r="W65" i="22"/>
  <c r="X65" i="22"/>
  <c r="Y65" i="22"/>
  <c r="Z65" i="22"/>
  <c r="AA65" i="22"/>
  <c r="AB65" i="22"/>
  <c r="AF65" i="22"/>
  <c r="AC65" i="22"/>
  <c r="AD65" i="22"/>
  <c r="AE65" i="22"/>
  <c r="N65" i="22"/>
  <c r="AG64" i="22"/>
  <c r="W64" i="22"/>
  <c r="X64" i="22"/>
  <c r="Y64" i="22"/>
  <c r="O64" i="22" s="1"/>
  <c r="Z64" i="22"/>
  <c r="AA64" i="22"/>
  <c r="AB64" i="22"/>
  <c r="AF64" i="22"/>
  <c r="AC64" i="22"/>
  <c r="AD64" i="22"/>
  <c r="AE64" i="22"/>
  <c r="P64" i="22"/>
  <c r="Q63" i="22"/>
  <c r="R62" i="22"/>
  <c r="Q62" i="22"/>
  <c r="L62" i="22"/>
  <c r="K62" i="22"/>
  <c r="R61" i="22"/>
  <c r="Q61" i="22"/>
  <c r="P61" i="22"/>
  <c r="O61" i="22"/>
  <c r="N61" i="22"/>
  <c r="M61" i="22"/>
  <c r="L61" i="22"/>
  <c r="K61" i="22"/>
  <c r="J61" i="22"/>
  <c r="I61" i="22"/>
  <c r="H61" i="22"/>
  <c r="O60" i="22"/>
  <c r="K60" i="22"/>
  <c r="O59" i="22"/>
  <c r="K59" i="22"/>
  <c r="R58" i="22"/>
  <c r="Q58" i="22"/>
  <c r="P58" i="22"/>
  <c r="O58" i="22"/>
  <c r="N58" i="22"/>
  <c r="M58" i="22"/>
  <c r="L58" i="22"/>
  <c r="K58" i="22"/>
  <c r="J58" i="22"/>
  <c r="I58" i="22"/>
  <c r="H58" i="22"/>
  <c r="R57" i="22"/>
  <c r="Q57" i="22"/>
  <c r="O57" i="22"/>
  <c r="N57" i="22"/>
  <c r="M57" i="22"/>
  <c r="K57" i="22"/>
  <c r="J57" i="22"/>
  <c r="I57" i="22"/>
  <c r="O54" i="22"/>
  <c r="K54" i="22"/>
  <c r="R53" i="22"/>
  <c r="N53" i="22"/>
  <c r="J53" i="22"/>
  <c r="AG52" i="22"/>
  <c r="R52" i="22"/>
  <c r="W52" i="22"/>
  <c r="X52" i="22"/>
  <c r="Y52" i="22"/>
  <c r="Z52" i="22"/>
  <c r="AA52" i="22"/>
  <c r="AB52" i="22"/>
  <c r="AF52" i="22"/>
  <c r="AC52" i="22"/>
  <c r="AD52" i="22"/>
  <c r="AE52" i="22"/>
  <c r="K52" i="22"/>
  <c r="Q51" i="22"/>
  <c r="M51" i="22"/>
  <c r="I51" i="22"/>
  <c r="R50" i="22"/>
  <c r="Q50" i="22"/>
  <c r="O50" i="22"/>
  <c r="N50" i="22"/>
  <c r="M50" i="22"/>
  <c r="K50" i="22"/>
  <c r="J50" i="22"/>
  <c r="I50" i="22"/>
  <c r="R49" i="22"/>
  <c r="Q49" i="22"/>
  <c r="P49" i="22"/>
  <c r="O49" i="22"/>
  <c r="N49" i="22"/>
  <c r="M49" i="22"/>
  <c r="L49" i="22"/>
  <c r="K49" i="22"/>
  <c r="J49" i="22"/>
  <c r="I49" i="22"/>
  <c r="H49" i="22"/>
  <c r="R47" i="22"/>
  <c r="M47" i="22"/>
  <c r="L47" i="22"/>
  <c r="R46" i="22"/>
  <c r="Q46" i="22"/>
  <c r="O46" i="22"/>
  <c r="N46" i="22"/>
  <c r="M46" i="22"/>
  <c r="K46" i="22"/>
  <c r="J46" i="22"/>
  <c r="I46" i="22"/>
  <c r="N45" i="22"/>
  <c r="M45" i="22"/>
  <c r="H45" i="22"/>
  <c r="R42" i="22"/>
  <c r="Q42" i="22"/>
  <c r="P42" i="22"/>
  <c r="O42" i="22"/>
  <c r="N42" i="22"/>
  <c r="M42" i="22"/>
  <c r="L42" i="22"/>
  <c r="K42" i="22"/>
  <c r="J42" i="22"/>
  <c r="I42" i="22"/>
  <c r="H42" i="22"/>
  <c r="AG40" i="22"/>
  <c r="R40" i="22" s="1"/>
  <c r="W40" i="22"/>
  <c r="X40" i="22"/>
  <c r="Y40" i="22"/>
  <c r="Z40" i="22"/>
  <c r="AA40" i="22"/>
  <c r="AB40" i="22"/>
  <c r="AF40" i="22"/>
  <c r="AC40" i="22"/>
  <c r="AD40" i="22"/>
  <c r="AE40" i="22"/>
  <c r="R39" i="22"/>
  <c r="Q39" i="22"/>
  <c r="P39" i="22"/>
  <c r="O39" i="22"/>
  <c r="N39" i="22"/>
  <c r="M39" i="22"/>
  <c r="L39" i="22"/>
  <c r="K39" i="22"/>
  <c r="J39" i="22"/>
  <c r="I39" i="22"/>
  <c r="H39" i="22"/>
  <c r="AG37" i="22"/>
  <c r="R37" i="22"/>
  <c r="W37" i="22"/>
  <c r="X37" i="22"/>
  <c r="I37" i="22" s="1"/>
  <c r="Y37" i="22"/>
  <c r="Z37" i="22"/>
  <c r="AA37" i="22"/>
  <c r="AB37" i="22"/>
  <c r="AF37" i="22"/>
  <c r="AC37" i="22"/>
  <c r="AD37" i="22"/>
  <c r="AE37" i="22"/>
  <c r="J37" i="22"/>
  <c r="Q34" i="22"/>
  <c r="M34" i="22"/>
  <c r="AG32" i="22"/>
  <c r="R32" i="22" s="1"/>
  <c r="W32" i="22"/>
  <c r="X32" i="22"/>
  <c r="Y32" i="22"/>
  <c r="Z32" i="22"/>
  <c r="AA32" i="22"/>
  <c r="AB32" i="22"/>
  <c r="AF32" i="22"/>
  <c r="AC32" i="22"/>
  <c r="AD32" i="22"/>
  <c r="AE32" i="22"/>
  <c r="AG28" i="22"/>
  <c r="R28" i="22"/>
  <c r="W28" i="22"/>
  <c r="N28" i="22" s="1"/>
  <c r="X28" i="22"/>
  <c r="I28" i="22" s="1"/>
  <c r="Y28" i="22"/>
  <c r="Z28" i="22"/>
  <c r="AA28" i="22"/>
  <c r="AB28" i="22"/>
  <c r="AF28" i="22"/>
  <c r="AC28" i="22"/>
  <c r="AD28" i="22"/>
  <c r="AE28" i="22"/>
  <c r="O28" i="22"/>
  <c r="K28" i="22"/>
  <c r="AG26" i="22"/>
  <c r="W26" i="22"/>
  <c r="X26" i="22"/>
  <c r="Y26" i="22"/>
  <c r="Z26" i="22"/>
  <c r="AA26" i="22"/>
  <c r="AB26" i="22"/>
  <c r="AF26" i="22"/>
  <c r="AC26" i="22"/>
  <c r="AD26" i="22"/>
  <c r="AE26" i="22"/>
  <c r="R23" i="22"/>
  <c r="Q23" i="22"/>
  <c r="P23" i="22"/>
  <c r="O23" i="22"/>
  <c r="N23" i="22"/>
  <c r="M23" i="22"/>
  <c r="L23" i="22"/>
  <c r="K23" i="22"/>
  <c r="J23" i="22"/>
  <c r="I23" i="22"/>
  <c r="H23" i="22"/>
  <c r="Q22" i="22"/>
  <c r="M22" i="22"/>
  <c r="I22" i="22"/>
  <c r="AG20" i="22"/>
  <c r="R20" i="22" s="1"/>
  <c r="W20" i="22"/>
  <c r="X20" i="22"/>
  <c r="Y20" i="22"/>
  <c r="Z20" i="22"/>
  <c r="AA20" i="22"/>
  <c r="AB20" i="22"/>
  <c r="AF20" i="22"/>
  <c r="AC20" i="22"/>
  <c r="AD20" i="22"/>
  <c r="AE20" i="22"/>
  <c r="K19" i="22"/>
  <c r="H19" i="22"/>
  <c r="N18" i="22"/>
  <c r="M18" i="22"/>
  <c r="H18" i="22"/>
  <c r="AG17" i="22"/>
  <c r="W17" i="22"/>
  <c r="X17" i="22"/>
  <c r="Y17" i="22"/>
  <c r="Z17" i="22"/>
  <c r="AA17" i="22"/>
  <c r="AB17" i="22"/>
  <c r="AF17" i="22"/>
  <c r="AC17" i="22"/>
  <c r="AD17" i="22"/>
  <c r="AE17" i="22"/>
  <c r="AG16" i="22"/>
  <c r="W16" i="22"/>
  <c r="X16" i="22"/>
  <c r="Y16" i="22"/>
  <c r="Z16" i="22"/>
  <c r="AA16" i="22"/>
  <c r="AB16" i="22"/>
  <c r="AF16" i="22"/>
  <c r="AC16" i="22"/>
  <c r="AD16" i="22"/>
  <c r="AE16" i="22"/>
  <c r="P15" i="22"/>
  <c r="L15" i="22"/>
  <c r="H15" i="22"/>
  <c r="AG14" i="22"/>
  <c r="R14" i="22" s="1"/>
  <c r="W14" i="22"/>
  <c r="H14" i="22" s="1"/>
  <c r="X14" i="22"/>
  <c r="Y14" i="22"/>
  <c r="Z14" i="22"/>
  <c r="AA14" i="22"/>
  <c r="AB14" i="22"/>
  <c r="AF14" i="22"/>
  <c r="AC14" i="22"/>
  <c r="AD14" i="22"/>
  <c r="AE14" i="22"/>
  <c r="R13" i="22"/>
  <c r="Q13" i="22"/>
  <c r="P13" i="22"/>
  <c r="O13" i="22"/>
  <c r="N13" i="22"/>
  <c r="M13" i="22"/>
  <c r="L13" i="22"/>
  <c r="K13" i="22"/>
  <c r="J13" i="22"/>
  <c r="I13" i="22"/>
  <c r="H13" i="22"/>
  <c r="R12" i="22"/>
  <c r="R11" i="22"/>
  <c r="AG10" i="22"/>
  <c r="R10" i="22" s="1"/>
  <c r="W10" i="22"/>
  <c r="X10" i="22"/>
  <c r="Y10" i="22"/>
  <c r="Z10" i="22"/>
  <c r="AA10" i="22"/>
  <c r="AB10" i="22"/>
  <c r="AF10" i="22"/>
  <c r="AC10" i="22"/>
  <c r="AD10" i="22"/>
  <c r="AE10" i="22"/>
  <c r="P9" i="22"/>
  <c r="L9" i="22"/>
  <c r="H9" i="22"/>
  <c r="O8" i="22"/>
  <c r="K8" i="22"/>
  <c r="AG7" i="22"/>
  <c r="R7" i="22" s="1"/>
  <c r="W7" i="22"/>
  <c r="X7" i="22"/>
  <c r="Y7" i="22"/>
  <c r="Z7" i="22"/>
  <c r="AA7" i="22"/>
  <c r="AB7" i="22"/>
  <c r="AF7" i="22"/>
  <c r="AC7" i="22"/>
  <c r="AD7" i="22"/>
  <c r="AE7" i="22"/>
  <c r="AG146" i="22"/>
  <c r="R146" i="22" s="1"/>
  <c r="AF146" i="22"/>
  <c r="AE146" i="22"/>
  <c r="AD146" i="22"/>
  <c r="AC146" i="22"/>
  <c r="AB146" i="22"/>
  <c r="AA146" i="22"/>
  <c r="Z146" i="22"/>
  <c r="Y146" i="22"/>
  <c r="X146" i="22"/>
  <c r="W146" i="22"/>
  <c r="AG145" i="22"/>
  <c r="AF145" i="22"/>
  <c r="AE145" i="22"/>
  <c r="AD145" i="22"/>
  <c r="AC145" i="22"/>
  <c r="AB145" i="22"/>
  <c r="AA145" i="22"/>
  <c r="Z145" i="22"/>
  <c r="Y145" i="22"/>
  <c r="X145" i="22"/>
  <c r="W145" i="22"/>
  <c r="AG144" i="22"/>
  <c r="AF144" i="22"/>
  <c r="AE144" i="22"/>
  <c r="AD144" i="22"/>
  <c r="AC144" i="22"/>
  <c r="AB144" i="22"/>
  <c r="AA144" i="22"/>
  <c r="Z144" i="22"/>
  <c r="Y144" i="22"/>
  <c r="X144" i="22"/>
  <c r="W144" i="22"/>
  <c r="AG143" i="22"/>
  <c r="R143" i="22" s="1"/>
  <c r="AF143" i="22"/>
  <c r="AE143" i="22"/>
  <c r="AD143" i="22"/>
  <c r="AC143" i="22"/>
  <c r="AB143" i="22"/>
  <c r="AA143" i="22"/>
  <c r="Z143" i="22"/>
  <c r="Y143" i="22"/>
  <c r="X143" i="22"/>
  <c r="W143" i="22"/>
  <c r="AG142" i="22"/>
  <c r="AF142" i="22"/>
  <c r="AE142" i="22"/>
  <c r="AD142" i="22"/>
  <c r="AC142" i="22"/>
  <c r="AB142" i="22"/>
  <c r="AA142" i="22"/>
  <c r="Z142" i="22"/>
  <c r="Y142" i="22"/>
  <c r="X142" i="22"/>
  <c r="W142" i="22"/>
  <c r="AG141" i="22"/>
  <c r="R141" i="22" s="1"/>
  <c r="AF141" i="22"/>
  <c r="AE141" i="22"/>
  <c r="AD141" i="22"/>
  <c r="AC141" i="22"/>
  <c r="AB141" i="22"/>
  <c r="AA141" i="22"/>
  <c r="Z141" i="22"/>
  <c r="Y141" i="22"/>
  <c r="X141" i="22"/>
  <c r="W141" i="22"/>
  <c r="AG140" i="22"/>
  <c r="R140" i="22" s="1"/>
  <c r="AF140" i="22"/>
  <c r="AE140" i="22"/>
  <c r="AD140" i="22"/>
  <c r="AC140" i="22"/>
  <c r="AB140" i="22"/>
  <c r="AA140" i="22"/>
  <c r="Z140" i="22"/>
  <c r="Y140" i="22"/>
  <c r="X140" i="22"/>
  <c r="W140" i="22"/>
  <c r="N140" i="22" s="1"/>
  <c r="AG139" i="22"/>
  <c r="R139" i="22" s="1"/>
  <c r="AF139" i="22"/>
  <c r="AE139" i="22"/>
  <c r="AD139" i="22"/>
  <c r="AC139" i="22"/>
  <c r="AB139" i="22"/>
  <c r="AA139" i="22"/>
  <c r="Z139" i="22"/>
  <c r="Y139" i="22"/>
  <c r="X139" i="22"/>
  <c r="W139" i="22"/>
  <c r="AG138" i="22"/>
  <c r="AF138" i="22"/>
  <c r="AE138" i="22"/>
  <c r="AD138" i="22"/>
  <c r="AC138" i="22"/>
  <c r="AB138" i="22"/>
  <c r="AA138" i="22"/>
  <c r="Z138" i="22"/>
  <c r="Y138" i="22"/>
  <c r="X138" i="22"/>
  <c r="W138" i="22"/>
  <c r="AG137" i="22"/>
  <c r="AF137" i="22"/>
  <c r="AE137" i="22"/>
  <c r="AD137" i="22"/>
  <c r="AC137" i="22"/>
  <c r="AB137" i="22"/>
  <c r="AA137" i="22"/>
  <c r="Z137" i="22"/>
  <c r="Y137" i="22"/>
  <c r="X137" i="22"/>
  <c r="W137" i="22"/>
  <c r="AG136" i="22"/>
  <c r="AF136" i="22"/>
  <c r="AE136" i="22"/>
  <c r="AD136" i="22"/>
  <c r="AC136" i="22"/>
  <c r="AB136" i="22"/>
  <c r="AA136" i="22"/>
  <c r="Z136" i="22"/>
  <c r="Y136" i="22"/>
  <c r="X136" i="22"/>
  <c r="W136" i="22"/>
  <c r="AG135" i="22"/>
  <c r="AF135" i="22"/>
  <c r="AE135" i="22"/>
  <c r="AD135" i="22"/>
  <c r="AC135" i="22"/>
  <c r="AB135" i="22"/>
  <c r="AA135" i="22"/>
  <c r="Z135" i="22"/>
  <c r="Y135" i="22"/>
  <c r="X135" i="22"/>
  <c r="W135" i="22"/>
  <c r="AG133" i="22"/>
  <c r="AF133" i="22"/>
  <c r="AE133" i="22"/>
  <c r="AD133" i="22"/>
  <c r="AC133" i="22"/>
  <c r="AB133" i="22"/>
  <c r="AA133" i="22"/>
  <c r="Z133" i="22"/>
  <c r="Y133" i="22"/>
  <c r="X133" i="22"/>
  <c r="W133" i="22"/>
  <c r="AG131" i="22"/>
  <c r="AF131" i="22"/>
  <c r="AE131" i="22"/>
  <c r="AD131" i="22"/>
  <c r="AC131" i="22"/>
  <c r="AB131" i="22"/>
  <c r="AA131" i="22"/>
  <c r="Z131" i="22"/>
  <c r="Y131" i="22"/>
  <c r="X131" i="22"/>
  <c r="W131" i="22"/>
  <c r="AG129" i="22"/>
  <c r="R129" i="22" s="1"/>
  <c r="AF129" i="22"/>
  <c r="AE129" i="22"/>
  <c r="AD129" i="22"/>
  <c r="AC129" i="22"/>
  <c r="AB129" i="22"/>
  <c r="AA129" i="22"/>
  <c r="Z129" i="22"/>
  <c r="Y129" i="22"/>
  <c r="X129" i="22"/>
  <c r="W129" i="22"/>
  <c r="AG126" i="22"/>
  <c r="R126" i="22" s="1"/>
  <c r="AF126" i="22"/>
  <c r="AE126" i="22"/>
  <c r="AD126" i="22"/>
  <c r="AC126" i="22"/>
  <c r="AB126" i="22"/>
  <c r="AA126" i="22"/>
  <c r="Z126" i="22"/>
  <c r="Y126" i="22"/>
  <c r="X126" i="22"/>
  <c r="W126" i="22"/>
  <c r="AG125" i="22"/>
  <c r="AF125" i="22"/>
  <c r="AE125" i="22"/>
  <c r="AD125" i="22"/>
  <c r="AC125" i="22"/>
  <c r="AB125" i="22"/>
  <c r="AA125" i="22"/>
  <c r="Z125" i="22"/>
  <c r="Y125" i="22"/>
  <c r="X125" i="22"/>
  <c r="W125" i="22"/>
  <c r="L125" i="22" s="1"/>
  <c r="AG124" i="22"/>
  <c r="AF124" i="22"/>
  <c r="AE124" i="22"/>
  <c r="AD124" i="22"/>
  <c r="AC124" i="22"/>
  <c r="AB124" i="22"/>
  <c r="AA124" i="22"/>
  <c r="Z124" i="22"/>
  <c r="Y124" i="22"/>
  <c r="X124" i="22"/>
  <c r="W124" i="22"/>
  <c r="AG122" i="22"/>
  <c r="AF122" i="22"/>
  <c r="AE122" i="22"/>
  <c r="AD122" i="22"/>
  <c r="AC122" i="22"/>
  <c r="AB122" i="22"/>
  <c r="AA122" i="22"/>
  <c r="Z122" i="22"/>
  <c r="Y122" i="22"/>
  <c r="X122" i="22"/>
  <c r="W122" i="22"/>
  <c r="AG121" i="22"/>
  <c r="R121" i="22" s="1"/>
  <c r="AF121" i="22"/>
  <c r="AE121" i="22"/>
  <c r="AD121" i="22"/>
  <c r="AC121" i="22"/>
  <c r="AB121" i="22"/>
  <c r="AA121" i="22"/>
  <c r="Z121" i="22"/>
  <c r="Y121" i="22"/>
  <c r="X121" i="22"/>
  <c r="W121" i="22"/>
  <c r="AG120" i="22"/>
  <c r="AF120" i="22"/>
  <c r="AE120" i="22"/>
  <c r="AD120" i="22"/>
  <c r="AC120" i="22"/>
  <c r="AB120" i="22"/>
  <c r="AA120" i="22"/>
  <c r="Z120" i="22"/>
  <c r="Y120" i="22"/>
  <c r="X120" i="22"/>
  <c r="W120" i="22"/>
  <c r="AG117" i="22"/>
  <c r="AF117" i="22"/>
  <c r="AE117" i="22"/>
  <c r="AD117" i="22"/>
  <c r="AC117" i="22"/>
  <c r="AB117" i="22"/>
  <c r="AA117" i="22"/>
  <c r="Z117" i="22"/>
  <c r="Y117" i="22"/>
  <c r="X117" i="22"/>
  <c r="W117" i="22"/>
  <c r="AG116" i="22"/>
  <c r="AF116" i="22"/>
  <c r="AE116" i="22"/>
  <c r="AD116" i="22"/>
  <c r="AC116" i="22"/>
  <c r="AB116" i="22"/>
  <c r="AA116" i="22"/>
  <c r="Z116" i="22"/>
  <c r="Y116" i="22"/>
  <c r="X116" i="22"/>
  <c r="I116" i="22" s="1"/>
  <c r="W116" i="22"/>
  <c r="AG115" i="22"/>
  <c r="AF115" i="22"/>
  <c r="AE115" i="22"/>
  <c r="AD115" i="22"/>
  <c r="AC115" i="22"/>
  <c r="AB115" i="22"/>
  <c r="AA115" i="22"/>
  <c r="Z115" i="22"/>
  <c r="Y115" i="22"/>
  <c r="X115" i="22"/>
  <c r="W115" i="22"/>
  <c r="AG113" i="22"/>
  <c r="AF113" i="22"/>
  <c r="AE113" i="22"/>
  <c r="AD113" i="22"/>
  <c r="AC113" i="22"/>
  <c r="AB113" i="22"/>
  <c r="AA113" i="22"/>
  <c r="Z113" i="22"/>
  <c r="Y113" i="22"/>
  <c r="X113" i="22"/>
  <c r="W113" i="22"/>
  <c r="AG111" i="22"/>
  <c r="AF111" i="22"/>
  <c r="AE111" i="22"/>
  <c r="AD111" i="22"/>
  <c r="AC111" i="22"/>
  <c r="AB111" i="22"/>
  <c r="AA111" i="22"/>
  <c r="Z111" i="22"/>
  <c r="Y111" i="22"/>
  <c r="X111" i="22"/>
  <c r="W111" i="22"/>
  <c r="AG108" i="22"/>
  <c r="AF108" i="22"/>
  <c r="AE108" i="22"/>
  <c r="AD108" i="22"/>
  <c r="AC108" i="22"/>
  <c r="AB108" i="22"/>
  <c r="AA108" i="22"/>
  <c r="Z108" i="22"/>
  <c r="K108" i="22" s="1"/>
  <c r="Y108" i="22"/>
  <c r="X108" i="22"/>
  <c r="W108" i="22"/>
  <c r="AG107" i="22"/>
  <c r="AF107" i="22"/>
  <c r="AE107" i="22"/>
  <c r="AD107" i="22"/>
  <c r="AC107" i="22"/>
  <c r="AB107" i="22"/>
  <c r="AA107" i="22"/>
  <c r="Z107" i="22"/>
  <c r="Y107" i="22"/>
  <c r="X107" i="22"/>
  <c r="W107" i="22"/>
  <c r="AG106" i="22"/>
  <c r="AF106" i="22"/>
  <c r="AE106" i="22"/>
  <c r="AD106" i="22"/>
  <c r="AC106" i="22"/>
  <c r="AB106" i="22"/>
  <c r="AA106" i="22"/>
  <c r="Z106" i="22"/>
  <c r="Y106" i="22"/>
  <c r="X106" i="22"/>
  <c r="W106" i="22"/>
  <c r="AG103" i="22"/>
  <c r="AF103" i="22"/>
  <c r="AE103" i="22"/>
  <c r="AD103" i="22"/>
  <c r="AC103" i="22"/>
  <c r="AB103" i="22"/>
  <c r="AA103" i="22"/>
  <c r="Z103" i="22"/>
  <c r="Y103" i="22"/>
  <c r="X103" i="22"/>
  <c r="W103" i="22"/>
  <c r="AG102" i="22"/>
  <c r="AF102" i="22"/>
  <c r="AE102" i="22"/>
  <c r="AD102" i="22"/>
  <c r="AC102" i="22"/>
  <c r="AB102" i="22"/>
  <c r="AA102" i="22"/>
  <c r="Z102" i="22"/>
  <c r="Y102" i="22"/>
  <c r="X102" i="22"/>
  <c r="W102" i="22"/>
  <c r="AG101" i="22"/>
  <c r="AF101" i="22"/>
  <c r="AE101" i="22"/>
  <c r="AD101" i="22"/>
  <c r="AC101" i="22"/>
  <c r="AB101" i="22"/>
  <c r="AA101" i="22"/>
  <c r="Z101" i="22"/>
  <c r="Y101" i="22"/>
  <c r="X101" i="22"/>
  <c r="W101" i="22"/>
  <c r="AG100" i="22"/>
  <c r="AF100" i="22"/>
  <c r="AE100" i="22"/>
  <c r="AD100" i="22"/>
  <c r="AC100" i="22"/>
  <c r="AB100" i="22"/>
  <c r="AA100" i="22"/>
  <c r="Z100" i="22"/>
  <c r="Y100" i="22"/>
  <c r="X100" i="22"/>
  <c r="W100" i="22"/>
  <c r="AG98" i="22"/>
  <c r="AF98" i="22"/>
  <c r="AE98" i="22"/>
  <c r="AD98" i="22"/>
  <c r="AC98" i="22"/>
  <c r="AB98" i="22"/>
  <c r="AA98" i="22"/>
  <c r="Z98" i="22"/>
  <c r="Y98" i="22"/>
  <c r="X98" i="22"/>
  <c r="W98" i="22"/>
  <c r="AG97" i="22"/>
  <c r="AF97" i="22"/>
  <c r="AE97" i="22"/>
  <c r="AD97" i="22"/>
  <c r="AC97" i="22"/>
  <c r="AB97" i="22"/>
  <c r="AA97" i="22"/>
  <c r="Z97" i="22"/>
  <c r="Y97" i="22"/>
  <c r="X97" i="22"/>
  <c r="W97" i="22"/>
  <c r="P97" i="22" s="1"/>
  <c r="AG95" i="22"/>
  <c r="AF95" i="22"/>
  <c r="AE95" i="22"/>
  <c r="AD95" i="22"/>
  <c r="AC95" i="22"/>
  <c r="AB95" i="22"/>
  <c r="AA95" i="22"/>
  <c r="Z95" i="22"/>
  <c r="Y95" i="22"/>
  <c r="X95" i="22"/>
  <c r="W95" i="22"/>
  <c r="AG94" i="22"/>
  <c r="R94" i="22" s="1"/>
  <c r="AF94" i="22"/>
  <c r="AE94" i="22"/>
  <c r="AD94" i="22"/>
  <c r="AC94" i="22"/>
  <c r="AB94" i="22"/>
  <c r="AA94" i="22"/>
  <c r="Z94" i="22"/>
  <c r="Y94" i="22"/>
  <c r="X94" i="22"/>
  <c r="W94" i="22"/>
  <c r="AG93" i="22"/>
  <c r="R93" i="22" s="1"/>
  <c r="AF93" i="22"/>
  <c r="AE93" i="22"/>
  <c r="AD93" i="22"/>
  <c r="AC93" i="22"/>
  <c r="AB93" i="22"/>
  <c r="AA93" i="22"/>
  <c r="Z93" i="22"/>
  <c r="Y93" i="22"/>
  <c r="X93" i="22"/>
  <c r="W93" i="22"/>
  <c r="AG92" i="22"/>
  <c r="AF92" i="22"/>
  <c r="AE92" i="22"/>
  <c r="AD92" i="22"/>
  <c r="AC92" i="22"/>
  <c r="AB92" i="22"/>
  <c r="AA92" i="22"/>
  <c r="Z92" i="22"/>
  <c r="Y92" i="22"/>
  <c r="X92" i="22"/>
  <c r="W92" i="22"/>
  <c r="AG91" i="22"/>
  <c r="AF91" i="22"/>
  <c r="AE91" i="22"/>
  <c r="AD91" i="22"/>
  <c r="AC91" i="22"/>
  <c r="AB91" i="22"/>
  <c r="AA91" i="22"/>
  <c r="Z91" i="22"/>
  <c r="Y91" i="22"/>
  <c r="X91" i="22"/>
  <c r="W91" i="22"/>
  <c r="AG90" i="22"/>
  <c r="AF90" i="22"/>
  <c r="AE90" i="22"/>
  <c r="AD90" i="22"/>
  <c r="AC90" i="22"/>
  <c r="AB90" i="22"/>
  <c r="AA90" i="22"/>
  <c r="Z90" i="22"/>
  <c r="Y90" i="22"/>
  <c r="X90" i="22"/>
  <c r="W90" i="22"/>
  <c r="AG89" i="22"/>
  <c r="R89" i="22" s="1"/>
  <c r="AF89" i="22"/>
  <c r="AE89" i="22"/>
  <c r="AD89" i="22"/>
  <c r="AC89" i="22"/>
  <c r="AB89" i="22"/>
  <c r="AA89" i="22"/>
  <c r="Z89" i="22"/>
  <c r="Y89" i="22"/>
  <c r="X89" i="22"/>
  <c r="W89" i="22"/>
  <c r="AG88" i="22"/>
  <c r="AF88" i="22"/>
  <c r="AE88" i="22"/>
  <c r="AD88" i="22"/>
  <c r="AC88" i="22"/>
  <c r="AB88" i="22"/>
  <c r="AA88" i="22"/>
  <c r="Z88" i="22"/>
  <c r="Y88" i="22"/>
  <c r="X88" i="22"/>
  <c r="W88" i="22"/>
  <c r="AG87" i="22"/>
  <c r="AF87" i="22"/>
  <c r="AE87" i="22"/>
  <c r="AD87" i="22"/>
  <c r="AC87" i="22"/>
  <c r="AB87" i="22"/>
  <c r="AA87" i="22"/>
  <c r="Z87" i="22"/>
  <c r="Y87" i="22"/>
  <c r="X87" i="22"/>
  <c r="W87" i="22"/>
  <c r="AG84" i="22"/>
  <c r="AF84" i="22"/>
  <c r="AE84" i="22"/>
  <c r="AD84" i="22"/>
  <c r="AC84" i="22"/>
  <c r="AB84" i="22"/>
  <c r="AA84" i="22"/>
  <c r="Z84" i="22"/>
  <c r="Y84" i="22"/>
  <c r="X84" i="22"/>
  <c r="W84" i="22"/>
  <c r="AG83" i="22"/>
  <c r="AF83" i="22"/>
  <c r="AE83" i="22"/>
  <c r="AD83" i="22"/>
  <c r="AC83" i="22"/>
  <c r="AB83" i="22"/>
  <c r="AA83" i="22"/>
  <c r="Z83" i="22"/>
  <c r="Y83" i="22"/>
  <c r="X83" i="22"/>
  <c r="W83" i="22"/>
  <c r="AG82" i="22"/>
  <c r="AF82" i="22"/>
  <c r="AE82" i="22"/>
  <c r="AD82" i="22"/>
  <c r="AC82" i="22"/>
  <c r="AB82" i="22"/>
  <c r="AA82" i="22"/>
  <c r="Z82" i="22"/>
  <c r="Y82" i="22"/>
  <c r="X82" i="22"/>
  <c r="W82" i="22"/>
  <c r="AG81" i="22"/>
  <c r="AF81" i="22"/>
  <c r="AE81" i="22"/>
  <c r="AD81" i="22"/>
  <c r="AC81" i="22"/>
  <c r="AB81" i="22"/>
  <c r="AA81" i="22"/>
  <c r="Z81" i="22"/>
  <c r="Y81" i="22"/>
  <c r="X81" i="22"/>
  <c r="W81" i="22"/>
  <c r="AG80" i="22"/>
  <c r="AF80" i="22"/>
  <c r="AE80" i="22"/>
  <c r="AD80" i="22"/>
  <c r="AC80" i="22"/>
  <c r="AB80" i="22"/>
  <c r="AA80" i="22"/>
  <c r="Z80" i="22"/>
  <c r="Y80" i="22"/>
  <c r="X80" i="22"/>
  <c r="W80" i="22"/>
  <c r="AG78" i="22"/>
  <c r="AF78" i="22"/>
  <c r="AE78" i="22"/>
  <c r="AD78" i="22"/>
  <c r="AC78" i="22"/>
  <c r="AB78" i="22"/>
  <c r="AA78" i="22"/>
  <c r="Z78" i="22"/>
  <c r="Y78" i="22"/>
  <c r="X78" i="22"/>
  <c r="W78" i="22"/>
  <c r="AG76" i="22"/>
  <c r="AF76" i="22"/>
  <c r="AE76" i="22"/>
  <c r="AD76" i="22"/>
  <c r="AC76" i="22"/>
  <c r="AB76" i="22"/>
  <c r="AA76" i="22"/>
  <c r="Z76" i="22"/>
  <c r="Y76" i="22"/>
  <c r="X76" i="22"/>
  <c r="W76" i="22"/>
  <c r="AG75" i="22"/>
  <c r="R75" i="22" s="1"/>
  <c r="AF75" i="22"/>
  <c r="AE75" i="22"/>
  <c r="AD75" i="22"/>
  <c r="AC75" i="22"/>
  <c r="AB75" i="22"/>
  <c r="AA75" i="22"/>
  <c r="Z75" i="22"/>
  <c r="Y75" i="22"/>
  <c r="X75" i="22"/>
  <c r="I75" i="22" s="1"/>
  <c r="W75" i="22"/>
  <c r="O75" i="22" s="1"/>
  <c r="AG74" i="22"/>
  <c r="R74" i="22" s="1"/>
  <c r="AF74" i="22"/>
  <c r="AE74" i="22"/>
  <c r="AD74" i="22"/>
  <c r="AC74" i="22"/>
  <c r="AB74" i="22"/>
  <c r="AA74" i="22"/>
  <c r="Z74" i="22"/>
  <c r="Y74" i="22"/>
  <c r="X74" i="22"/>
  <c r="W74" i="22"/>
  <c r="AG73" i="22"/>
  <c r="R73" i="22" s="1"/>
  <c r="AF73" i="22"/>
  <c r="AE73" i="22"/>
  <c r="AD73" i="22"/>
  <c r="AC73" i="22"/>
  <c r="AB73" i="22"/>
  <c r="AA73" i="22"/>
  <c r="Z73" i="22"/>
  <c r="Y73" i="22"/>
  <c r="X73" i="22"/>
  <c r="I73" i="22" s="1"/>
  <c r="W73" i="22"/>
  <c r="N73" i="22" s="1"/>
  <c r="AG71" i="22"/>
  <c r="AF71" i="22"/>
  <c r="AE71" i="22"/>
  <c r="AD71" i="22"/>
  <c r="AC71" i="22"/>
  <c r="AB71" i="22"/>
  <c r="AA71" i="22"/>
  <c r="Z71" i="22"/>
  <c r="Y71" i="22"/>
  <c r="X71" i="22"/>
  <c r="W71" i="22"/>
  <c r="AG70" i="22"/>
  <c r="AF70" i="22"/>
  <c r="AE70" i="22"/>
  <c r="AD70" i="22"/>
  <c r="AC70" i="22"/>
  <c r="AB70" i="22"/>
  <c r="AA70" i="22"/>
  <c r="Z70" i="22"/>
  <c r="Y70" i="22"/>
  <c r="X70" i="22"/>
  <c r="W70" i="22"/>
  <c r="AG69" i="22"/>
  <c r="AF69" i="22"/>
  <c r="AE69" i="22"/>
  <c r="AD69" i="22"/>
  <c r="AC69" i="22"/>
  <c r="AB69" i="22"/>
  <c r="AA69" i="22"/>
  <c r="Z69" i="22"/>
  <c r="Y69" i="22"/>
  <c r="X69" i="22"/>
  <c r="W69" i="22"/>
  <c r="AG68" i="22"/>
  <c r="AF68" i="22"/>
  <c r="AE68" i="22"/>
  <c r="AD68" i="22"/>
  <c r="AC68" i="22"/>
  <c r="AB68" i="22"/>
  <c r="AA68" i="22"/>
  <c r="Z68" i="22"/>
  <c r="Y68" i="22"/>
  <c r="X68" i="22"/>
  <c r="W68" i="22"/>
  <c r="AG66" i="22"/>
  <c r="AF66" i="22"/>
  <c r="AE66" i="22"/>
  <c r="AD66" i="22"/>
  <c r="AC66" i="22"/>
  <c r="AB66" i="22"/>
  <c r="AA66" i="22"/>
  <c r="Z66" i="22"/>
  <c r="Y66" i="22"/>
  <c r="X66" i="22"/>
  <c r="W66" i="22"/>
  <c r="AG63" i="22"/>
  <c r="AF63" i="22"/>
  <c r="AE63" i="22"/>
  <c r="AD63" i="22"/>
  <c r="AC63" i="22"/>
  <c r="AB63" i="22"/>
  <c r="AA63" i="22"/>
  <c r="Z63" i="22"/>
  <c r="Y63" i="22"/>
  <c r="X63" i="22"/>
  <c r="W63" i="22"/>
  <c r="AG62" i="22"/>
  <c r="AF62" i="22"/>
  <c r="AE62" i="22"/>
  <c r="AD62" i="22"/>
  <c r="AC62" i="22"/>
  <c r="AB62" i="22"/>
  <c r="AA62" i="22"/>
  <c r="Z62" i="22"/>
  <c r="Y62" i="22"/>
  <c r="X62" i="22"/>
  <c r="W62" i="22"/>
  <c r="AG61" i="22"/>
  <c r="AF61" i="22"/>
  <c r="AE61" i="22"/>
  <c r="AD61" i="22"/>
  <c r="AC61" i="22"/>
  <c r="AB61" i="22"/>
  <c r="AA61" i="22"/>
  <c r="Z61" i="22"/>
  <c r="Y61" i="22"/>
  <c r="X61" i="22"/>
  <c r="W61" i="22"/>
  <c r="AG60" i="22"/>
  <c r="AF60" i="22"/>
  <c r="AE60" i="22"/>
  <c r="AD60" i="22"/>
  <c r="AC60" i="22"/>
  <c r="AB60" i="22"/>
  <c r="AA60" i="22"/>
  <c r="Z60" i="22"/>
  <c r="Y60" i="22"/>
  <c r="X60" i="22"/>
  <c r="W60" i="22"/>
  <c r="AG59" i="22"/>
  <c r="AF59" i="22"/>
  <c r="AE59" i="22"/>
  <c r="AD59" i="22"/>
  <c r="AC59" i="22"/>
  <c r="AB59" i="22"/>
  <c r="AA59" i="22"/>
  <c r="Z59" i="22"/>
  <c r="Y59" i="22"/>
  <c r="X59" i="22"/>
  <c r="W59" i="22"/>
  <c r="AG58" i="22"/>
  <c r="AF58" i="22"/>
  <c r="AE58" i="22"/>
  <c r="AD58" i="22"/>
  <c r="AC58" i="22"/>
  <c r="AB58" i="22"/>
  <c r="AA58" i="22"/>
  <c r="Z58" i="22"/>
  <c r="Y58" i="22"/>
  <c r="X58" i="22"/>
  <c r="W58" i="22"/>
  <c r="AG57" i="22"/>
  <c r="AF57" i="22"/>
  <c r="AE57" i="22"/>
  <c r="AD57" i="22"/>
  <c r="AC57" i="22"/>
  <c r="AB57" i="22"/>
  <c r="AA57" i="22"/>
  <c r="Z57" i="22"/>
  <c r="Y57" i="22"/>
  <c r="X57" i="22"/>
  <c r="W57" i="22"/>
  <c r="AG56" i="22"/>
  <c r="R56" i="22" s="1"/>
  <c r="AF56" i="22"/>
  <c r="AE56" i="22"/>
  <c r="AD56" i="22"/>
  <c r="AC56" i="22"/>
  <c r="AB56" i="22"/>
  <c r="AA56" i="22"/>
  <c r="Z56" i="22"/>
  <c r="Y56" i="22"/>
  <c r="X56" i="22"/>
  <c r="W56" i="22"/>
  <c r="AG55" i="22"/>
  <c r="R55" i="22" s="1"/>
  <c r="AF55" i="22"/>
  <c r="AE55" i="22"/>
  <c r="AD55" i="22"/>
  <c r="AC55" i="22"/>
  <c r="AB55" i="22"/>
  <c r="AA55" i="22"/>
  <c r="Z55" i="22"/>
  <c r="Y55" i="22"/>
  <c r="X55" i="22"/>
  <c r="W55" i="22"/>
  <c r="AG54" i="22"/>
  <c r="AF54" i="22"/>
  <c r="AE54" i="22"/>
  <c r="AD54" i="22"/>
  <c r="AC54" i="22"/>
  <c r="AB54" i="22"/>
  <c r="AA54" i="22"/>
  <c r="Z54" i="22"/>
  <c r="Y54" i="22"/>
  <c r="X54" i="22"/>
  <c r="W54" i="22"/>
  <c r="AG53" i="22"/>
  <c r="AF53" i="22"/>
  <c r="AE53" i="22"/>
  <c r="AD53" i="22"/>
  <c r="AC53" i="22"/>
  <c r="AB53" i="22"/>
  <c r="AA53" i="22"/>
  <c r="Z53" i="22"/>
  <c r="Y53" i="22"/>
  <c r="X53" i="22"/>
  <c r="W53" i="22"/>
  <c r="AG51" i="22"/>
  <c r="AF51" i="22"/>
  <c r="AE51" i="22"/>
  <c r="AD51" i="22"/>
  <c r="AC51" i="22"/>
  <c r="AB51" i="22"/>
  <c r="AA51" i="22"/>
  <c r="Z51" i="22"/>
  <c r="Y51" i="22"/>
  <c r="X51" i="22"/>
  <c r="W51" i="22"/>
  <c r="AG50" i="22"/>
  <c r="AF50" i="22"/>
  <c r="AE50" i="22"/>
  <c r="AD50" i="22"/>
  <c r="AC50" i="22"/>
  <c r="AB50" i="22"/>
  <c r="AA50" i="22"/>
  <c r="Z50" i="22"/>
  <c r="Y50" i="22"/>
  <c r="X50" i="22"/>
  <c r="W50" i="22"/>
  <c r="AG49" i="22"/>
  <c r="AF49" i="22"/>
  <c r="AE49" i="22"/>
  <c r="AD49" i="22"/>
  <c r="AC49" i="22"/>
  <c r="AB49" i="22"/>
  <c r="AA49" i="22"/>
  <c r="Z49" i="22"/>
  <c r="Y49" i="22"/>
  <c r="X49" i="22"/>
  <c r="W49" i="22"/>
  <c r="AG48" i="22"/>
  <c r="AF48" i="22"/>
  <c r="AE48" i="22"/>
  <c r="AD48" i="22"/>
  <c r="AC48" i="22"/>
  <c r="AB48" i="22"/>
  <c r="AA48" i="22"/>
  <c r="Z48" i="22"/>
  <c r="Y48" i="22"/>
  <c r="X48" i="22"/>
  <c r="W48" i="22"/>
  <c r="AG47" i="22"/>
  <c r="AF47" i="22"/>
  <c r="AE47" i="22"/>
  <c r="AD47" i="22"/>
  <c r="AC47" i="22"/>
  <c r="AB47" i="22"/>
  <c r="AA47" i="22"/>
  <c r="Z47" i="22"/>
  <c r="Y47" i="22"/>
  <c r="X47" i="22"/>
  <c r="W47" i="22"/>
  <c r="AG46" i="22"/>
  <c r="AF46" i="22"/>
  <c r="AE46" i="22"/>
  <c r="AD46" i="22"/>
  <c r="AC46" i="22"/>
  <c r="AB46" i="22"/>
  <c r="AA46" i="22"/>
  <c r="Z46" i="22"/>
  <c r="Y46" i="22"/>
  <c r="X46" i="22"/>
  <c r="W46" i="22"/>
  <c r="AG45" i="22"/>
  <c r="AF45" i="22"/>
  <c r="AE45" i="22"/>
  <c r="AD45" i="22"/>
  <c r="AC45" i="22"/>
  <c r="AB45" i="22"/>
  <c r="AA45" i="22"/>
  <c r="Z45" i="22"/>
  <c r="Y45" i="22"/>
  <c r="X45" i="22"/>
  <c r="W45" i="22"/>
  <c r="AG44" i="22"/>
  <c r="AF44" i="22"/>
  <c r="AE44" i="22"/>
  <c r="AD44" i="22"/>
  <c r="AC44" i="22"/>
  <c r="AB44" i="22"/>
  <c r="AA44" i="22"/>
  <c r="Z44" i="22"/>
  <c r="Y44" i="22"/>
  <c r="X44" i="22"/>
  <c r="W44" i="22"/>
  <c r="AG43" i="22"/>
  <c r="R43" i="22" s="1"/>
  <c r="AF43" i="22"/>
  <c r="AE43" i="22"/>
  <c r="AD43" i="22"/>
  <c r="AC43" i="22"/>
  <c r="AB43" i="22"/>
  <c r="AA43" i="22"/>
  <c r="Z43" i="22"/>
  <c r="Y43" i="22"/>
  <c r="X43" i="22"/>
  <c r="W43" i="22"/>
  <c r="H43" i="22" s="1"/>
  <c r="AG42" i="22"/>
  <c r="AF42" i="22"/>
  <c r="AE42" i="22"/>
  <c r="AD42" i="22"/>
  <c r="AC42" i="22"/>
  <c r="AB42" i="22"/>
  <c r="AA42" i="22"/>
  <c r="Z42" i="22"/>
  <c r="Y42" i="22"/>
  <c r="X42" i="22"/>
  <c r="W42" i="22"/>
  <c r="AG41" i="22"/>
  <c r="R41" i="22" s="1"/>
  <c r="AF41" i="22"/>
  <c r="AE41" i="22"/>
  <c r="AD41" i="22"/>
  <c r="AC41" i="22"/>
  <c r="AB41" i="22"/>
  <c r="AA41" i="22"/>
  <c r="Z41" i="22"/>
  <c r="Y41" i="22"/>
  <c r="X41" i="22"/>
  <c r="W41" i="22"/>
  <c r="H41" i="22" s="1"/>
  <c r="AG39" i="22"/>
  <c r="AF39" i="22"/>
  <c r="AE39" i="22"/>
  <c r="AD39" i="22"/>
  <c r="AC39" i="22"/>
  <c r="AB39" i="22"/>
  <c r="AA39" i="22"/>
  <c r="Z39" i="22"/>
  <c r="Y39" i="22"/>
  <c r="X39" i="22"/>
  <c r="W39" i="22"/>
  <c r="AG38" i="22"/>
  <c r="AF38" i="22"/>
  <c r="AE38" i="22"/>
  <c r="AD38" i="22"/>
  <c r="AC38" i="22"/>
  <c r="AB38" i="22"/>
  <c r="AA38" i="22"/>
  <c r="Z38" i="22"/>
  <c r="Y38" i="22"/>
  <c r="X38" i="22"/>
  <c r="W38" i="22"/>
  <c r="AG36" i="22"/>
  <c r="R36" i="22" s="1"/>
  <c r="AF36" i="22"/>
  <c r="AE36" i="22"/>
  <c r="AD36" i="22"/>
  <c r="AC36" i="22"/>
  <c r="AB36" i="22"/>
  <c r="AA36" i="22"/>
  <c r="Z36" i="22"/>
  <c r="Y36" i="22"/>
  <c r="X36" i="22"/>
  <c r="W36" i="22"/>
  <c r="AG35" i="22"/>
  <c r="AF35" i="22"/>
  <c r="AE35" i="22"/>
  <c r="AD35" i="22"/>
  <c r="AC35" i="22"/>
  <c r="AB35" i="22"/>
  <c r="AA35" i="22"/>
  <c r="Z35" i="22"/>
  <c r="Y35" i="22"/>
  <c r="X35" i="22"/>
  <c r="W35" i="22"/>
  <c r="AG34" i="22"/>
  <c r="AF34" i="22"/>
  <c r="AE34" i="22"/>
  <c r="AD34" i="22"/>
  <c r="AC34" i="22"/>
  <c r="AB34" i="22"/>
  <c r="AA34" i="22"/>
  <c r="Z34" i="22"/>
  <c r="Y34" i="22"/>
  <c r="X34" i="22"/>
  <c r="W34" i="22"/>
  <c r="AG33" i="22"/>
  <c r="AF33" i="22"/>
  <c r="AE33" i="22"/>
  <c r="AD33" i="22"/>
  <c r="AC33" i="22"/>
  <c r="AB33" i="22"/>
  <c r="AA33" i="22"/>
  <c r="Z33" i="22"/>
  <c r="Y33" i="22"/>
  <c r="X33" i="22"/>
  <c r="W33" i="22"/>
  <c r="AG31" i="22"/>
  <c r="R31" i="22" s="1"/>
  <c r="AF31" i="22"/>
  <c r="AE31" i="22"/>
  <c r="AD31" i="22"/>
  <c r="AC31" i="22"/>
  <c r="AB31" i="22"/>
  <c r="AA31" i="22"/>
  <c r="Z31" i="22"/>
  <c r="Y31" i="22"/>
  <c r="J31" i="22" s="1"/>
  <c r="X31" i="22"/>
  <c r="I31" i="22" s="1"/>
  <c r="W31" i="22"/>
  <c r="AG30" i="22"/>
  <c r="AF30" i="22"/>
  <c r="AE30" i="22"/>
  <c r="AD30" i="22"/>
  <c r="AC30" i="22"/>
  <c r="AB30" i="22"/>
  <c r="AA30" i="22"/>
  <c r="Z30" i="22"/>
  <c r="Y30" i="22"/>
  <c r="X30" i="22"/>
  <c r="W30" i="22"/>
  <c r="AG29" i="22"/>
  <c r="AF29" i="22"/>
  <c r="AE29" i="22"/>
  <c r="AD29" i="22"/>
  <c r="AC29" i="22"/>
  <c r="AB29" i="22"/>
  <c r="AA29" i="22"/>
  <c r="Z29" i="22"/>
  <c r="Y29" i="22"/>
  <c r="X29" i="22"/>
  <c r="W29" i="22"/>
  <c r="AG27" i="22"/>
  <c r="AF27" i="22"/>
  <c r="AE27" i="22"/>
  <c r="AD27" i="22"/>
  <c r="AC27" i="22"/>
  <c r="AB27" i="22"/>
  <c r="AA27" i="22"/>
  <c r="Z27" i="22"/>
  <c r="Y27" i="22"/>
  <c r="X27" i="22"/>
  <c r="W27" i="22"/>
  <c r="AG25" i="22"/>
  <c r="AF25" i="22"/>
  <c r="AE25" i="22"/>
  <c r="AD25" i="22"/>
  <c r="AC25" i="22"/>
  <c r="AB25" i="22"/>
  <c r="AA25" i="22"/>
  <c r="Z25" i="22"/>
  <c r="Y25" i="22"/>
  <c r="X25" i="22"/>
  <c r="W25" i="22"/>
  <c r="AG24" i="22"/>
  <c r="R24" i="22" s="1"/>
  <c r="AF24" i="22"/>
  <c r="AE24" i="22"/>
  <c r="AD24" i="22"/>
  <c r="AC24" i="22"/>
  <c r="AB24" i="22"/>
  <c r="AA24" i="22"/>
  <c r="Z24" i="22"/>
  <c r="Y24" i="22"/>
  <c r="X24" i="22"/>
  <c r="W24" i="22"/>
  <c r="AG23" i="22"/>
  <c r="AF23" i="22"/>
  <c r="AE23" i="22"/>
  <c r="AD23" i="22"/>
  <c r="AC23" i="22"/>
  <c r="AB23" i="22"/>
  <c r="AA23" i="22"/>
  <c r="Z23" i="22"/>
  <c r="Y23" i="22"/>
  <c r="X23" i="22"/>
  <c r="W23" i="22"/>
  <c r="AG22" i="22"/>
  <c r="AF22" i="22"/>
  <c r="AE22" i="22"/>
  <c r="AD22" i="22"/>
  <c r="AC22" i="22"/>
  <c r="AB22" i="22"/>
  <c r="AA22" i="22"/>
  <c r="Z22" i="22"/>
  <c r="Y22" i="22"/>
  <c r="X22" i="22"/>
  <c r="W22" i="22"/>
  <c r="AG21" i="22"/>
  <c r="AF21" i="22"/>
  <c r="AE21" i="22"/>
  <c r="AD21" i="22"/>
  <c r="AC21" i="22"/>
  <c r="AB21" i="22"/>
  <c r="AA21" i="22"/>
  <c r="Z21" i="22"/>
  <c r="Y21" i="22"/>
  <c r="X21" i="22"/>
  <c r="W21" i="22"/>
  <c r="AG19" i="22"/>
  <c r="AF19" i="22"/>
  <c r="AE19" i="22"/>
  <c r="AD19" i="22"/>
  <c r="AC19" i="22"/>
  <c r="AB19" i="22"/>
  <c r="AA19" i="22"/>
  <c r="Z19" i="22"/>
  <c r="Y19" i="22"/>
  <c r="X19" i="22"/>
  <c r="W19" i="22"/>
  <c r="AG18" i="22"/>
  <c r="AF18" i="22"/>
  <c r="AE18" i="22"/>
  <c r="AD18" i="22"/>
  <c r="AC18" i="22"/>
  <c r="AB18" i="22"/>
  <c r="AA18" i="22"/>
  <c r="Z18" i="22"/>
  <c r="Y18" i="22"/>
  <c r="X18" i="22"/>
  <c r="W18" i="22"/>
  <c r="AG15" i="22"/>
  <c r="AF15" i="22"/>
  <c r="AE15" i="22"/>
  <c r="AD15" i="22"/>
  <c r="AC15" i="22"/>
  <c r="AB15" i="22"/>
  <c r="AA15" i="22"/>
  <c r="Z15" i="22"/>
  <c r="Y15" i="22"/>
  <c r="X15" i="22"/>
  <c r="W15" i="22"/>
  <c r="AG13" i="22"/>
  <c r="AF13" i="22"/>
  <c r="AE13" i="22"/>
  <c r="AD13" i="22"/>
  <c r="AC13" i="22"/>
  <c r="AB13" i="22"/>
  <c r="AA13" i="22"/>
  <c r="Z13" i="22"/>
  <c r="Y13" i="22"/>
  <c r="X13" i="22"/>
  <c r="W13" i="22"/>
  <c r="AG12" i="22"/>
  <c r="AF12" i="22"/>
  <c r="AE12" i="22"/>
  <c r="AD12" i="22"/>
  <c r="AC12" i="22"/>
  <c r="AB12" i="22"/>
  <c r="AA12" i="22"/>
  <c r="Z12" i="22"/>
  <c r="Y12" i="22"/>
  <c r="X12" i="22"/>
  <c r="W12" i="22"/>
  <c r="AG11" i="22"/>
  <c r="AF11" i="22"/>
  <c r="AE11" i="22"/>
  <c r="AD11" i="22"/>
  <c r="AC11" i="22"/>
  <c r="AB11" i="22"/>
  <c r="AA11" i="22"/>
  <c r="Z11" i="22"/>
  <c r="Y11" i="22"/>
  <c r="X11" i="22"/>
  <c r="W11" i="22"/>
  <c r="AG9" i="22"/>
  <c r="AF9" i="22"/>
  <c r="AE9" i="22"/>
  <c r="AD9" i="22"/>
  <c r="AC9" i="22"/>
  <c r="AB9" i="22"/>
  <c r="AA9" i="22"/>
  <c r="Z9" i="22"/>
  <c r="Y9" i="22"/>
  <c r="X9" i="22"/>
  <c r="W9" i="22"/>
  <c r="AG8" i="22"/>
  <c r="AF8" i="22"/>
  <c r="AE8" i="22"/>
  <c r="AD8" i="22"/>
  <c r="AC8" i="22"/>
  <c r="AB8" i="22"/>
  <c r="AA8" i="22"/>
  <c r="Z8" i="22"/>
  <c r="Y8" i="22"/>
  <c r="X8" i="22"/>
  <c r="W8" i="22"/>
  <c r="F7" i="22"/>
  <c r="F10" i="22"/>
  <c r="F11" i="22"/>
  <c r="S11" i="22" s="1"/>
  <c r="F13" i="22"/>
  <c r="S13" i="22" s="1"/>
  <c r="F14" i="22"/>
  <c r="F16" i="22"/>
  <c r="F19" i="22"/>
  <c r="S19" i="22" s="1"/>
  <c r="F20" i="22"/>
  <c r="F23" i="22"/>
  <c r="S23" i="22" s="1"/>
  <c r="F24" i="22"/>
  <c r="F28" i="22"/>
  <c r="F30" i="22"/>
  <c r="F31" i="22"/>
  <c r="F32" i="22"/>
  <c r="F36" i="22"/>
  <c r="F37" i="22"/>
  <c r="F39" i="22"/>
  <c r="S39" i="22" s="1"/>
  <c r="F40" i="22"/>
  <c r="F42" i="22"/>
  <c r="S42" i="22" s="1"/>
  <c r="F43" i="22"/>
  <c r="F46" i="22"/>
  <c r="S46" i="22" s="1"/>
  <c r="F48" i="22"/>
  <c r="S48" i="22" s="1"/>
  <c r="F49" i="22"/>
  <c r="S49" i="22" s="1"/>
  <c r="F50" i="22"/>
  <c r="S50" i="22" s="1"/>
  <c r="F51" i="22"/>
  <c r="S51" i="22" s="1"/>
  <c r="F53" i="22"/>
  <c r="S53" i="22" s="1"/>
  <c r="F56" i="22"/>
  <c r="F57" i="22"/>
  <c r="S57" i="22" s="1"/>
  <c r="F58" i="22"/>
  <c r="S58" i="22" s="1"/>
  <c r="F61" i="22"/>
  <c r="S61" i="22" s="1"/>
  <c r="F64" i="22"/>
  <c r="F66" i="22"/>
  <c r="S66" i="22" s="1"/>
  <c r="F69" i="22"/>
  <c r="F70" i="22"/>
  <c r="F71" i="22"/>
  <c r="F73" i="22"/>
  <c r="F74" i="22"/>
  <c r="F75" i="22"/>
  <c r="F79" i="22"/>
  <c r="F88" i="22"/>
  <c r="S88" i="22" s="1"/>
  <c r="F89" i="22"/>
  <c r="F91" i="22"/>
  <c r="S91" i="22" s="1"/>
  <c r="F94" i="22"/>
  <c r="F102" i="22"/>
  <c r="S102" i="22" s="1"/>
  <c r="F103" i="22"/>
  <c r="S103" i="22" s="1"/>
  <c r="F108" i="22"/>
  <c r="F109" i="22"/>
  <c r="F111" i="22"/>
  <c r="F117" i="22"/>
  <c r="F118" i="22"/>
  <c r="F119" i="22"/>
  <c r="F121" i="22"/>
  <c r="F125" i="22"/>
  <c r="F126" i="22"/>
  <c r="F127" i="22"/>
  <c r="F128" i="22"/>
  <c r="F129" i="22"/>
  <c r="F131" i="22"/>
  <c r="F140" i="22"/>
  <c r="F141" i="22"/>
  <c r="F142" i="22"/>
  <c r="F143" i="22"/>
  <c r="F146" i="22"/>
  <c r="Y86" i="12"/>
  <c r="Y133" i="12"/>
  <c r="Y96" i="12"/>
  <c r="G95" i="22" s="1"/>
  <c r="Y125" i="12"/>
  <c r="Y151" i="12"/>
  <c r="Y135" i="12"/>
  <c r="Y10" i="12"/>
  <c r="G10" i="22" s="1"/>
  <c r="Y17" i="12"/>
  <c r="G17" i="22" s="1"/>
  <c r="Y145" i="12"/>
  <c r="Y108" i="12"/>
  <c r="Y112" i="12"/>
  <c r="Y56" i="12"/>
  <c r="G52" i="22" s="1"/>
  <c r="Y140" i="12"/>
  <c r="Y149" i="12"/>
  <c r="G142" i="22" s="1"/>
  <c r="Y14" i="12"/>
  <c r="G14" i="22" s="1"/>
  <c r="Y80" i="12"/>
  <c r="Y20" i="12"/>
  <c r="G20" i="22" s="1"/>
  <c r="Y41" i="12"/>
  <c r="Y118" i="12"/>
  <c r="Y7" i="12"/>
  <c r="G7" i="22" s="1"/>
  <c r="Y36" i="12"/>
  <c r="Y90" i="12"/>
  <c r="Y32" i="12"/>
  <c r="G28" i="22" s="1"/>
  <c r="Y156" i="12"/>
  <c r="Y123" i="12"/>
  <c r="G110" i="22" s="1"/>
  <c r="Y122" i="12"/>
  <c r="G109" i="22" s="1"/>
  <c r="Y127" i="12"/>
  <c r="Y97" i="12"/>
  <c r="Y73" i="12"/>
  <c r="Y30" i="12"/>
  <c r="G29" i="22" s="1"/>
  <c r="Y16" i="12"/>
  <c r="G16" i="22" s="1"/>
  <c r="Y147" i="12"/>
  <c r="G140" i="22" s="1"/>
  <c r="Y44" i="12"/>
  <c r="Y69" i="12"/>
  <c r="G64" i="22" s="1"/>
  <c r="Y117" i="12"/>
  <c r="Y75" i="12"/>
  <c r="G74" i="22" s="1"/>
  <c r="G141" i="22"/>
  <c r="F77" i="15"/>
  <c r="S77" i="15" s="1"/>
  <c r="F7" i="15"/>
  <c r="S7" i="15" s="1"/>
  <c r="F10" i="15"/>
  <c r="S10" i="15" s="1"/>
  <c r="T10" i="15" s="1"/>
  <c r="W11" i="15"/>
  <c r="X11" i="15"/>
  <c r="Y11" i="15"/>
  <c r="Z11" i="15"/>
  <c r="AA11" i="15"/>
  <c r="AB11" i="15"/>
  <c r="AC11" i="15"/>
  <c r="AD11" i="15"/>
  <c r="AE11" i="15"/>
  <c r="AF11" i="15"/>
  <c r="AG11" i="15"/>
  <c r="W12" i="15"/>
  <c r="X12" i="15"/>
  <c r="Y12" i="15"/>
  <c r="Z12" i="15"/>
  <c r="AA12" i="15"/>
  <c r="AB12" i="15"/>
  <c r="AC12" i="15"/>
  <c r="AD12" i="15"/>
  <c r="AE12" i="15"/>
  <c r="AF12" i="15"/>
  <c r="AG12" i="15"/>
  <c r="F13" i="15"/>
  <c r="S13" i="15" s="1"/>
  <c r="T13" i="15" s="1"/>
  <c r="F14" i="15"/>
  <c r="S14" i="15" s="1"/>
  <c r="F16" i="15"/>
  <c r="S16" i="15" s="1"/>
  <c r="F17" i="15"/>
  <c r="S17" i="15" s="1"/>
  <c r="T17" i="15" s="1"/>
  <c r="F20" i="15"/>
  <c r="S20" i="15" s="1"/>
  <c r="W21" i="15"/>
  <c r="X21" i="15"/>
  <c r="Y21" i="15"/>
  <c r="Z21" i="15"/>
  <c r="AA21" i="15"/>
  <c r="AB21" i="15"/>
  <c r="AC21" i="15"/>
  <c r="AD21" i="15"/>
  <c r="AE21" i="15"/>
  <c r="AF21" i="15"/>
  <c r="AG21" i="15"/>
  <c r="W23" i="15"/>
  <c r="H23" i="15" s="1"/>
  <c r="X23" i="15"/>
  <c r="Y23" i="15"/>
  <c r="Z23" i="15"/>
  <c r="AA23" i="15"/>
  <c r="AB23" i="15"/>
  <c r="AC23" i="15"/>
  <c r="AD23" i="15"/>
  <c r="AE23" i="15"/>
  <c r="AF23" i="15"/>
  <c r="F23" i="15"/>
  <c r="AG23" i="15"/>
  <c r="R23" i="15" s="1"/>
  <c r="W24" i="15"/>
  <c r="I24" i="15" s="1"/>
  <c r="H24" i="15"/>
  <c r="X24" i="15"/>
  <c r="Y24" i="15"/>
  <c r="J24" i="15"/>
  <c r="Z24" i="15"/>
  <c r="AA24" i="15"/>
  <c r="L24" i="15"/>
  <c r="AB24" i="15"/>
  <c r="AC24" i="15"/>
  <c r="N24" i="15"/>
  <c r="AD24" i="15"/>
  <c r="AE24" i="15"/>
  <c r="P24" i="15"/>
  <c r="AF24" i="15"/>
  <c r="F24" i="15"/>
  <c r="AG24" i="15"/>
  <c r="R24" i="15" s="1"/>
  <c r="F28" i="15"/>
  <c r="S28" i="15" s="1"/>
  <c r="F30" i="15"/>
  <c r="S30" i="15" s="1"/>
  <c r="F31" i="15"/>
  <c r="S31" i="15" s="1"/>
  <c r="T31" i="15" s="1"/>
  <c r="F32" i="15"/>
  <c r="S32" i="15" s="1"/>
  <c r="T32" i="15" s="1"/>
  <c r="W34" i="15"/>
  <c r="X34" i="15"/>
  <c r="Y34" i="15"/>
  <c r="Z34" i="15"/>
  <c r="AA34" i="15"/>
  <c r="AB34" i="15"/>
  <c r="AC34" i="15"/>
  <c r="AD34" i="15"/>
  <c r="AE34" i="15"/>
  <c r="AF34" i="15"/>
  <c r="AG34" i="15"/>
  <c r="W35" i="15"/>
  <c r="X35" i="15"/>
  <c r="Y35" i="15"/>
  <c r="Z35" i="15"/>
  <c r="AA35" i="15"/>
  <c r="AB35" i="15"/>
  <c r="AC35" i="15"/>
  <c r="AD35" i="15"/>
  <c r="AE35" i="15"/>
  <c r="AF35" i="15"/>
  <c r="AG35" i="15"/>
  <c r="F36" i="15"/>
  <c r="S36" i="15" s="1"/>
  <c r="F37" i="15"/>
  <c r="F39" i="15"/>
  <c r="F40" i="15"/>
  <c r="S40" i="15" s="1"/>
  <c r="W42" i="15"/>
  <c r="I42" i="15" s="1"/>
  <c r="H42" i="15"/>
  <c r="X42" i="15"/>
  <c r="Y42" i="15"/>
  <c r="J42" i="15"/>
  <c r="Z42" i="15"/>
  <c r="AA42" i="15"/>
  <c r="L42" i="15"/>
  <c r="AB42" i="15"/>
  <c r="AC42" i="15"/>
  <c r="N42" i="15"/>
  <c r="AD42" i="15"/>
  <c r="AE42" i="15"/>
  <c r="P42" i="15"/>
  <c r="AF42" i="15"/>
  <c r="F42" i="15"/>
  <c r="AG42" i="15"/>
  <c r="R42" i="15" s="1"/>
  <c r="W43" i="15"/>
  <c r="H43" i="15" s="1"/>
  <c r="X43" i="15"/>
  <c r="Y43" i="15"/>
  <c r="Z43" i="15"/>
  <c r="AA43" i="15"/>
  <c r="AB43" i="15"/>
  <c r="AC43" i="15"/>
  <c r="AD43" i="15"/>
  <c r="AE43" i="15"/>
  <c r="AF43" i="15"/>
  <c r="F43" i="15"/>
  <c r="AG43" i="15"/>
  <c r="R43" i="15"/>
  <c r="W44" i="15"/>
  <c r="H44" i="15"/>
  <c r="X44" i="15"/>
  <c r="Y44" i="15"/>
  <c r="Z44" i="15"/>
  <c r="AA44" i="15"/>
  <c r="AB44" i="15"/>
  <c r="M44" i="15"/>
  <c r="AC44" i="15"/>
  <c r="AD44" i="15"/>
  <c r="AE44" i="15"/>
  <c r="AF44" i="15"/>
  <c r="AG44" i="15"/>
  <c r="F45" i="15"/>
  <c r="F46" i="15"/>
  <c r="F48" i="15"/>
  <c r="F49" i="15"/>
  <c r="S49" i="15" s="1"/>
  <c r="T49" i="15" s="1"/>
  <c r="F50" i="15"/>
  <c r="S50" i="15" s="1"/>
  <c r="T50" i="15" s="1"/>
  <c r="F51" i="15"/>
  <c r="S51" i="15" s="1"/>
  <c r="W55" i="15"/>
  <c r="H55" i="15" s="1"/>
  <c r="X55" i="15"/>
  <c r="Y55" i="15"/>
  <c r="Z55" i="15"/>
  <c r="AA55" i="15"/>
  <c r="AB55" i="15"/>
  <c r="AC55" i="15"/>
  <c r="AD55" i="15"/>
  <c r="AE55" i="15"/>
  <c r="AF55" i="15"/>
  <c r="AG55" i="15"/>
  <c r="R55" i="15"/>
  <c r="W56" i="15"/>
  <c r="H56" i="15"/>
  <c r="X56" i="15"/>
  <c r="J56" i="15" s="1"/>
  <c r="I56" i="15"/>
  <c r="Y56" i="15"/>
  <c r="Z56" i="15"/>
  <c r="K56" i="15"/>
  <c r="AA56" i="15"/>
  <c r="AB56" i="15"/>
  <c r="M56" i="15"/>
  <c r="AC56" i="15"/>
  <c r="AD56" i="15"/>
  <c r="O56" i="15"/>
  <c r="AE56" i="15"/>
  <c r="AF56" i="15"/>
  <c r="Q56" i="15"/>
  <c r="F56" i="15"/>
  <c r="AG56" i="15"/>
  <c r="R56" i="15"/>
  <c r="F57" i="15"/>
  <c r="S57" i="15" s="1"/>
  <c r="T57" i="15" s="1"/>
  <c r="F58" i="15"/>
  <c r="W59" i="15"/>
  <c r="X59" i="15"/>
  <c r="Y59" i="15"/>
  <c r="Z59" i="15"/>
  <c r="AA59" i="15"/>
  <c r="AB59" i="15"/>
  <c r="AC59" i="15"/>
  <c r="AD59" i="15"/>
  <c r="AE59" i="15"/>
  <c r="AF59" i="15"/>
  <c r="F59" i="15"/>
  <c r="AG59" i="15"/>
  <c r="F61" i="15"/>
  <c r="F63" i="15"/>
  <c r="S63" i="15" s="1"/>
  <c r="T63" i="15" s="1"/>
  <c r="F64" i="15"/>
  <c r="F66" i="15"/>
  <c r="S66" i="15" s="1"/>
  <c r="W68" i="15"/>
  <c r="X68" i="15"/>
  <c r="Y68" i="15"/>
  <c r="Z68" i="15"/>
  <c r="AA68" i="15"/>
  <c r="AB68" i="15"/>
  <c r="AC68" i="15"/>
  <c r="AD68" i="15"/>
  <c r="AE68" i="15"/>
  <c r="AF68" i="15"/>
  <c r="AG68" i="15"/>
  <c r="R68" i="15" s="1"/>
  <c r="F70" i="15"/>
  <c r="W73" i="15"/>
  <c r="H73" i="15" s="1"/>
  <c r="X73" i="15"/>
  <c r="Y73" i="15"/>
  <c r="Z73" i="15"/>
  <c r="AA73" i="15"/>
  <c r="AB73" i="15"/>
  <c r="AC73" i="15"/>
  <c r="AD73" i="15"/>
  <c r="AE73" i="15"/>
  <c r="AF73" i="15"/>
  <c r="F73" i="15"/>
  <c r="AG73" i="15"/>
  <c r="R73" i="15" s="1"/>
  <c r="W74" i="15"/>
  <c r="I74" i="15" s="1"/>
  <c r="H74" i="15"/>
  <c r="X74" i="15"/>
  <c r="Y74" i="15"/>
  <c r="J74" i="15"/>
  <c r="Z74" i="15"/>
  <c r="AA74" i="15"/>
  <c r="L74" i="15"/>
  <c r="AB74" i="15"/>
  <c r="AC74" i="15"/>
  <c r="N74" i="15"/>
  <c r="AD74" i="15"/>
  <c r="AE74" i="15"/>
  <c r="P74" i="15"/>
  <c r="AF74" i="15"/>
  <c r="F74" i="15"/>
  <c r="AG74" i="15"/>
  <c r="R74" i="15" s="1"/>
  <c r="F75" i="15"/>
  <c r="F79" i="15"/>
  <c r="W80" i="15"/>
  <c r="X80" i="15"/>
  <c r="Y80" i="15"/>
  <c r="Z80" i="15"/>
  <c r="AA80" i="15"/>
  <c r="AB80" i="15"/>
  <c r="AC80" i="15"/>
  <c r="AD80" i="15"/>
  <c r="AE80" i="15"/>
  <c r="AF80" i="15"/>
  <c r="AG80" i="15"/>
  <c r="W81" i="15"/>
  <c r="X81" i="15"/>
  <c r="Y81" i="15"/>
  <c r="Z81" i="15"/>
  <c r="AA81" i="15"/>
  <c r="AB81" i="15"/>
  <c r="AC81" i="15"/>
  <c r="AD81" i="15"/>
  <c r="AE81" i="15"/>
  <c r="AF81" i="15"/>
  <c r="AG81" i="15"/>
  <c r="W84" i="15"/>
  <c r="X84" i="15"/>
  <c r="Y84" i="15"/>
  <c r="Z84" i="15"/>
  <c r="AA84" i="15"/>
  <c r="AB84" i="15"/>
  <c r="AC84" i="15"/>
  <c r="AD84" i="15"/>
  <c r="AE84" i="15"/>
  <c r="AF84" i="15"/>
  <c r="AG84" i="15"/>
  <c r="W87" i="15"/>
  <c r="X87" i="15"/>
  <c r="Y87" i="15"/>
  <c r="Z87" i="15"/>
  <c r="AA87" i="15"/>
  <c r="AB87" i="15"/>
  <c r="AC87" i="15"/>
  <c r="AD87" i="15"/>
  <c r="AE87" i="15"/>
  <c r="AF87" i="15"/>
  <c r="AG87" i="15"/>
  <c r="W89" i="15"/>
  <c r="X89" i="15"/>
  <c r="Y89" i="15"/>
  <c r="Z89" i="15"/>
  <c r="AA89" i="15"/>
  <c r="AB89" i="15"/>
  <c r="AC89" i="15"/>
  <c r="AD89" i="15"/>
  <c r="AE89" i="15"/>
  <c r="AF89" i="15"/>
  <c r="F89" i="15"/>
  <c r="AG89" i="15"/>
  <c r="R89" i="15" s="1"/>
  <c r="W90" i="15"/>
  <c r="X90" i="15"/>
  <c r="Y90" i="15"/>
  <c r="Z90" i="15"/>
  <c r="AA90" i="15"/>
  <c r="AB90" i="15"/>
  <c r="AC90" i="15"/>
  <c r="AD90" i="15"/>
  <c r="AE90" i="15"/>
  <c r="AF90" i="15"/>
  <c r="AG90" i="15"/>
  <c r="F91" i="15"/>
  <c r="W92" i="15"/>
  <c r="X92" i="15"/>
  <c r="Y92" i="15"/>
  <c r="Z92" i="15"/>
  <c r="AA92" i="15"/>
  <c r="AB92" i="15"/>
  <c r="AC92" i="15"/>
  <c r="AD92" i="15"/>
  <c r="AE92" i="15"/>
  <c r="AF92" i="15"/>
  <c r="F92" i="15"/>
  <c r="AG92" i="15"/>
  <c r="F94" i="15"/>
  <c r="W97" i="15"/>
  <c r="X97" i="15"/>
  <c r="Y97" i="15"/>
  <c r="Z97" i="15"/>
  <c r="AA97" i="15"/>
  <c r="AB97" i="15"/>
  <c r="AC97" i="15"/>
  <c r="AD97" i="15"/>
  <c r="AE97" i="15"/>
  <c r="AF97" i="15"/>
  <c r="F97" i="15"/>
  <c r="AG97" i="15"/>
  <c r="F98" i="15"/>
  <c r="W100" i="15"/>
  <c r="X100" i="15"/>
  <c r="Y100" i="15"/>
  <c r="Z100" i="15"/>
  <c r="AA100" i="15"/>
  <c r="AB100" i="15"/>
  <c r="AC100" i="15"/>
  <c r="AD100" i="15"/>
  <c r="AE100" i="15"/>
  <c r="AF100" i="15"/>
  <c r="AG100" i="15"/>
  <c r="W101" i="15"/>
  <c r="X101" i="15"/>
  <c r="Y101" i="15"/>
  <c r="Z101" i="15"/>
  <c r="AA101" i="15"/>
  <c r="AB101" i="15"/>
  <c r="AC101" i="15"/>
  <c r="AD101" i="15"/>
  <c r="AE101" i="15"/>
  <c r="AF101" i="15"/>
  <c r="AG101" i="15"/>
  <c r="W102" i="15"/>
  <c r="X102" i="15"/>
  <c r="Y102" i="15"/>
  <c r="Z102" i="15"/>
  <c r="AA102" i="15"/>
  <c r="AB102" i="15"/>
  <c r="AC102" i="15"/>
  <c r="AD102" i="15"/>
  <c r="AE102" i="15"/>
  <c r="AF102" i="15"/>
  <c r="AG102" i="15"/>
  <c r="F103" i="15"/>
  <c r="F104" i="15"/>
  <c r="W107" i="15"/>
  <c r="X107" i="15"/>
  <c r="I107" i="15"/>
  <c r="Y107" i="15"/>
  <c r="Z107" i="15"/>
  <c r="AA107" i="15"/>
  <c r="AB107" i="15"/>
  <c r="M107" i="15"/>
  <c r="AC107" i="15"/>
  <c r="AD107" i="15"/>
  <c r="AE107" i="15"/>
  <c r="AF107" i="15"/>
  <c r="Q107" i="15"/>
  <c r="F107" i="15"/>
  <c r="AG107" i="15"/>
  <c r="W108" i="15"/>
  <c r="X108" i="15"/>
  <c r="Y108" i="15"/>
  <c r="Z108" i="15"/>
  <c r="AA108" i="15"/>
  <c r="AB108" i="15"/>
  <c r="AC108" i="15"/>
  <c r="AD108" i="15"/>
  <c r="AE108" i="15"/>
  <c r="AF108" i="15"/>
  <c r="F108" i="15"/>
  <c r="AG108" i="15"/>
  <c r="F109" i="15"/>
  <c r="F113" i="15"/>
  <c r="W115" i="15"/>
  <c r="L115" i="15" s="1"/>
  <c r="H115" i="15"/>
  <c r="X115" i="15"/>
  <c r="Y115" i="15"/>
  <c r="J115" i="15"/>
  <c r="Z115" i="15"/>
  <c r="N115" i="15" s="1"/>
  <c r="AA115" i="15"/>
  <c r="AB115" i="15"/>
  <c r="M115" i="15"/>
  <c r="AC115" i="15"/>
  <c r="AD115" i="15"/>
  <c r="O115" i="15"/>
  <c r="AE115" i="15"/>
  <c r="AF115" i="15"/>
  <c r="Q115" i="15"/>
  <c r="F115" i="15"/>
  <c r="AG115" i="15"/>
  <c r="R115" i="15" s="1"/>
  <c r="W116" i="15"/>
  <c r="X116" i="15"/>
  <c r="Y116" i="15"/>
  <c r="Z116" i="15"/>
  <c r="AA116" i="15"/>
  <c r="AB116" i="15"/>
  <c r="AC116" i="15"/>
  <c r="AD116" i="15"/>
  <c r="AE116" i="15"/>
  <c r="AF116" i="15"/>
  <c r="AG116" i="15"/>
  <c r="R116" i="15" s="1"/>
  <c r="W117" i="15"/>
  <c r="X117" i="15"/>
  <c r="Y117" i="15"/>
  <c r="Z117" i="15"/>
  <c r="AA117" i="15"/>
  <c r="AB117" i="15"/>
  <c r="AC117" i="15"/>
  <c r="AD117" i="15"/>
  <c r="AE117" i="15"/>
  <c r="AF117" i="15"/>
  <c r="F117" i="15"/>
  <c r="AG117" i="15"/>
  <c r="R117" i="15" s="1"/>
  <c r="F119" i="15"/>
  <c r="F120" i="15"/>
  <c r="F121" i="15"/>
  <c r="F125" i="15"/>
  <c r="F126" i="15"/>
  <c r="S126" i="15" s="1"/>
  <c r="F127" i="15"/>
  <c r="F128" i="15"/>
  <c r="F129" i="15"/>
  <c r="AD138" i="15"/>
  <c r="F139" i="15"/>
  <c r="AD139" i="15"/>
  <c r="F140" i="15"/>
  <c r="F141" i="15"/>
  <c r="F142" i="15"/>
  <c r="F143" i="15"/>
  <c r="F146" i="15"/>
  <c r="S146" i="15" s="1"/>
  <c r="N77" i="15"/>
  <c r="J146" i="15"/>
  <c r="K146" i="15"/>
  <c r="P146" i="15"/>
  <c r="Q146" i="15"/>
  <c r="H10" i="15"/>
  <c r="H13" i="15"/>
  <c r="H14" i="15"/>
  <c r="H16" i="15"/>
  <c r="H17" i="15"/>
  <c r="H18" i="15"/>
  <c r="H19" i="15"/>
  <c r="H20" i="15"/>
  <c r="H22" i="15"/>
  <c r="H28" i="15"/>
  <c r="H30" i="15"/>
  <c r="H31" i="15"/>
  <c r="H32" i="15"/>
  <c r="H36" i="15"/>
  <c r="H40" i="15"/>
  <c r="H41" i="15"/>
  <c r="H49" i="15"/>
  <c r="H50" i="15"/>
  <c r="H51" i="15"/>
  <c r="H57" i="15"/>
  <c r="H67" i="15"/>
  <c r="H69" i="15"/>
  <c r="H106" i="15"/>
  <c r="H118" i="15"/>
  <c r="H126" i="15"/>
  <c r="H137" i="15"/>
  <c r="J8" i="15"/>
  <c r="N8" i="15"/>
  <c r="R8" i="15"/>
  <c r="L9" i="15"/>
  <c r="P9" i="15"/>
  <c r="I10" i="15"/>
  <c r="J10" i="15"/>
  <c r="K10" i="15"/>
  <c r="L10" i="15"/>
  <c r="M10" i="15"/>
  <c r="N10" i="15"/>
  <c r="O10" i="15"/>
  <c r="P10" i="15"/>
  <c r="Q10" i="15"/>
  <c r="R10" i="15"/>
  <c r="I13" i="15"/>
  <c r="J13" i="15"/>
  <c r="K13" i="15"/>
  <c r="L13" i="15"/>
  <c r="M13" i="15"/>
  <c r="N13" i="15"/>
  <c r="O13" i="15"/>
  <c r="P13" i="15"/>
  <c r="Q13" i="15"/>
  <c r="R13" i="15"/>
  <c r="I14" i="15"/>
  <c r="J14" i="15"/>
  <c r="K14" i="15"/>
  <c r="L14" i="15"/>
  <c r="M14" i="15"/>
  <c r="N14" i="15"/>
  <c r="O14" i="15"/>
  <c r="P14" i="15"/>
  <c r="Q14" i="15"/>
  <c r="R14" i="15"/>
  <c r="L15" i="15"/>
  <c r="P15" i="15"/>
  <c r="I16" i="15"/>
  <c r="J16" i="15"/>
  <c r="K16" i="15"/>
  <c r="L16" i="15"/>
  <c r="M16" i="15"/>
  <c r="N16" i="15"/>
  <c r="O16" i="15"/>
  <c r="P16" i="15"/>
  <c r="Q16" i="15"/>
  <c r="R16" i="15"/>
  <c r="L17" i="15"/>
  <c r="P17" i="15"/>
  <c r="L18" i="15"/>
  <c r="M18" i="15"/>
  <c r="R18" i="15"/>
  <c r="I19" i="15"/>
  <c r="N19" i="15"/>
  <c r="O19" i="15"/>
  <c r="I20" i="15"/>
  <c r="J20" i="15"/>
  <c r="K20" i="15"/>
  <c r="L20" i="15"/>
  <c r="M20" i="15"/>
  <c r="N20" i="15"/>
  <c r="O20" i="15"/>
  <c r="P20" i="15"/>
  <c r="Q20" i="15"/>
  <c r="R20" i="15"/>
  <c r="L22" i="15"/>
  <c r="P22" i="15"/>
  <c r="I28" i="15"/>
  <c r="J28" i="15"/>
  <c r="K28" i="15"/>
  <c r="L28" i="15"/>
  <c r="M28" i="15"/>
  <c r="N28" i="15"/>
  <c r="O28" i="15"/>
  <c r="P28" i="15"/>
  <c r="Q28" i="15"/>
  <c r="R28" i="15"/>
  <c r="L29" i="15"/>
  <c r="M29" i="15"/>
  <c r="R29" i="15"/>
  <c r="I30" i="15"/>
  <c r="J30" i="15"/>
  <c r="K30" i="15"/>
  <c r="L30" i="15"/>
  <c r="M30" i="15"/>
  <c r="N30" i="15"/>
  <c r="O30" i="15"/>
  <c r="P30" i="15"/>
  <c r="Q30" i="15"/>
  <c r="R30" i="15"/>
  <c r="I31" i="15"/>
  <c r="J31" i="15"/>
  <c r="K31" i="15"/>
  <c r="L31" i="15"/>
  <c r="M31" i="15"/>
  <c r="N31" i="15"/>
  <c r="O31" i="15"/>
  <c r="P31" i="15"/>
  <c r="Q31" i="15"/>
  <c r="R31" i="15"/>
  <c r="I32" i="15"/>
  <c r="J32" i="15"/>
  <c r="K32" i="15"/>
  <c r="L32" i="15"/>
  <c r="M32" i="15"/>
  <c r="N32" i="15"/>
  <c r="O32" i="15"/>
  <c r="P32" i="15"/>
  <c r="Q32" i="15"/>
  <c r="R32" i="15"/>
  <c r="L33" i="15"/>
  <c r="I36" i="15"/>
  <c r="J36" i="15"/>
  <c r="K36" i="15"/>
  <c r="L36" i="15"/>
  <c r="M36" i="15"/>
  <c r="N36" i="15"/>
  <c r="O36" i="15"/>
  <c r="P36" i="15"/>
  <c r="Q36" i="15"/>
  <c r="R36" i="15"/>
  <c r="I40" i="15"/>
  <c r="J40" i="15"/>
  <c r="K40" i="15"/>
  <c r="L40" i="15"/>
  <c r="M40" i="15"/>
  <c r="N40" i="15"/>
  <c r="O40" i="15"/>
  <c r="P40" i="15"/>
  <c r="Q40" i="15"/>
  <c r="R40" i="15"/>
  <c r="L41" i="15"/>
  <c r="P41" i="15"/>
  <c r="I49" i="15"/>
  <c r="J49" i="15"/>
  <c r="K49" i="15"/>
  <c r="L49" i="15"/>
  <c r="M49" i="15"/>
  <c r="N49" i="15"/>
  <c r="O49" i="15"/>
  <c r="P49" i="15"/>
  <c r="Q49" i="15"/>
  <c r="R49" i="15"/>
  <c r="I50" i="15"/>
  <c r="J50" i="15"/>
  <c r="K50" i="15"/>
  <c r="L50" i="15"/>
  <c r="M50" i="15"/>
  <c r="N50" i="15"/>
  <c r="O50" i="15"/>
  <c r="P50" i="15"/>
  <c r="Q50" i="15"/>
  <c r="R50" i="15"/>
  <c r="I51" i="15"/>
  <c r="J51" i="15"/>
  <c r="K51" i="15"/>
  <c r="L51" i="15"/>
  <c r="M51" i="15"/>
  <c r="N51" i="15"/>
  <c r="O51" i="15"/>
  <c r="P51" i="15"/>
  <c r="Q51" i="15"/>
  <c r="R51" i="15"/>
  <c r="J52" i="15"/>
  <c r="N52" i="15"/>
  <c r="R52" i="15"/>
  <c r="L53" i="15"/>
  <c r="P53" i="15"/>
  <c r="J54" i="15"/>
  <c r="N54" i="15"/>
  <c r="R54" i="15"/>
  <c r="I57" i="15"/>
  <c r="J57" i="15"/>
  <c r="K57" i="15"/>
  <c r="L57" i="15"/>
  <c r="M57" i="15"/>
  <c r="N57" i="15"/>
  <c r="O57" i="15"/>
  <c r="P57" i="15"/>
  <c r="Q57" i="15"/>
  <c r="R57" i="15"/>
  <c r="I63" i="15"/>
  <c r="N63" i="15"/>
  <c r="O63" i="15"/>
  <c r="L65" i="15"/>
  <c r="P65" i="15"/>
  <c r="J66" i="15"/>
  <c r="N66" i="15"/>
  <c r="R66" i="15"/>
  <c r="K69" i="15"/>
  <c r="L69" i="15"/>
  <c r="Q69" i="15"/>
  <c r="R69" i="15"/>
  <c r="J72" i="15"/>
  <c r="N72" i="15"/>
  <c r="R72" i="15"/>
  <c r="L77" i="15"/>
  <c r="I85" i="15"/>
  <c r="J85" i="15"/>
  <c r="O85" i="15"/>
  <c r="P85" i="15"/>
  <c r="K93" i="15"/>
  <c r="L93" i="15"/>
  <c r="Q93" i="15"/>
  <c r="R93" i="15"/>
  <c r="M106" i="15"/>
  <c r="N106" i="15"/>
  <c r="J118" i="15"/>
  <c r="N118" i="15"/>
  <c r="R118" i="15"/>
  <c r="I122" i="15"/>
  <c r="N122" i="15"/>
  <c r="O122" i="15"/>
  <c r="L123" i="15"/>
  <c r="P123" i="15"/>
  <c r="I126" i="15"/>
  <c r="J126" i="15"/>
  <c r="K126" i="15"/>
  <c r="L126" i="15"/>
  <c r="M126" i="15"/>
  <c r="N126" i="15"/>
  <c r="O126" i="15"/>
  <c r="P126" i="15"/>
  <c r="Q126" i="15"/>
  <c r="R126" i="15"/>
  <c r="K133" i="15"/>
  <c r="L137" i="15"/>
  <c r="P137" i="15"/>
  <c r="H7" i="15"/>
  <c r="I7" i="15"/>
  <c r="J7" i="15"/>
  <c r="K7" i="15"/>
  <c r="L7" i="15"/>
  <c r="M7" i="15"/>
  <c r="N7" i="15"/>
  <c r="O7" i="15"/>
  <c r="P7" i="15"/>
  <c r="Q7" i="15"/>
  <c r="R7" i="15"/>
  <c r="U7" i="19"/>
  <c r="V7" i="19"/>
  <c r="U8" i="19"/>
  <c r="U10" i="19"/>
  <c r="V10" i="19"/>
  <c r="U13" i="19"/>
  <c r="V13" i="19"/>
  <c r="U14" i="19"/>
  <c r="V14" i="19"/>
  <c r="U15" i="19"/>
  <c r="U16" i="19"/>
  <c r="V16" i="19"/>
  <c r="U17" i="19"/>
  <c r="V18" i="19"/>
  <c r="U19" i="19"/>
  <c r="U20" i="19"/>
  <c r="V20" i="19"/>
  <c r="V21" i="19"/>
  <c r="U23" i="19"/>
  <c r="V23" i="19"/>
  <c r="U24" i="19"/>
  <c r="V24" i="19"/>
  <c r="U28" i="19"/>
  <c r="V28" i="19"/>
  <c r="U29" i="19"/>
  <c r="U30" i="19"/>
  <c r="V30" i="19"/>
  <c r="U31" i="19"/>
  <c r="V31" i="19"/>
  <c r="U32" i="19"/>
  <c r="V32" i="19"/>
  <c r="U36" i="19"/>
  <c r="V36" i="19"/>
  <c r="U37" i="19"/>
  <c r="V37" i="19"/>
  <c r="U39" i="19"/>
  <c r="V39" i="19"/>
  <c r="U40" i="19"/>
  <c r="V40" i="19"/>
  <c r="U42" i="19"/>
  <c r="V42" i="19"/>
  <c r="U43" i="19"/>
  <c r="V43" i="19"/>
  <c r="V45" i="19"/>
  <c r="U46" i="19"/>
  <c r="V46" i="19"/>
  <c r="U48" i="19"/>
  <c r="V48" i="19"/>
  <c r="U49" i="19"/>
  <c r="V49" i="19"/>
  <c r="U50" i="19"/>
  <c r="V50" i="19"/>
  <c r="U51" i="19"/>
  <c r="V51" i="19"/>
  <c r="U53" i="19"/>
  <c r="U55" i="19"/>
  <c r="U56" i="19"/>
  <c r="V56" i="19"/>
  <c r="U57" i="19"/>
  <c r="V57" i="19"/>
  <c r="U58" i="19"/>
  <c r="V58" i="19"/>
  <c r="U59" i="19"/>
  <c r="V59" i="19"/>
  <c r="U61" i="19"/>
  <c r="V61" i="19"/>
  <c r="U62" i="19"/>
  <c r="U64" i="19"/>
  <c r="V64" i="19"/>
  <c r="U65" i="19"/>
  <c r="V67" i="19"/>
  <c r="U70" i="19"/>
  <c r="V70" i="19"/>
  <c r="V71" i="19"/>
  <c r="U73" i="19"/>
  <c r="V73" i="19"/>
  <c r="U74" i="19"/>
  <c r="V74" i="19"/>
  <c r="U75" i="19"/>
  <c r="V75" i="19"/>
  <c r="V77" i="19"/>
  <c r="U79" i="19"/>
  <c r="V79" i="19"/>
  <c r="V81" i="19"/>
  <c r="U89" i="19"/>
  <c r="V89" i="19"/>
  <c r="U91" i="19"/>
  <c r="V91" i="19"/>
  <c r="V92" i="19"/>
  <c r="U93" i="19"/>
  <c r="U94" i="19"/>
  <c r="V94" i="19"/>
  <c r="U96" i="19"/>
  <c r="V97" i="19"/>
  <c r="U98" i="19"/>
  <c r="V98" i="19"/>
  <c r="V101" i="19"/>
  <c r="U102" i="19"/>
  <c r="U103" i="19"/>
  <c r="V103" i="19"/>
  <c r="V104" i="19"/>
  <c r="U105" i="19"/>
  <c r="V107" i="19"/>
  <c r="U108" i="19"/>
  <c r="U109" i="19"/>
  <c r="V109" i="19"/>
  <c r="V110" i="19"/>
  <c r="V112" i="19"/>
  <c r="U113" i="19"/>
  <c r="V113" i="19"/>
  <c r="U115" i="19"/>
  <c r="V115" i="19"/>
  <c r="V116" i="19"/>
  <c r="U117" i="19"/>
  <c r="V117" i="19"/>
  <c r="U119" i="19"/>
  <c r="V119" i="19"/>
  <c r="U121" i="19"/>
  <c r="V121" i="19"/>
  <c r="U122" i="19"/>
  <c r="U123" i="19"/>
  <c r="U125" i="19"/>
  <c r="V125" i="19"/>
  <c r="U126" i="19"/>
  <c r="V126" i="19"/>
  <c r="U127" i="19"/>
  <c r="V127" i="19"/>
  <c r="U128" i="19"/>
  <c r="V128" i="19"/>
  <c r="U129" i="19"/>
  <c r="V129" i="19"/>
  <c r="U138" i="19"/>
  <c r="G139" i="19"/>
  <c r="U139" i="19"/>
  <c r="V139" i="19"/>
  <c r="U140" i="19"/>
  <c r="V140" i="19"/>
  <c r="U141" i="19"/>
  <c r="V141" i="19"/>
  <c r="U142" i="19"/>
  <c r="V142" i="19"/>
  <c r="U143" i="19"/>
  <c r="V143" i="19"/>
  <c r="Y64" i="12"/>
  <c r="Y91" i="12"/>
  <c r="Y12" i="12"/>
  <c r="Y11" i="12"/>
  <c r="Y23" i="12"/>
  <c r="G23" i="15" s="1"/>
  <c r="Y115" i="12"/>
  <c r="Y132" i="12"/>
  <c r="G131" i="15" s="1"/>
  <c r="Y92" i="12"/>
  <c r="Y76" i="12"/>
  <c r="G73" i="15" s="1"/>
  <c r="Y21" i="12"/>
  <c r="Y130" i="12"/>
  <c r="Y129" i="12"/>
  <c r="G115" i="15" s="1"/>
  <c r="Y71" i="12"/>
  <c r="G70" i="15" s="1"/>
  <c r="Y142" i="12"/>
  <c r="G139" i="15" s="1"/>
  <c r="Y39" i="12"/>
  <c r="Y46" i="12"/>
  <c r="G42" i="15" s="1"/>
  <c r="Y81" i="12"/>
  <c r="Y95" i="12"/>
  <c r="G94" i="15" s="1"/>
  <c r="Y82" i="12"/>
  <c r="G79" i="15" s="1"/>
  <c r="G74" i="15"/>
  <c r="Y60" i="12"/>
  <c r="Y47" i="12"/>
  <c r="G43" i="15"/>
  <c r="Y120" i="12"/>
  <c r="Y61" i="12"/>
  <c r="G56" i="15"/>
  <c r="Y121" i="12"/>
  <c r="Y98" i="12"/>
  <c r="Y48" i="12"/>
  <c r="G48" i="15" s="1"/>
  <c r="Y25" i="12"/>
  <c r="G24" i="15"/>
  <c r="Y109" i="12"/>
  <c r="Y38" i="12"/>
  <c r="G37" i="15" s="1"/>
  <c r="Y104" i="12"/>
  <c r="G142" i="15"/>
  <c r="W60" i="15"/>
  <c r="X60" i="15"/>
  <c r="Y60" i="15"/>
  <c r="Z60" i="15"/>
  <c r="AA60" i="15"/>
  <c r="AB60" i="15"/>
  <c r="AC60" i="15"/>
  <c r="AD60" i="15"/>
  <c r="AE60" i="15"/>
  <c r="AF60" i="15"/>
  <c r="AG60" i="15"/>
  <c r="R60" i="15" s="1"/>
  <c r="W61" i="15"/>
  <c r="X61" i="15"/>
  <c r="Y61" i="15"/>
  <c r="Z61" i="15"/>
  <c r="AA61" i="15"/>
  <c r="AB61" i="15"/>
  <c r="AC61" i="15"/>
  <c r="AD61" i="15"/>
  <c r="AE61" i="15"/>
  <c r="AF61" i="15"/>
  <c r="AG61" i="15"/>
  <c r="R61" i="15" s="1"/>
  <c r="W62" i="15"/>
  <c r="X62" i="15"/>
  <c r="Y62" i="15"/>
  <c r="Z62" i="15"/>
  <c r="AA62" i="15"/>
  <c r="AB62" i="15"/>
  <c r="AC62" i="15"/>
  <c r="AD62" i="15"/>
  <c r="AE62" i="15"/>
  <c r="AF62" i="15"/>
  <c r="AG62" i="15"/>
  <c r="W63" i="15"/>
  <c r="X63" i="15"/>
  <c r="Y63" i="15"/>
  <c r="Z63" i="15"/>
  <c r="AA63" i="15"/>
  <c r="AB63" i="15"/>
  <c r="AC63" i="15"/>
  <c r="AD63" i="15"/>
  <c r="AE63" i="15"/>
  <c r="AF63" i="15"/>
  <c r="AG63" i="15"/>
  <c r="W64" i="15"/>
  <c r="X64" i="15"/>
  <c r="Y64" i="15"/>
  <c r="Z64" i="15"/>
  <c r="AA64" i="15"/>
  <c r="AB64" i="15"/>
  <c r="AC64" i="15"/>
  <c r="AD64" i="15"/>
  <c r="AE64" i="15"/>
  <c r="AF64" i="15"/>
  <c r="AG64" i="15"/>
  <c r="R64" i="15" s="1"/>
  <c r="W65" i="15"/>
  <c r="X65" i="15"/>
  <c r="Y65" i="15"/>
  <c r="Z65" i="15"/>
  <c r="AA65" i="15"/>
  <c r="AB65" i="15"/>
  <c r="AC65" i="15"/>
  <c r="AD65" i="15"/>
  <c r="AE65" i="15"/>
  <c r="AF65" i="15"/>
  <c r="AG65" i="15"/>
  <c r="W66" i="15"/>
  <c r="X66" i="15"/>
  <c r="Y66" i="15"/>
  <c r="Z66" i="15"/>
  <c r="AA66" i="15"/>
  <c r="AB66" i="15"/>
  <c r="AC66" i="15"/>
  <c r="AD66" i="15"/>
  <c r="AE66" i="15"/>
  <c r="AF66" i="15"/>
  <c r="AG66" i="15"/>
  <c r="W67" i="15"/>
  <c r="X67" i="15"/>
  <c r="Y67" i="15"/>
  <c r="Z67" i="15"/>
  <c r="AA67" i="15"/>
  <c r="AB67" i="15"/>
  <c r="AC67" i="15"/>
  <c r="AD67" i="15"/>
  <c r="AE67" i="15"/>
  <c r="AF67" i="15"/>
  <c r="AG67" i="15"/>
  <c r="W69" i="15"/>
  <c r="X69" i="15"/>
  <c r="Y69" i="15"/>
  <c r="Z69" i="15"/>
  <c r="AA69" i="15"/>
  <c r="AB69" i="15"/>
  <c r="AC69" i="15"/>
  <c r="AD69" i="15"/>
  <c r="AE69" i="15"/>
  <c r="AF69" i="15"/>
  <c r="AG69" i="15"/>
  <c r="W70" i="15"/>
  <c r="X70" i="15"/>
  <c r="Y70" i="15"/>
  <c r="Z70" i="15"/>
  <c r="AA70" i="15"/>
  <c r="AB70" i="15"/>
  <c r="AC70" i="15"/>
  <c r="AD70" i="15"/>
  <c r="AE70" i="15"/>
  <c r="AF70" i="15"/>
  <c r="AG70" i="15"/>
  <c r="R70" i="15" s="1"/>
  <c r="W71" i="15"/>
  <c r="L71" i="15" s="1"/>
  <c r="X71" i="15"/>
  <c r="Y71" i="15"/>
  <c r="Z71" i="15"/>
  <c r="AA71" i="15"/>
  <c r="AB71" i="15"/>
  <c r="AC71" i="15"/>
  <c r="AD71" i="15"/>
  <c r="AE71" i="15"/>
  <c r="AF71" i="15"/>
  <c r="AG71" i="15"/>
  <c r="W72" i="15"/>
  <c r="X72" i="15"/>
  <c r="Y72" i="15"/>
  <c r="Z72" i="15"/>
  <c r="AA72" i="15"/>
  <c r="AB72" i="15"/>
  <c r="AC72" i="15"/>
  <c r="AD72" i="15"/>
  <c r="AE72" i="15"/>
  <c r="AF72" i="15"/>
  <c r="AG72" i="15"/>
  <c r="W75" i="15"/>
  <c r="X75" i="15"/>
  <c r="Y75" i="15"/>
  <c r="Z75" i="15"/>
  <c r="AA75" i="15"/>
  <c r="AB75" i="15"/>
  <c r="AC75" i="15"/>
  <c r="AD75" i="15"/>
  <c r="AE75" i="15"/>
  <c r="AF75" i="15"/>
  <c r="AG75" i="15"/>
  <c r="R75" i="15" s="1"/>
  <c r="W76" i="15"/>
  <c r="H76" i="15" s="1"/>
  <c r="X76" i="15"/>
  <c r="Y76" i="15"/>
  <c r="Z76" i="15"/>
  <c r="AA76" i="15"/>
  <c r="AB76" i="15"/>
  <c r="AC76" i="15"/>
  <c r="AD76" i="15"/>
  <c r="AE76" i="15"/>
  <c r="AF76" i="15"/>
  <c r="AG76" i="15"/>
  <c r="W77" i="15"/>
  <c r="X77" i="15"/>
  <c r="Y77" i="15"/>
  <c r="Z77" i="15"/>
  <c r="AA77" i="15"/>
  <c r="AB77" i="15"/>
  <c r="AC77" i="15"/>
  <c r="AD77" i="15"/>
  <c r="AE77" i="15"/>
  <c r="AF77" i="15"/>
  <c r="AG77" i="15"/>
  <c r="W78" i="15"/>
  <c r="X78" i="15"/>
  <c r="Y78" i="15"/>
  <c r="Z78" i="15"/>
  <c r="AA78" i="15"/>
  <c r="AB78" i="15"/>
  <c r="AC78" i="15"/>
  <c r="AD78" i="15"/>
  <c r="AE78" i="15"/>
  <c r="AF78" i="15"/>
  <c r="AG78" i="15"/>
  <c r="W79" i="15"/>
  <c r="H79" i="15" s="1"/>
  <c r="X79" i="15"/>
  <c r="I79" i="15" s="1"/>
  <c r="Y79" i="15"/>
  <c r="Z79" i="15"/>
  <c r="AA79" i="15"/>
  <c r="AB79" i="15"/>
  <c r="AC79" i="15"/>
  <c r="AD79" i="15"/>
  <c r="AE79" i="15"/>
  <c r="AF79" i="15"/>
  <c r="AG79" i="15"/>
  <c r="R79" i="15" s="1"/>
  <c r="W82" i="15"/>
  <c r="X82" i="15"/>
  <c r="Y82" i="15"/>
  <c r="Z82" i="15"/>
  <c r="AA82" i="15"/>
  <c r="AB82" i="15"/>
  <c r="AC82" i="15"/>
  <c r="AD82" i="15"/>
  <c r="AE82" i="15"/>
  <c r="AF82" i="15"/>
  <c r="AG82" i="15"/>
  <c r="W83" i="15"/>
  <c r="X83" i="15"/>
  <c r="Y83" i="15"/>
  <c r="Z83" i="15"/>
  <c r="AA83" i="15"/>
  <c r="AB83" i="15"/>
  <c r="AC83" i="15"/>
  <c r="AD83" i="15"/>
  <c r="AE83" i="15"/>
  <c r="AF83" i="15"/>
  <c r="AG83" i="15"/>
  <c r="W85" i="15"/>
  <c r="X85" i="15"/>
  <c r="Y85" i="15"/>
  <c r="Z85" i="15"/>
  <c r="AA85" i="15"/>
  <c r="AB85" i="15"/>
  <c r="AC85" i="15"/>
  <c r="AD85" i="15"/>
  <c r="AE85" i="15"/>
  <c r="AF85" i="15"/>
  <c r="AG85" i="15"/>
  <c r="W86" i="15"/>
  <c r="X86" i="15"/>
  <c r="Y86" i="15"/>
  <c r="Z86" i="15"/>
  <c r="AA86" i="15"/>
  <c r="AB86" i="15"/>
  <c r="AC86" i="15"/>
  <c r="AD86" i="15"/>
  <c r="AE86" i="15"/>
  <c r="AF86" i="15"/>
  <c r="AG86" i="15"/>
  <c r="W88" i="15"/>
  <c r="X88" i="15"/>
  <c r="Y88" i="15"/>
  <c r="Z88" i="15"/>
  <c r="AA88" i="15"/>
  <c r="AB88" i="15"/>
  <c r="AC88" i="15"/>
  <c r="AD88" i="15"/>
  <c r="AE88" i="15"/>
  <c r="AF88" i="15"/>
  <c r="AG88" i="15"/>
  <c r="W91" i="15"/>
  <c r="X91" i="15"/>
  <c r="Y91" i="15"/>
  <c r="Z91" i="15"/>
  <c r="AA91" i="15"/>
  <c r="AB91" i="15"/>
  <c r="AC91" i="15"/>
  <c r="AD91" i="15"/>
  <c r="AE91" i="15"/>
  <c r="AF91" i="15"/>
  <c r="AG91" i="15"/>
  <c r="R91" i="15" s="1"/>
  <c r="W93" i="15"/>
  <c r="X93" i="15"/>
  <c r="Y93" i="15"/>
  <c r="Z93" i="15"/>
  <c r="AA93" i="15"/>
  <c r="AB93" i="15"/>
  <c r="AC93" i="15"/>
  <c r="AD93" i="15"/>
  <c r="AE93" i="15"/>
  <c r="AF93" i="15"/>
  <c r="AG93" i="15"/>
  <c r="W94" i="15"/>
  <c r="X94" i="15"/>
  <c r="Y94" i="15"/>
  <c r="Z94" i="15"/>
  <c r="AA94" i="15"/>
  <c r="AB94" i="15"/>
  <c r="AC94" i="15"/>
  <c r="AD94" i="15"/>
  <c r="AE94" i="15"/>
  <c r="AF94" i="15"/>
  <c r="AG94" i="15"/>
  <c r="R94" i="15" s="1"/>
  <c r="W95" i="15"/>
  <c r="X95" i="15"/>
  <c r="Y95" i="15"/>
  <c r="Z95" i="15"/>
  <c r="AA95" i="15"/>
  <c r="AB95" i="15"/>
  <c r="AC95" i="15"/>
  <c r="AD95" i="15"/>
  <c r="AE95" i="15"/>
  <c r="AF95" i="15"/>
  <c r="AG95" i="15"/>
  <c r="W96" i="15"/>
  <c r="X96" i="15"/>
  <c r="Y96" i="15"/>
  <c r="Z96" i="15"/>
  <c r="AA96" i="15"/>
  <c r="AB96" i="15"/>
  <c r="AC96" i="15"/>
  <c r="AD96" i="15"/>
  <c r="AE96" i="15"/>
  <c r="AF96" i="15"/>
  <c r="AG96" i="15"/>
  <c r="W98" i="15"/>
  <c r="H98" i="15" s="1"/>
  <c r="X98" i="15"/>
  <c r="Y98" i="15"/>
  <c r="Z98" i="15"/>
  <c r="AA98" i="15"/>
  <c r="AB98" i="15"/>
  <c r="AC98" i="15"/>
  <c r="AD98" i="15"/>
  <c r="AE98" i="15"/>
  <c r="AF98" i="15"/>
  <c r="AG98" i="15"/>
  <c r="R98" i="15" s="1"/>
  <c r="W99" i="15"/>
  <c r="X99" i="15"/>
  <c r="Y99" i="15"/>
  <c r="Z99" i="15"/>
  <c r="AA99" i="15"/>
  <c r="AB99" i="15"/>
  <c r="AC99" i="15"/>
  <c r="AD99" i="15"/>
  <c r="AE99" i="15"/>
  <c r="AF99" i="15"/>
  <c r="AG99" i="15"/>
  <c r="W103" i="15"/>
  <c r="X103" i="15"/>
  <c r="Y103" i="15"/>
  <c r="Z103" i="15"/>
  <c r="AA103" i="15"/>
  <c r="AB103" i="15"/>
  <c r="AC103" i="15"/>
  <c r="AD103" i="15"/>
  <c r="AE103" i="15"/>
  <c r="AF103" i="15"/>
  <c r="AG103" i="15"/>
  <c r="R103" i="15" s="1"/>
  <c r="W104" i="15"/>
  <c r="Q104" i="15" s="1"/>
  <c r="X104" i="15"/>
  <c r="Y104" i="15"/>
  <c r="Z104" i="15"/>
  <c r="AA104" i="15"/>
  <c r="AB104" i="15"/>
  <c r="AC104" i="15"/>
  <c r="AD104" i="15"/>
  <c r="AE104" i="15"/>
  <c r="AF104" i="15"/>
  <c r="AG104" i="15"/>
  <c r="R104" i="15" s="1"/>
  <c r="W105" i="15"/>
  <c r="X105" i="15"/>
  <c r="Y105" i="15"/>
  <c r="Z105" i="15"/>
  <c r="AA105" i="15"/>
  <c r="AB105" i="15"/>
  <c r="AC105" i="15"/>
  <c r="AD105" i="15"/>
  <c r="AE105" i="15"/>
  <c r="AF105" i="15"/>
  <c r="AG105" i="15"/>
  <c r="W106" i="15"/>
  <c r="X106" i="15"/>
  <c r="Y106" i="15"/>
  <c r="Z106" i="15"/>
  <c r="AA106" i="15"/>
  <c r="AB106" i="15"/>
  <c r="AC106" i="15"/>
  <c r="AD106" i="15"/>
  <c r="AE106" i="15"/>
  <c r="AF106" i="15"/>
  <c r="AG106" i="15"/>
  <c r="W109" i="15"/>
  <c r="X109" i="15"/>
  <c r="Y109" i="15"/>
  <c r="Z109" i="15"/>
  <c r="AA109" i="15"/>
  <c r="AB109" i="15"/>
  <c r="AC109" i="15"/>
  <c r="AD109" i="15"/>
  <c r="AE109" i="15"/>
  <c r="AF109" i="15"/>
  <c r="AG109" i="15"/>
  <c r="R109" i="15" s="1"/>
  <c r="W110" i="15"/>
  <c r="X110" i="15"/>
  <c r="Y110" i="15"/>
  <c r="Z110" i="15"/>
  <c r="AA110" i="15"/>
  <c r="AB110" i="15"/>
  <c r="AC110" i="15"/>
  <c r="AD110" i="15"/>
  <c r="AE110" i="15"/>
  <c r="AF110" i="15"/>
  <c r="AG110" i="15"/>
  <c r="W111" i="15"/>
  <c r="X111" i="15"/>
  <c r="Y111" i="15"/>
  <c r="Z111" i="15"/>
  <c r="AA111" i="15"/>
  <c r="AB111" i="15"/>
  <c r="AC111" i="15"/>
  <c r="AD111" i="15"/>
  <c r="AE111" i="15"/>
  <c r="AF111" i="15"/>
  <c r="AG111" i="15"/>
  <c r="W112" i="15"/>
  <c r="X112" i="15"/>
  <c r="Y112" i="15"/>
  <c r="Z112" i="15"/>
  <c r="AA112" i="15"/>
  <c r="AB112" i="15"/>
  <c r="AC112" i="15"/>
  <c r="AD112" i="15"/>
  <c r="AE112" i="15"/>
  <c r="AF112" i="15"/>
  <c r="AG112" i="15"/>
  <c r="W113" i="15"/>
  <c r="H113" i="15" s="1"/>
  <c r="X113" i="15"/>
  <c r="Y113" i="15"/>
  <c r="Z113" i="15"/>
  <c r="AA113" i="15"/>
  <c r="AB113" i="15"/>
  <c r="AC113" i="15"/>
  <c r="AD113" i="15"/>
  <c r="AE113" i="15"/>
  <c r="AF113" i="15"/>
  <c r="AG113" i="15"/>
  <c r="R113" i="15" s="1"/>
  <c r="W114" i="15"/>
  <c r="X114" i="15"/>
  <c r="Y114" i="15"/>
  <c r="Z114" i="15"/>
  <c r="AA114" i="15"/>
  <c r="AB114" i="15"/>
  <c r="AC114" i="15"/>
  <c r="AD114" i="15"/>
  <c r="AE114" i="15"/>
  <c r="AF114" i="15"/>
  <c r="AG114" i="15"/>
  <c r="W118" i="15"/>
  <c r="X118" i="15"/>
  <c r="Y118" i="15"/>
  <c r="Z118" i="15"/>
  <c r="AA118" i="15"/>
  <c r="AB118" i="15"/>
  <c r="AC118" i="15"/>
  <c r="AD118" i="15"/>
  <c r="AE118" i="15"/>
  <c r="AF118" i="15"/>
  <c r="AG118" i="15"/>
  <c r="W119" i="15"/>
  <c r="H119" i="15" s="1"/>
  <c r="X119" i="15"/>
  <c r="Y119" i="15"/>
  <c r="Z119" i="15"/>
  <c r="AA119" i="15"/>
  <c r="AB119" i="15"/>
  <c r="AC119" i="15"/>
  <c r="AD119" i="15"/>
  <c r="AE119" i="15"/>
  <c r="AF119" i="15"/>
  <c r="AG119" i="15"/>
  <c r="R119" i="15" s="1"/>
  <c r="W120" i="15"/>
  <c r="X120" i="15"/>
  <c r="Y120" i="15"/>
  <c r="Z120" i="15"/>
  <c r="AA120" i="15"/>
  <c r="AB120" i="15"/>
  <c r="AC120" i="15"/>
  <c r="AD120" i="15"/>
  <c r="AE120" i="15"/>
  <c r="AF120" i="15"/>
  <c r="AG120" i="15"/>
  <c r="W121" i="15"/>
  <c r="H121" i="15" s="1"/>
  <c r="X121" i="15"/>
  <c r="I121" i="15" s="1"/>
  <c r="Y121" i="15"/>
  <c r="Z121" i="15"/>
  <c r="AA121" i="15"/>
  <c r="AB121" i="15"/>
  <c r="AC121" i="15"/>
  <c r="AD121" i="15"/>
  <c r="AE121" i="15"/>
  <c r="AF121" i="15"/>
  <c r="AG121" i="15"/>
  <c r="R121" i="15" s="1"/>
  <c r="W122" i="15"/>
  <c r="X122" i="15"/>
  <c r="Y122" i="15"/>
  <c r="Z122" i="15"/>
  <c r="AA122" i="15"/>
  <c r="AB122" i="15"/>
  <c r="AC122" i="15"/>
  <c r="AD122" i="15"/>
  <c r="AE122" i="15"/>
  <c r="AF122" i="15"/>
  <c r="AG122" i="15"/>
  <c r="W123" i="15"/>
  <c r="X123" i="15"/>
  <c r="Y123" i="15"/>
  <c r="Z123" i="15"/>
  <c r="AA123" i="15"/>
  <c r="AB123" i="15"/>
  <c r="AC123" i="15"/>
  <c r="AD123" i="15"/>
  <c r="AE123" i="15"/>
  <c r="AF123" i="15"/>
  <c r="AG123" i="15"/>
  <c r="W124" i="15"/>
  <c r="X124" i="15"/>
  <c r="Y124" i="15"/>
  <c r="Z124" i="15"/>
  <c r="AA124" i="15"/>
  <c r="AB124" i="15"/>
  <c r="AC124" i="15"/>
  <c r="AD124" i="15"/>
  <c r="AE124" i="15"/>
  <c r="AF124" i="15"/>
  <c r="AG124" i="15"/>
  <c r="W125" i="15"/>
  <c r="X125" i="15"/>
  <c r="Y125" i="15"/>
  <c r="Z125" i="15"/>
  <c r="AA125" i="15"/>
  <c r="AB125" i="15"/>
  <c r="AC125" i="15"/>
  <c r="AD125" i="15"/>
  <c r="AE125" i="15"/>
  <c r="AF125" i="15"/>
  <c r="AG125" i="15"/>
  <c r="R125" i="15" s="1"/>
  <c r="W126" i="15"/>
  <c r="X126" i="15"/>
  <c r="Y126" i="15"/>
  <c r="Z126" i="15"/>
  <c r="AA126" i="15"/>
  <c r="AB126" i="15"/>
  <c r="AC126" i="15"/>
  <c r="AD126" i="15"/>
  <c r="AE126" i="15"/>
  <c r="AF126" i="15"/>
  <c r="AG126" i="15"/>
  <c r="W127" i="15"/>
  <c r="H127" i="15" s="1"/>
  <c r="X127" i="15"/>
  <c r="Y127" i="15"/>
  <c r="Z127" i="15"/>
  <c r="AA127" i="15"/>
  <c r="AB127" i="15"/>
  <c r="AC127" i="15"/>
  <c r="AD127" i="15"/>
  <c r="AE127" i="15"/>
  <c r="AF127" i="15"/>
  <c r="AG127" i="15"/>
  <c r="R127" i="15" s="1"/>
  <c r="W128" i="15"/>
  <c r="H128" i="15" s="1"/>
  <c r="X128" i="15"/>
  <c r="I128" i="15" s="1"/>
  <c r="Y128" i="15"/>
  <c r="Z128" i="15"/>
  <c r="AA128" i="15"/>
  <c r="AB128" i="15"/>
  <c r="AC128" i="15"/>
  <c r="AD128" i="15"/>
  <c r="AE128" i="15"/>
  <c r="AF128" i="15"/>
  <c r="AG128" i="15"/>
  <c r="R128" i="15" s="1"/>
  <c r="W129" i="15"/>
  <c r="H129" i="15" s="1"/>
  <c r="X129" i="15"/>
  <c r="I129" i="15" s="1"/>
  <c r="Y129" i="15"/>
  <c r="Z129" i="15"/>
  <c r="AA129" i="15"/>
  <c r="AB129" i="15"/>
  <c r="AC129" i="15"/>
  <c r="AD129" i="15"/>
  <c r="AE129" i="15"/>
  <c r="AF129" i="15"/>
  <c r="AG129" i="15"/>
  <c r="R129" i="15" s="1"/>
  <c r="W130" i="15"/>
  <c r="X130" i="15"/>
  <c r="Y130" i="15"/>
  <c r="Z130" i="15"/>
  <c r="AA130" i="15"/>
  <c r="AB130" i="15"/>
  <c r="AC130" i="15"/>
  <c r="AD130" i="15"/>
  <c r="AE130" i="15"/>
  <c r="AF130" i="15"/>
  <c r="AG130" i="15"/>
  <c r="W131" i="15"/>
  <c r="X131" i="15"/>
  <c r="Y131" i="15"/>
  <c r="J131" i="15" s="1"/>
  <c r="Z131" i="15"/>
  <c r="AA131" i="15"/>
  <c r="AB131" i="15"/>
  <c r="AC131" i="15"/>
  <c r="AD131" i="15"/>
  <c r="AE131" i="15"/>
  <c r="AF131" i="15"/>
  <c r="AG131" i="15"/>
  <c r="R131" i="15" s="1"/>
  <c r="W132" i="15"/>
  <c r="X132" i="15"/>
  <c r="Y132" i="15"/>
  <c r="Z132" i="15"/>
  <c r="AA132" i="15"/>
  <c r="AB132" i="15"/>
  <c r="AC132" i="15"/>
  <c r="AD132" i="15"/>
  <c r="AE132" i="15"/>
  <c r="AF132" i="15"/>
  <c r="AG132" i="15"/>
  <c r="W133" i="15"/>
  <c r="X133" i="15"/>
  <c r="Y133" i="15"/>
  <c r="Z133" i="15"/>
  <c r="AA133" i="15"/>
  <c r="AB133" i="15"/>
  <c r="AC133" i="15"/>
  <c r="AD133" i="15"/>
  <c r="AE133" i="15"/>
  <c r="AF133" i="15"/>
  <c r="AG133" i="15"/>
  <c r="W134" i="15"/>
  <c r="X134" i="15"/>
  <c r="Y134" i="15"/>
  <c r="Z134" i="15"/>
  <c r="AA134" i="15"/>
  <c r="AB134" i="15"/>
  <c r="AC134" i="15"/>
  <c r="AD134" i="15"/>
  <c r="AE134" i="15"/>
  <c r="AF134" i="15"/>
  <c r="AG134" i="15"/>
  <c r="W135" i="15"/>
  <c r="X135" i="15"/>
  <c r="Y135" i="15"/>
  <c r="Z135" i="15"/>
  <c r="AA135" i="15"/>
  <c r="AB135" i="15"/>
  <c r="AC135" i="15"/>
  <c r="AD135" i="15"/>
  <c r="AE135" i="15"/>
  <c r="AF135" i="15"/>
  <c r="AG135" i="15"/>
  <c r="W136" i="15"/>
  <c r="X136" i="15"/>
  <c r="Y136" i="15"/>
  <c r="Z136" i="15"/>
  <c r="AA136" i="15"/>
  <c r="AB136" i="15"/>
  <c r="AC136" i="15"/>
  <c r="AD136" i="15"/>
  <c r="AE136" i="15"/>
  <c r="AF136" i="15"/>
  <c r="AG136" i="15"/>
  <c r="W137" i="15"/>
  <c r="X137" i="15"/>
  <c r="Y137" i="15"/>
  <c r="Z137" i="15"/>
  <c r="AA137" i="15"/>
  <c r="AB137" i="15"/>
  <c r="AC137" i="15"/>
  <c r="AD137" i="15"/>
  <c r="AE137" i="15"/>
  <c r="AF137" i="15"/>
  <c r="AG137" i="15"/>
  <c r="W138" i="15"/>
  <c r="X138" i="15"/>
  <c r="I138" i="15" s="1"/>
  <c r="Y138" i="15"/>
  <c r="Z138" i="15"/>
  <c r="AA138" i="15"/>
  <c r="AB138" i="15"/>
  <c r="AC138" i="15"/>
  <c r="AE138" i="15"/>
  <c r="AF138" i="15"/>
  <c r="AG138" i="15"/>
  <c r="R138" i="15" s="1"/>
  <c r="W139" i="15"/>
  <c r="X139" i="15"/>
  <c r="I139" i="15" s="1"/>
  <c r="Y139" i="15"/>
  <c r="Z139" i="15"/>
  <c r="AA139" i="15"/>
  <c r="AB139" i="15"/>
  <c r="AC139" i="15"/>
  <c r="AE139" i="15"/>
  <c r="AF139" i="15"/>
  <c r="AG139" i="15"/>
  <c r="R139" i="15" s="1"/>
  <c r="W140" i="15"/>
  <c r="X140" i="15"/>
  <c r="Y140" i="15"/>
  <c r="Z140" i="15"/>
  <c r="AA140" i="15"/>
  <c r="AB140" i="15"/>
  <c r="AC140" i="15"/>
  <c r="AD140" i="15"/>
  <c r="AE140" i="15"/>
  <c r="AF140" i="15"/>
  <c r="AG140" i="15"/>
  <c r="R140" i="15" s="1"/>
  <c r="W141" i="15"/>
  <c r="X141" i="15"/>
  <c r="Y141" i="15"/>
  <c r="J141" i="15" s="1"/>
  <c r="Z141" i="15"/>
  <c r="AA141" i="15"/>
  <c r="AB141" i="15"/>
  <c r="AC141" i="15"/>
  <c r="AD141" i="15"/>
  <c r="AE141" i="15"/>
  <c r="AF141" i="15"/>
  <c r="AG141" i="15"/>
  <c r="R141" i="15" s="1"/>
  <c r="W142" i="15"/>
  <c r="H142" i="15" s="1"/>
  <c r="X142" i="15"/>
  <c r="I142" i="15" s="1"/>
  <c r="Y142" i="15"/>
  <c r="Z142" i="15"/>
  <c r="AA142" i="15"/>
  <c r="AB142" i="15"/>
  <c r="AC142" i="15"/>
  <c r="AD142" i="15"/>
  <c r="AE142" i="15"/>
  <c r="AF142" i="15"/>
  <c r="AG142" i="15"/>
  <c r="R142" i="15" s="1"/>
  <c r="W143" i="15"/>
  <c r="X143" i="15"/>
  <c r="I143" i="15" s="1"/>
  <c r="Y143" i="15"/>
  <c r="Z143" i="15"/>
  <c r="AA143" i="15"/>
  <c r="AB143" i="15"/>
  <c r="AC143" i="15"/>
  <c r="AD143" i="15"/>
  <c r="AE143" i="15"/>
  <c r="AF143" i="15"/>
  <c r="AG143" i="15"/>
  <c r="R143" i="15" s="1"/>
  <c r="W144" i="15"/>
  <c r="X144" i="15"/>
  <c r="Y144" i="15"/>
  <c r="Z144" i="15"/>
  <c r="AA144" i="15"/>
  <c r="AB144" i="15"/>
  <c r="AC144" i="15"/>
  <c r="AD144" i="15"/>
  <c r="AE144" i="15"/>
  <c r="AF144" i="15"/>
  <c r="AG144" i="15"/>
  <c r="W145" i="15"/>
  <c r="X145" i="15"/>
  <c r="Y145" i="15"/>
  <c r="Z145" i="15"/>
  <c r="AA145" i="15"/>
  <c r="AB145" i="15"/>
  <c r="AC145" i="15"/>
  <c r="AD145" i="15"/>
  <c r="AE145" i="15"/>
  <c r="AF145" i="15"/>
  <c r="AG145" i="15"/>
  <c r="W146" i="15"/>
  <c r="X146" i="15"/>
  <c r="Y146" i="15"/>
  <c r="Z146" i="15"/>
  <c r="AA146" i="15"/>
  <c r="AB146" i="15"/>
  <c r="AC146" i="15"/>
  <c r="AD146" i="15"/>
  <c r="AE146" i="15"/>
  <c r="AF146" i="15"/>
  <c r="AG146" i="15"/>
  <c r="W8" i="15"/>
  <c r="X8" i="15"/>
  <c r="Y8" i="15"/>
  <c r="Z8" i="15"/>
  <c r="AA8" i="15"/>
  <c r="AB8" i="15"/>
  <c r="AC8" i="15"/>
  <c r="AD8" i="15"/>
  <c r="AE8" i="15"/>
  <c r="AF8" i="15"/>
  <c r="AG8" i="15"/>
  <c r="W9" i="15"/>
  <c r="X9" i="15"/>
  <c r="Y9" i="15"/>
  <c r="Z9" i="15"/>
  <c r="AA9" i="15"/>
  <c r="AB9" i="15"/>
  <c r="AC9" i="15"/>
  <c r="AD9" i="15"/>
  <c r="AE9" i="15"/>
  <c r="AF9" i="15"/>
  <c r="AG9" i="15"/>
  <c r="W10" i="15"/>
  <c r="X10" i="15"/>
  <c r="Y10" i="15"/>
  <c r="Z10" i="15"/>
  <c r="AA10" i="15"/>
  <c r="AB10" i="15"/>
  <c r="AC10" i="15"/>
  <c r="AD10" i="15"/>
  <c r="AE10" i="15"/>
  <c r="AF10" i="15"/>
  <c r="AG10" i="15"/>
  <c r="W13" i="15"/>
  <c r="X13" i="15"/>
  <c r="Y13" i="15"/>
  <c r="Z13" i="15"/>
  <c r="AA13" i="15"/>
  <c r="AB13" i="15"/>
  <c r="AC13" i="15"/>
  <c r="AD13" i="15"/>
  <c r="AE13" i="15"/>
  <c r="AF13" i="15"/>
  <c r="AG13" i="15"/>
  <c r="W14" i="15"/>
  <c r="X14" i="15"/>
  <c r="Y14" i="15"/>
  <c r="Z14" i="15"/>
  <c r="AA14" i="15"/>
  <c r="AB14" i="15"/>
  <c r="AC14" i="15"/>
  <c r="AD14" i="15"/>
  <c r="AE14" i="15"/>
  <c r="AF14" i="15"/>
  <c r="AG14" i="15"/>
  <c r="W15" i="15"/>
  <c r="X15" i="15"/>
  <c r="Y15" i="15"/>
  <c r="Z15" i="15"/>
  <c r="AA15" i="15"/>
  <c r="AB15" i="15"/>
  <c r="AC15" i="15"/>
  <c r="AD15" i="15"/>
  <c r="AE15" i="15"/>
  <c r="AF15" i="15"/>
  <c r="AG15" i="15"/>
  <c r="W16" i="15"/>
  <c r="X16" i="15"/>
  <c r="Y16" i="15"/>
  <c r="Z16" i="15"/>
  <c r="AA16" i="15"/>
  <c r="AB16" i="15"/>
  <c r="AC16" i="15"/>
  <c r="AD16" i="15"/>
  <c r="AE16" i="15"/>
  <c r="AF16" i="15"/>
  <c r="AG16" i="15"/>
  <c r="W17" i="15"/>
  <c r="X17" i="15"/>
  <c r="Y17" i="15"/>
  <c r="Z17" i="15"/>
  <c r="AA17" i="15"/>
  <c r="AB17" i="15"/>
  <c r="AC17" i="15"/>
  <c r="AD17" i="15"/>
  <c r="AE17" i="15"/>
  <c r="AF17" i="15"/>
  <c r="AG17" i="15"/>
  <c r="W18" i="15"/>
  <c r="X18" i="15"/>
  <c r="Y18" i="15"/>
  <c r="Z18" i="15"/>
  <c r="AA18" i="15"/>
  <c r="AB18" i="15"/>
  <c r="AC18" i="15"/>
  <c r="AD18" i="15"/>
  <c r="AE18" i="15"/>
  <c r="AF18" i="15"/>
  <c r="AG18" i="15"/>
  <c r="W19" i="15"/>
  <c r="X19" i="15"/>
  <c r="Y19" i="15"/>
  <c r="Z19" i="15"/>
  <c r="AA19" i="15"/>
  <c r="AB19" i="15"/>
  <c r="AC19" i="15"/>
  <c r="AD19" i="15"/>
  <c r="AE19" i="15"/>
  <c r="AF19" i="15"/>
  <c r="AG19" i="15"/>
  <c r="W20" i="15"/>
  <c r="X20" i="15"/>
  <c r="Y20" i="15"/>
  <c r="Z20" i="15"/>
  <c r="AA20" i="15"/>
  <c r="AB20" i="15"/>
  <c r="AC20" i="15"/>
  <c r="AD20" i="15"/>
  <c r="AE20" i="15"/>
  <c r="AF20" i="15"/>
  <c r="AG20" i="15"/>
  <c r="W22" i="15"/>
  <c r="X22" i="15"/>
  <c r="Y22" i="15"/>
  <c r="Z22" i="15"/>
  <c r="AA22" i="15"/>
  <c r="AB22" i="15"/>
  <c r="AC22" i="15"/>
  <c r="AD22" i="15"/>
  <c r="AE22" i="15"/>
  <c r="AF22" i="15"/>
  <c r="AG22" i="15"/>
  <c r="W25" i="15"/>
  <c r="X25" i="15"/>
  <c r="Y25" i="15"/>
  <c r="Z25" i="15"/>
  <c r="AA25" i="15"/>
  <c r="AB25" i="15"/>
  <c r="AC25" i="15"/>
  <c r="AD25" i="15"/>
  <c r="AE25" i="15"/>
  <c r="AF25" i="15"/>
  <c r="AG25" i="15"/>
  <c r="W26" i="15"/>
  <c r="X26" i="15"/>
  <c r="Y26" i="15"/>
  <c r="Z26" i="15"/>
  <c r="AA26" i="15"/>
  <c r="AB26" i="15"/>
  <c r="AC26" i="15"/>
  <c r="AD26" i="15"/>
  <c r="AE26" i="15"/>
  <c r="AF26" i="15"/>
  <c r="AG26" i="15"/>
  <c r="W27" i="15"/>
  <c r="X27" i="15"/>
  <c r="Y27" i="15"/>
  <c r="Z27" i="15"/>
  <c r="AA27" i="15"/>
  <c r="AB27" i="15"/>
  <c r="AC27" i="15"/>
  <c r="AD27" i="15"/>
  <c r="AE27" i="15"/>
  <c r="AF27" i="15"/>
  <c r="AG27" i="15"/>
  <c r="W28" i="15"/>
  <c r="X28" i="15"/>
  <c r="Y28" i="15"/>
  <c r="Z28" i="15"/>
  <c r="AA28" i="15"/>
  <c r="AB28" i="15"/>
  <c r="AC28" i="15"/>
  <c r="AD28" i="15"/>
  <c r="AE28" i="15"/>
  <c r="AF28" i="15"/>
  <c r="AG28" i="15"/>
  <c r="W29" i="15"/>
  <c r="X29" i="15"/>
  <c r="Y29" i="15"/>
  <c r="Z29" i="15"/>
  <c r="AA29" i="15"/>
  <c r="AB29" i="15"/>
  <c r="AC29" i="15"/>
  <c r="AD29" i="15"/>
  <c r="AE29" i="15"/>
  <c r="AF29" i="15"/>
  <c r="AG29" i="15"/>
  <c r="W30" i="15"/>
  <c r="X30" i="15"/>
  <c r="Y30" i="15"/>
  <c r="Z30" i="15"/>
  <c r="AA30" i="15"/>
  <c r="AB30" i="15"/>
  <c r="AC30" i="15"/>
  <c r="AD30" i="15"/>
  <c r="AE30" i="15"/>
  <c r="AF30" i="15"/>
  <c r="AG30" i="15"/>
  <c r="W31" i="15"/>
  <c r="X31" i="15"/>
  <c r="Y31" i="15"/>
  <c r="Z31" i="15"/>
  <c r="AA31" i="15"/>
  <c r="AB31" i="15"/>
  <c r="AC31" i="15"/>
  <c r="AD31" i="15"/>
  <c r="AE31" i="15"/>
  <c r="AF31" i="15"/>
  <c r="AG31" i="15"/>
  <c r="W32" i="15"/>
  <c r="X32" i="15"/>
  <c r="Y32" i="15"/>
  <c r="Z32" i="15"/>
  <c r="AA32" i="15"/>
  <c r="AB32" i="15"/>
  <c r="AC32" i="15"/>
  <c r="AD32" i="15"/>
  <c r="AE32" i="15"/>
  <c r="AF32" i="15"/>
  <c r="AG32" i="15"/>
  <c r="W33" i="15"/>
  <c r="X33" i="15"/>
  <c r="Y33" i="15"/>
  <c r="Z33" i="15"/>
  <c r="AA33" i="15"/>
  <c r="AB33" i="15"/>
  <c r="AC33" i="15"/>
  <c r="AD33" i="15"/>
  <c r="AE33" i="15"/>
  <c r="AF33" i="15"/>
  <c r="AG33" i="15"/>
  <c r="W36" i="15"/>
  <c r="X36" i="15"/>
  <c r="Y36" i="15"/>
  <c r="Z36" i="15"/>
  <c r="AA36" i="15"/>
  <c r="AB36" i="15"/>
  <c r="AC36" i="15"/>
  <c r="AD36" i="15"/>
  <c r="AE36" i="15"/>
  <c r="AF36" i="15"/>
  <c r="AG36" i="15"/>
  <c r="W37" i="15"/>
  <c r="H37" i="15" s="1"/>
  <c r="X37" i="15"/>
  <c r="I37" i="15" s="1"/>
  <c r="Y37" i="15"/>
  <c r="Z37" i="15"/>
  <c r="AA37" i="15"/>
  <c r="AB37" i="15"/>
  <c r="AC37" i="15"/>
  <c r="AD37" i="15"/>
  <c r="AE37" i="15"/>
  <c r="AF37" i="15"/>
  <c r="AG37" i="15"/>
  <c r="R37" i="15" s="1"/>
  <c r="W38" i="15"/>
  <c r="X38" i="15"/>
  <c r="Y38" i="15"/>
  <c r="Z38" i="15"/>
  <c r="AA38" i="15"/>
  <c r="AB38" i="15"/>
  <c r="AC38" i="15"/>
  <c r="AD38" i="15"/>
  <c r="AE38" i="15"/>
  <c r="AF38" i="15"/>
  <c r="AG38" i="15"/>
  <c r="W39" i="15"/>
  <c r="X39" i="15"/>
  <c r="Y39" i="15"/>
  <c r="Z39" i="15"/>
  <c r="AA39" i="15"/>
  <c r="AB39" i="15"/>
  <c r="AC39" i="15"/>
  <c r="AD39" i="15"/>
  <c r="AE39" i="15"/>
  <c r="AF39" i="15"/>
  <c r="AG39" i="15"/>
  <c r="R39" i="15" s="1"/>
  <c r="W40" i="15"/>
  <c r="X40" i="15"/>
  <c r="Y40" i="15"/>
  <c r="Z40" i="15"/>
  <c r="AA40" i="15"/>
  <c r="AB40" i="15"/>
  <c r="AC40" i="15"/>
  <c r="AD40" i="15"/>
  <c r="AE40" i="15"/>
  <c r="AF40" i="15"/>
  <c r="AG40" i="15"/>
  <c r="W41" i="15"/>
  <c r="X41" i="15"/>
  <c r="Y41" i="15"/>
  <c r="Z41" i="15"/>
  <c r="AA41" i="15"/>
  <c r="AB41" i="15"/>
  <c r="AC41" i="15"/>
  <c r="AD41" i="15"/>
  <c r="AE41" i="15"/>
  <c r="AF41" i="15"/>
  <c r="AG41" i="15"/>
  <c r="W45" i="15"/>
  <c r="X45" i="15"/>
  <c r="Y45" i="15"/>
  <c r="Z45" i="15"/>
  <c r="AA45" i="15"/>
  <c r="AB45" i="15"/>
  <c r="AC45" i="15"/>
  <c r="AD45" i="15"/>
  <c r="AE45" i="15"/>
  <c r="AF45" i="15"/>
  <c r="AG45" i="15"/>
  <c r="W46" i="15"/>
  <c r="X46" i="15"/>
  <c r="Y46" i="15"/>
  <c r="Z46" i="15"/>
  <c r="AA46" i="15"/>
  <c r="AB46" i="15"/>
  <c r="AC46" i="15"/>
  <c r="AD46" i="15"/>
  <c r="AE46" i="15"/>
  <c r="AF46" i="15"/>
  <c r="AG46" i="15"/>
  <c r="R46" i="15" s="1"/>
  <c r="W47" i="15"/>
  <c r="X47" i="15"/>
  <c r="Y47" i="15"/>
  <c r="Z47" i="15"/>
  <c r="AA47" i="15"/>
  <c r="AB47" i="15"/>
  <c r="AC47" i="15"/>
  <c r="AD47" i="15"/>
  <c r="AE47" i="15"/>
  <c r="AF47" i="15"/>
  <c r="AG47" i="15"/>
  <c r="W48" i="15"/>
  <c r="X48" i="15"/>
  <c r="Y48" i="15"/>
  <c r="Z48" i="15"/>
  <c r="AA48" i="15"/>
  <c r="AB48" i="15"/>
  <c r="AC48" i="15"/>
  <c r="AD48" i="15"/>
  <c r="AE48" i="15"/>
  <c r="AF48" i="15"/>
  <c r="AG48" i="15"/>
  <c r="R48" i="15" s="1"/>
  <c r="W49" i="15"/>
  <c r="X49" i="15"/>
  <c r="Y49" i="15"/>
  <c r="Z49" i="15"/>
  <c r="AA49" i="15"/>
  <c r="AB49" i="15"/>
  <c r="AC49" i="15"/>
  <c r="AD49" i="15"/>
  <c r="AE49" i="15"/>
  <c r="AF49" i="15"/>
  <c r="AG49" i="15"/>
  <c r="W50" i="15"/>
  <c r="X50" i="15"/>
  <c r="Y50" i="15"/>
  <c r="Z50" i="15"/>
  <c r="AA50" i="15"/>
  <c r="AB50" i="15"/>
  <c r="AC50" i="15"/>
  <c r="AD50" i="15"/>
  <c r="AE50" i="15"/>
  <c r="AF50" i="15"/>
  <c r="AG50" i="15"/>
  <c r="W51" i="15"/>
  <c r="X51" i="15"/>
  <c r="Y51" i="15"/>
  <c r="Z51" i="15"/>
  <c r="AA51" i="15"/>
  <c r="AB51" i="15"/>
  <c r="AC51" i="15"/>
  <c r="AD51" i="15"/>
  <c r="AE51" i="15"/>
  <c r="AF51" i="15"/>
  <c r="AG51" i="15"/>
  <c r="W52" i="15"/>
  <c r="X52" i="15"/>
  <c r="Y52" i="15"/>
  <c r="Z52" i="15"/>
  <c r="AA52" i="15"/>
  <c r="AB52" i="15"/>
  <c r="AC52" i="15"/>
  <c r="AD52" i="15"/>
  <c r="AE52" i="15"/>
  <c r="AF52" i="15"/>
  <c r="AG52" i="15"/>
  <c r="W53" i="15"/>
  <c r="X53" i="15"/>
  <c r="Y53" i="15"/>
  <c r="Z53" i="15"/>
  <c r="AA53" i="15"/>
  <c r="AB53" i="15"/>
  <c r="AC53" i="15"/>
  <c r="AD53" i="15"/>
  <c r="AE53" i="15"/>
  <c r="AF53" i="15"/>
  <c r="AG53" i="15"/>
  <c r="W54" i="15"/>
  <c r="X54" i="15"/>
  <c r="Y54" i="15"/>
  <c r="Z54" i="15"/>
  <c r="AA54" i="15"/>
  <c r="AB54" i="15"/>
  <c r="AC54" i="15"/>
  <c r="AD54" i="15"/>
  <c r="AE54" i="15"/>
  <c r="AF54" i="15"/>
  <c r="AG54" i="15"/>
  <c r="W57" i="15"/>
  <c r="X57" i="15"/>
  <c r="Y57" i="15"/>
  <c r="Z57" i="15"/>
  <c r="AA57" i="15"/>
  <c r="AB57" i="15"/>
  <c r="AC57" i="15"/>
  <c r="AD57" i="15"/>
  <c r="AE57" i="15"/>
  <c r="AF57" i="15"/>
  <c r="AG57" i="15"/>
  <c r="W58" i="15"/>
  <c r="H58" i="15" s="1"/>
  <c r="X58" i="15"/>
  <c r="I58" i="15" s="1"/>
  <c r="Y58" i="15"/>
  <c r="Z58" i="15"/>
  <c r="AA58" i="15"/>
  <c r="AB58" i="15"/>
  <c r="AC58" i="15"/>
  <c r="AD58" i="15"/>
  <c r="AE58" i="15"/>
  <c r="AF58" i="15"/>
  <c r="AG58" i="15"/>
  <c r="R58" i="15" s="1"/>
  <c r="AG7" i="15"/>
  <c r="AF7" i="15"/>
  <c r="AE7" i="15"/>
  <c r="AD7" i="15"/>
  <c r="AC7" i="15"/>
  <c r="AB7" i="15"/>
  <c r="AA7" i="15"/>
  <c r="Z7" i="15"/>
  <c r="Y7" i="15"/>
  <c r="X7" i="15"/>
  <c r="W7" i="15"/>
  <c r="Y114" i="12"/>
  <c r="G110" i="15" s="1"/>
  <c r="Y102" i="12"/>
  <c r="Y101" i="12"/>
  <c r="G89" i="15" s="1"/>
  <c r="Y113" i="12"/>
  <c r="G109" i="15" s="1"/>
  <c r="G8" i="15"/>
  <c r="G9" i="15"/>
  <c r="G10" i="15"/>
  <c r="G13" i="15"/>
  <c r="G14" i="15"/>
  <c r="G15" i="15"/>
  <c r="G16" i="15"/>
  <c r="G17" i="15"/>
  <c r="G19" i="15"/>
  <c r="G20" i="15"/>
  <c r="G22" i="15"/>
  <c r="G28" i="15"/>
  <c r="G30" i="15"/>
  <c r="G31" i="15"/>
  <c r="G32" i="15"/>
  <c r="G36" i="15"/>
  <c r="G40" i="15"/>
  <c r="G41" i="15"/>
  <c r="G45" i="15"/>
  <c r="G49" i="15"/>
  <c r="G50" i="15"/>
  <c r="G51" i="15"/>
  <c r="G52" i="15"/>
  <c r="G53" i="15"/>
  <c r="G54" i="15"/>
  <c r="G57" i="15"/>
  <c r="G65" i="15"/>
  <c r="G66" i="15"/>
  <c r="G67" i="15"/>
  <c r="G72" i="15"/>
  <c r="G75" i="15"/>
  <c r="G76" i="15"/>
  <c r="G98" i="15"/>
  <c r="G103" i="15"/>
  <c r="G104" i="15"/>
  <c r="G118" i="15"/>
  <c r="G119" i="15"/>
  <c r="G121" i="15"/>
  <c r="G122" i="15"/>
  <c r="G123" i="15"/>
  <c r="G125" i="15"/>
  <c r="G126" i="15"/>
  <c r="G129" i="15"/>
  <c r="G137" i="15"/>
  <c r="G7" i="15"/>
  <c r="U8" i="22"/>
  <c r="U9" i="22"/>
  <c r="U10" i="22"/>
  <c r="U13" i="22"/>
  <c r="U14" i="22"/>
  <c r="U15" i="22"/>
  <c r="U16" i="22"/>
  <c r="U17" i="22"/>
  <c r="U19" i="22"/>
  <c r="U20" i="22"/>
  <c r="U22" i="22"/>
  <c r="U23" i="22"/>
  <c r="U24" i="22"/>
  <c r="U25" i="22"/>
  <c r="U28" i="22"/>
  <c r="U30" i="22"/>
  <c r="U31" i="22"/>
  <c r="U32" i="22"/>
  <c r="U33" i="22"/>
  <c r="U34" i="22"/>
  <c r="U35" i="22"/>
  <c r="U36" i="22"/>
  <c r="U37" i="22"/>
  <c r="U39" i="22"/>
  <c r="U40" i="22"/>
  <c r="U41" i="22"/>
  <c r="U42" i="22"/>
  <c r="U43" i="22"/>
  <c r="U44" i="22"/>
  <c r="U45" i="22"/>
  <c r="U46" i="22"/>
  <c r="U47" i="22"/>
  <c r="U48" i="22"/>
  <c r="U49" i="22"/>
  <c r="U50" i="22"/>
  <c r="U51" i="22"/>
  <c r="U52" i="22"/>
  <c r="U53" i="22"/>
  <c r="U54" i="22"/>
  <c r="U55" i="22"/>
  <c r="U56" i="22"/>
  <c r="U57" i="22"/>
  <c r="U58" i="22"/>
  <c r="U59" i="22"/>
  <c r="U60" i="22"/>
  <c r="U61" i="22"/>
  <c r="U62" i="22"/>
  <c r="U63" i="22"/>
  <c r="U64" i="22"/>
  <c r="U65" i="22"/>
  <c r="U66" i="22"/>
  <c r="U68" i="22"/>
  <c r="U69" i="22"/>
  <c r="U70" i="22"/>
  <c r="U71" i="22"/>
  <c r="U72" i="22"/>
  <c r="U73" i="22"/>
  <c r="U74" i="22"/>
  <c r="U75" i="22"/>
  <c r="U76" i="22"/>
  <c r="U77" i="22"/>
  <c r="U78" i="22"/>
  <c r="U79" i="22"/>
  <c r="U81" i="22"/>
  <c r="U85" i="22"/>
  <c r="U88" i="22"/>
  <c r="U89" i="22"/>
  <c r="U90" i="22"/>
  <c r="U91" i="22"/>
  <c r="U92" i="22"/>
  <c r="U93" i="22"/>
  <c r="U94" i="22"/>
  <c r="U96" i="22"/>
  <c r="U97" i="22"/>
  <c r="U98" i="22"/>
  <c r="U101" i="22"/>
  <c r="U102" i="22"/>
  <c r="U103" i="22"/>
  <c r="U104" i="22"/>
  <c r="U105" i="22"/>
  <c r="U106" i="22"/>
  <c r="U107" i="22"/>
  <c r="U108" i="22"/>
  <c r="U109" i="22"/>
  <c r="U110" i="22"/>
  <c r="U111" i="22"/>
  <c r="U112" i="22"/>
  <c r="U113" i="22"/>
  <c r="U114" i="22"/>
  <c r="U115" i="22"/>
  <c r="U116" i="22"/>
  <c r="U117" i="22"/>
  <c r="U119" i="22"/>
  <c r="U120" i="22"/>
  <c r="U121" i="22"/>
  <c r="U122" i="22"/>
  <c r="U124" i="22"/>
  <c r="U125" i="22"/>
  <c r="U126" i="22"/>
  <c r="U127" i="22"/>
  <c r="U128" i="22"/>
  <c r="U129" i="22"/>
  <c r="U133" i="22"/>
  <c r="U139" i="22"/>
  <c r="U140" i="22"/>
  <c r="U141" i="22"/>
  <c r="U142" i="22"/>
  <c r="U143" i="22"/>
  <c r="U144" i="22"/>
  <c r="U145" i="22"/>
  <c r="U146" i="22"/>
  <c r="U7" i="22"/>
  <c r="G11" i="22"/>
  <c r="G13" i="22"/>
  <c r="G15" i="22"/>
  <c r="G18" i="22"/>
  <c r="G19" i="22"/>
  <c r="G21" i="22"/>
  <c r="G22" i="22"/>
  <c r="G23" i="22"/>
  <c r="G25" i="22"/>
  <c r="G30" i="22"/>
  <c r="G31" i="22"/>
  <c r="G33" i="22"/>
  <c r="G34" i="22"/>
  <c r="G35" i="22"/>
  <c r="G38" i="22"/>
  <c r="G39" i="22"/>
  <c r="G41" i="22"/>
  <c r="G42" i="22"/>
  <c r="G43" i="22"/>
  <c r="G44" i="22"/>
  <c r="G45" i="22"/>
  <c r="G46" i="22"/>
  <c r="G47" i="22"/>
  <c r="G48" i="22"/>
  <c r="G49" i="22"/>
  <c r="G50" i="22"/>
  <c r="G51" i="22"/>
  <c r="G53" i="22"/>
  <c r="G54" i="22"/>
  <c r="G55" i="22"/>
  <c r="G57" i="22"/>
  <c r="G58" i="22"/>
  <c r="G59" i="22"/>
  <c r="G60" i="22"/>
  <c r="G61" i="22"/>
  <c r="G62" i="22"/>
  <c r="G63" i="22"/>
  <c r="G66" i="22"/>
  <c r="G68" i="22"/>
  <c r="G69" i="22"/>
  <c r="G70" i="22"/>
  <c r="G73" i="22"/>
  <c r="G75" i="22"/>
  <c r="G76" i="22"/>
  <c r="G78" i="22"/>
  <c r="G81" i="22"/>
  <c r="G88" i="22"/>
  <c r="G89" i="22"/>
  <c r="G90" i="22"/>
  <c r="G91" i="22"/>
  <c r="G92" i="22"/>
  <c r="G94" i="22"/>
  <c r="G98" i="22"/>
  <c r="G101" i="22"/>
  <c r="G102" i="22"/>
  <c r="G103" i="22"/>
  <c r="G106" i="22"/>
  <c r="G107" i="22"/>
  <c r="G111" i="22"/>
  <c r="G113" i="22"/>
  <c r="G115" i="22"/>
  <c r="G116" i="22"/>
  <c r="G117" i="22"/>
  <c r="G120" i="22"/>
  <c r="G122" i="22"/>
  <c r="G125" i="22"/>
  <c r="G126" i="22"/>
  <c r="G9" i="22"/>
  <c r="G8" i="22"/>
  <c r="Y88" i="12"/>
  <c r="Y131" i="12"/>
  <c r="G141" i="19" s="1"/>
  <c r="Y29" i="12"/>
  <c r="Y158" i="12"/>
  <c r="G143" i="15" s="1"/>
  <c r="Y24" i="12"/>
  <c r="Y72" i="12"/>
  <c r="Y111" i="12"/>
  <c r="U77" i="15"/>
  <c r="U139" i="15"/>
  <c r="U141" i="15"/>
  <c r="U140" i="15"/>
  <c r="U142" i="15"/>
  <c r="U144" i="15"/>
  <c r="U145" i="15"/>
  <c r="U143" i="15"/>
  <c r="U146" i="15"/>
  <c r="U21" i="15"/>
  <c r="U92" i="15"/>
  <c r="U34" i="15"/>
  <c r="U24" i="15"/>
  <c r="U97" i="15"/>
  <c r="U44" i="15"/>
  <c r="U87" i="15"/>
  <c r="U116" i="15"/>
  <c r="U108" i="15"/>
  <c r="U56" i="15"/>
  <c r="U107" i="15"/>
  <c r="U43" i="15"/>
  <c r="U55" i="15"/>
  <c r="U74" i="15"/>
  <c r="U138" i="15"/>
  <c r="U84" i="15"/>
  <c r="U73" i="15"/>
  <c r="U42" i="15"/>
  <c r="U35" i="15"/>
  <c r="U115" i="15"/>
  <c r="U68" i="15"/>
  <c r="U102" i="15"/>
  <c r="U12" i="15"/>
  <c r="U23" i="15"/>
  <c r="U11" i="15"/>
  <c r="U80" i="15"/>
  <c r="U81" i="15"/>
  <c r="U117" i="15"/>
  <c r="U100" i="15"/>
  <c r="U90" i="15"/>
  <c r="U89" i="15"/>
  <c r="U101" i="15"/>
  <c r="U59" i="15"/>
  <c r="AA87" i="12"/>
  <c r="V86" i="19" s="1"/>
  <c r="Y87" i="12"/>
  <c r="AA83" i="12"/>
  <c r="K82" i="15" s="1"/>
  <c r="Y83" i="12"/>
  <c r="AA152" i="12"/>
  <c r="Y152" i="12"/>
  <c r="AA27" i="12"/>
  <c r="Y27" i="12"/>
  <c r="AA136" i="12"/>
  <c r="I136" i="22" s="1"/>
  <c r="Y136" i="12"/>
  <c r="AA100" i="12"/>
  <c r="N99" i="15" s="1"/>
  <c r="Y100" i="12"/>
  <c r="AA134" i="12"/>
  <c r="Y134" i="12"/>
  <c r="AA155" i="12"/>
  <c r="Y155" i="12"/>
  <c r="AA26" i="12"/>
  <c r="Y26" i="12"/>
  <c r="AA153" i="12"/>
  <c r="Y153" i="12"/>
  <c r="C2" i="12"/>
  <c r="C2" i="21"/>
  <c r="C2" i="20"/>
  <c r="C2" i="17"/>
  <c r="U137" i="15"/>
  <c r="U136" i="15"/>
  <c r="U135" i="15"/>
  <c r="U134" i="15"/>
  <c r="U133" i="15"/>
  <c r="U132" i="15"/>
  <c r="U131" i="15"/>
  <c r="U130" i="15"/>
  <c r="U129" i="15"/>
  <c r="U128" i="15"/>
  <c r="U127" i="15"/>
  <c r="U126" i="15"/>
  <c r="U125" i="15"/>
  <c r="U124" i="15"/>
  <c r="U123" i="15"/>
  <c r="U122" i="15"/>
  <c r="U121" i="15"/>
  <c r="U120" i="15"/>
  <c r="U119" i="15"/>
  <c r="U118" i="15"/>
  <c r="U114" i="15"/>
  <c r="U113" i="15"/>
  <c r="U112" i="15"/>
  <c r="U111" i="15"/>
  <c r="U110" i="15"/>
  <c r="U109" i="15"/>
  <c r="U106" i="15"/>
  <c r="U105" i="15"/>
  <c r="U104" i="15"/>
  <c r="U103" i="15"/>
  <c r="U99" i="15"/>
  <c r="U98" i="15"/>
  <c r="U96" i="15"/>
  <c r="U95" i="15"/>
  <c r="U94" i="15"/>
  <c r="U93" i="15"/>
  <c r="U91" i="15"/>
  <c r="U88" i="15"/>
  <c r="U86" i="15"/>
  <c r="U85" i="15"/>
  <c r="U83" i="15"/>
  <c r="U82" i="15"/>
  <c r="U79" i="15"/>
  <c r="U78" i="15"/>
  <c r="U76" i="15"/>
  <c r="U75" i="15"/>
  <c r="U72" i="15"/>
  <c r="U71" i="15"/>
  <c r="U70" i="15"/>
  <c r="U69" i="15"/>
  <c r="U67" i="15"/>
  <c r="U66" i="15"/>
  <c r="U65" i="15"/>
  <c r="U64" i="15"/>
  <c r="U63" i="15"/>
  <c r="U62" i="15"/>
  <c r="U61" i="15"/>
  <c r="U60" i="15"/>
  <c r="U58" i="15"/>
  <c r="U57" i="15"/>
  <c r="U54" i="15"/>
  <c r="U53" i="15"/>
  <c r="U52" i="15"/>
  <c r="U51" i="15"/>
  <c r="U50" i="15"/>
  <c r="U49" i="15"/>
  <c r="U48" i="15"/>
  <c r="U47" i="15"/>
  <c r="U46" i="15"/>
  <c r="U45" i="15"/>
  <c r="U41" i="15"/>
  <c r="U40" i="15"/>
  <c r="U39" i="15"/>
  <c r="U38" i="15"/>
  <c r="U37" i="15"/>
  <c r="U36" i="15"/>
  <c r="U33" i="15"/>
  <c r="U32" i="15"/>
  <c r="U31" i="15"/>
  <c r="U30" i="15"/>
  <c r="U29" i="15"/>
  <c r="U28" i="15"/>
  <c r="U27" i="15"/>
  <c r="U26" i="15"/>
  <c r="U25" i="15"/>
  <c r="U22" i="15"/>
  <c r="U20" i="15"/>
  <c r="U19" i="15"/>
  <c r="U18" i="15"/>
  <c r="U17" i="15"/>
  <c r="U16" i="15"/>
  <c r="U15" i="15"/>
  <c r="U14" i="15"/>
  <c r="U13" i="15"/>
  <c r="U10" i="15"/>
  <c r="U9" i="15"/>
  <c r="U8" i="15"/>
  <c r="U7" i="15"/>
  <c r="V145" i="22"/>
  <c r="V145" i="15"/>
  <c r="V129" i="22"/>
  <c r="V129" i="15"/>
  <c r="V113" i="22"/>
  <c r="V113" i="15"/>
  <c r="V101" i="15"/>
  <c r="V89" i="22"/>
  <c r="V89" i="15"/>
  <c r="V69" i="22"/>
  <c r="V69" i="15"/>
  <c r="V45" i="22"/>
  <c r="V45" i="15"/>
  <c r="V9" i="22"/>
  <c r="V9" i="15"/>
  <c r="V141" i="22"/>
  <c r="V141" i="15"/>
  <c r="V125" i="22"/>
  <c r="V125" i="15"/>
  <c r="V109" i="22"/>
  <c r="V109" i="15"/>
  <c r="V93" i="22"/>
  <c r="V93" i="15"/>
  <c r="V77" i="22"/>
  <c r="V77" i="15"/>
  <c r="V65" i="22"/>
  <c r="V65" i="15"/>
  <c r="V53" i="22"/>
  <c r="V53" i="15"/>
  <c r="V37" i="22"/>
  <c r="V37" i="15"/>
  <c r="V25" i="22"/>
  <c r="V25" i="15"/>
  <c r="V13" i="22"/>
  <c r="V13" i="15"/>
  <c r="V144" i="22"/>
  <c r="V144" i="15"/>
  <c r="V140" i="22"/>
  <c r="V140" i="15"/>
  <c r="V136" i="22"/>
  <c r="V136" i="15"/>
  <c r="V132" i="15"/>
  <c r="V128" i="22"/>
  <c r="V128" i="15"/>
  <c r="V124" i="22"/>
  <c r="V124" i="15"/>
  <c r="V120" i="22"/>
  <c r="V120" i="15"/>
  <c r="V116" i="22"/>
  <c r="V116" i="15"/>
  <c r="V112" i="22"/>
  <c r="V112" i="15"/>
  <c r="V108" i="22"/>
  <c r="V108" i="15"/>
  <c r="V104" i="22"/>
  <c r="V104" i="15"/>
  <c r="V100" i="22"/>
  <c r="V100" i="15"/>
  <c r="V96" i="22"/>
  <c r="V96" i="15"/>
  <c r="V92" i="22"/>
  <c r="V92" i="15"/>
  <c r="V88" i="22"/>
  <c r="V88" i="15"/>
  <c r="V76" i="22"/>
  <c r="V76" i="15"/>
  <c r="V72" i="22"/>
  <c r="V72" i="15"/>
  <c r="V68" i="22"/>
  <c r="V68" i="15"/>
  <c r="V64" i="22"/>
  <c r="V64" i="15"/>
  <c r="V60" i="22"/>
  <c r="V60" i="15"/>
  <c r="V56" i="22"/>
  <c r="V56" i="15"/>
  <c r="V52" i="22"/>
  <c r="V52" i="15"/>
  <c r="V48" i="22"/>
  <c r="V48" i="15"/>
  <c r="V44" i="22"/>
  <c r="V44" i="15"/>
  <c r="V40" i="22"/>
  <c r="V40" i="15"/>
  <c r="V36" i="22"/>
  <c r="V36" i="15"/>
  <c r="V32" i="22"/>
  <c r="V32" i="15"/>
  <c r="V28" i="22"/>
  <c r="V28" i="15"/>
  <c r="V24" i="22"/>
  <c r="V24" i="15"/>
  <c r="V20" i="22"/>
  <c r="V20" i="15"/>
  <c r="V16" i="22"/>
  <c r="V16" i="15"/>
  <c r="V8" i="22"/>
  <c r="V8" i="15"/>
  <c r="V133" i="22"/>
  <c r="V133" i="15"/>
  <c r="V117" i="22"/>
  <c r="V117" i="15"/>
  <c r="V97" i="15"/>
  <c r="V81" i="22"/>
  <c r="V81" i="15"/>
  <c r="V61" i="22"/>
  <c r="V61" i="15"/>
  <c r="V49" i="22"/>
  <c r="V49" i="15"/>
  <c r="V33" i="22"/>
  <c r="V33" i="15"/>
  <c r="V21" i="22"/>
  <c r="V21" i="15"/>
  <c r="V7" i="22"/>
  <c r="V7" i="15"/>
  <c r="V143" i="22"/>
  <c r="V143" i="15"/>
  <c r="V139" i="22"/>
  <c r="V139" i="15"/>
  <c r="V135" i="15"/>
  <c r="V131" i="22"/>
  <c r="V131" i="15"/>
  <c r="V127" i="22"/>
  <c r="V127" i="15"/>
  <c r="V123" i="22"/>
  <c r="V123" i="15"/>
  <c r="V119" i="22"/>
  <c r="V119" i="15"/>
  <c r="V115" i="22"/>
  <c r="V115" i="15"/>
  <c r="V111" i="22"/>
  <c r="V111" i="15"/>
  <c r="V107" i="22"/>
  <c r="V107" i="15"/>
  <c r="V103" i="22"/>
  <c r="V103" i="15"/>
  <c r="V95" i="22"/>
  <c r="V95" i="15"/>
  <c r="V91" i="22"/>
  <c r="V91" i="15"/>
  <c r="V87" i="22"/>
  <c r="V87" i="15"/>
  <c r="V83" i="22"/>
  <c r="V83" i="15"/>
  <c r="V79" i="22"/>
  <c r="V79" i="15"/>
  <c r="V75" i="22"/>
  <c r="V75" i="15"/>
  <c r="V71" i="22"/>
  <c r="V71" i="15"/>
  <c r="V67" i="22"/>
  <c r="V67" i="15"/>
  <c r="V63" i="22"/>
  <c r="V63" i="15"/>
  <c r="V59" i="22"/>
  <c r="V59" i="15"/>
  <c r="V55" i="22"/>
  <c r="V55" i="15"/>
  <c r="V51" i="22"/>
  <c r="V51" i="15"/>
  <c r="V47" i="22"/>
  <c r="V47" i="15"/>
  <c r="V43" i="22"/>
  <c r="V43" i="15"/>
  <c r="V39" i="22"/>
  <c r="V39" i="15"/>
  <c r="V35" i="22"/>
  <c r="V35" i="15"/>
  <c r="V31" i="22"/>
  <c r="V31" i="15"/>
  <c r="V23" i="22"/>
  <c r="V23" i="15"/>
  <c r="V19" i="22"/>
  <c r="V19" i="15"/>
  <c r="V15" i="22"/>
  <c r="V15" i="15"/>
  <c r="V11" i="22"/>
  <c r="V11" i="15"/>
  <c r="V137" i="22"/>
  <c r="V137" i="15"/>
  <c r="V121" i="22"/>
  <c r="V121" i="15"/>
  <c r="V105" i="22"/>
  <c r="V105" i="15"/>
  <c r="V85" i="22"/>
  <c r="V85" i="15"/>
  <c r="V73" i="22"/>
  <c r="V73" i="15"/>
  <c r="V57" i="22"/>
  <c r="V57" i="15"/>
  <c r="V41" i="22"/>
  <c r="V41" i="15"/>
  <c r="V29" i="22"/>
  <c r="V29" i="15"/>
  <c r="V17" i="22"/>
  <c r="V17" i="15"/>
  <c r="V146" i="22"/>
  <c r="V146" i="15"/>
  <c r="V142" i="22"/>
  <c r="V142" i="15"/>
  <c r="V138" i="22"/>
  <c r="V138" i="15"/>
  <c r="V130" i="22"/>
  <c r="V130" i="15"/>
  <c r="V126" i="22"/>
  <c r="V126" i="15"/>
  <c r="V122" i="22"/>
  <c r="V122" i="15"/>
  <c r="V118" i="22"/>
  <c r="V118" i="15"/>
  <c r="V114" i="22"/>
  <c r="V114" i="15"/>
  <c r="V110" i="22"/>
  <c r="V110" i="15"/>
  <c r="V106" i="22"/>
  <c r="V106" i="15"/>
  <c r="V102" i="22"/>
  <c r="V102" i="15"/>
  <c r="V98" i="22"/>
  <c r="V98" i="15"/>
  <c r="V94" i="22"/>
  <c r="V94" i="15"/>
  <c r="V90" i="22"/>
  <c r="V90" i="15"/>
  <c r="V78" i="22"/>
  <c r="V78" i="15"/>
  <c r="V74" i="22"/>
  <c r="V74" i="15"/>
  <c r="V70" i="22"/>
  <c r="V70" i="15"/>
  <c r="V66" i="22"/>
  <c r="V66" i="15"/>
  <c r="V62" i="22"/>
  <c r="V62" i="15"/>
  <c r="V58" i="22"/>
  <c r="V58" i="15"/>
  <c r="V54" i="22"/>
  <c r="V54" i="15"/>
  <c r="V50" i="22"/>
  <c r="V50" i="15"/>
  <c r="V46" i="22"/>
  <c r="V46" i="15"/>
  <c r="V42" i="22"/>
  <c r="V42" i="15"/>
  <c r="V38" i="22"/>
  <c r="V38" i="15"/>
  <c r="V34" i="22"/>
  <c r="V34" i="15"/>
  <c r="V30" i="22"/>
  <c r="V30" i="15"/>
  <c r="V22" i="22"/>
  <c r="V22" i="15"/>
  <c r="V18" i="22"/>
  <c r="V18" i="15"/>
  <c r="V14" i="22"/>
  <c r="V14" i="15"/>
  <c r="V10" i="22"/>
  <c r="V10" i="15"/>
  <c r="V136" i="19" l="1"/>
  <c r="V100" i="19"/>
  <c r="V83" i="19"/>
  <c r="Q121" i="15"/>
  <c r="M121" i="15"/>
  <c r="L104" i="15"/>
  <c r="P83" i="15"/>
  <c r="L83" i="15"/>
  <c r="P71" i="15"/>
  <c r="L76" i="15"/>
  <c r="P142" i="15"/>
  <c r="L142" i="15"/>
  <c r="F100" i="15"/>
  <c r="F83" i="22"/>
  <c r="I56" i="22"/>
  <c r="R83" i="22"/>
  <c r="K73" i="22"/>
  <c r="O73" i="22"/>
  <c r="H75" i="22"/>
  <c r="L75" i="22"/>
  <c r="P75" i="22"/>
  <c r="H100" i="22"/>
  <c r="L100" i="22"/>
  <c r="P100" i="22"/>
  <c r="K119" i="19"/>
  <c r="P116" i="19"/>
  <c r="K100" i="19"/>
  <c r="F100" i="19"/>
  <c r="O94" i="19"/>
  <c r="K94" i="19"/>
  <c r="P97" i="19"/>
  <c r="F91" i="19"/>
  <c r="G100" i="22"/>
  <c r="G87" i="22"/>
  <c r="U136" i="22"/>
  <c r="U87" i="22"/>
  <c r="G83" i="15"/>
  <c r="U100" i="19"/>
  <c r="U83" i="19"/>
  <c r="P121" i="15"/>
  <c r="L121" i="15"/>
  <c r="K104" i="15"/>
  <c r="O83" i="15"/>
  <c r="K83" i="15"/>
  <c r="O142" i="15"/>
  <c r="K142" i="15"/>
  <c r="R87" i="15"/>
  <c r="P87" i="15"/>
  <c r="N87" i="15"/>
  <c r="L87" i="15"/>
  <c r="J87" i="15"/>
  <c r="H87" i="15"/>
  <c r="G127" i="22"/>
  <c r="H73" i="22"/>
  <c r="S73" i="22" s="1"/>
  <c r="T73" i="22" s="1"/>
  <c r="L73" i="22"/>
  <c r="P73" i="22"/>
  <c r="M75" i="22"/>
  <c r="Q75" i="22"/>
  <c r="I100" i="22"/>
  <c r="M100" i="22"/>
  <c r="Q100" i="22"/>
  <c r="K116" i="19"/>
  <c r="G100" i="19"/>
  <c r="I158" i="19"/>
  <c r="V158" i="19"/>
  <c r="M158" i="19"/>
  <c r="F158" i="19"/>
  <c r="Q158" i="19"/>
  <c r="G158" i="19"/>
  <c r="U158" i="19"/>
  <c r="N158" i="19"/>
  <c r="H158" i="19"/>
  <c r="J158" i="19"/>
  <c r="P158" i="19"/>
  <c r="R158" i="19"/>
  <c r="K158" i="19"/>
  <c r="L158" i="19"/>
  <c r="O158" i="19"/>
  <c r="F160" i="19"/>
  <c r="V160" i="19"/>
  <c r="G160" i="19"/>
  <c r="I160" i="19"/>
  <c r="U160" i="19"/>
  <c r="N160" i="19"/>
  <c r="P160" i="19"/>
  <c r="J160" i="19"/>
  <c r="K160" i="19"/>
  <c r="M160" i="19"/>
  <c r="L160" i="19"/>
  <c r="O160" i="19"/>
  <c r="R160" i="19"/>
  <c r="H160" i="19"/>
  <c r="Q160" i="19"/>
  <c r="F159" i="19"/>
  <c r="V159" i="19"/>
  <c r="G159" i="19"/>
  <c r="I159" i="19"/>
  <c r="U159" i="19"/>
  <c r="M159" i="19"/>
  <c r="L159" i="19"/>
  <c r="N159" i="19"/>
  <c r="H159" i="19"/>
  <c r="J159" i="19"/>
  <c r="K159" i="19"/>
  <c r="Q159" i="19"/>
  <c r="O159" i="19"/>
  <c r="R159" i="19"/>
  <c r="P159" i="19"/>
  <c r="J134" i="15"/>
  <c r="J121" i="19"/>
  <c r="R90" i="22"/>
  <c r="Q88" i="22"/>
  <c r="Q76" i="22"/>
  <c r="F72" i="22"/>
  <c r="U100" i="22"/>
  <c r="V87" i="19"/>
  <c r="O121" i="15"/>
  <c r="K121" i="15"/>
  <c r="R83" i="15"/>
  <c r="N83" i="15"/>
  <c r="J83" i="15"/>
  <c r="H83" i="15"/>
  <c r="N142" i="15"/>
  <c r="J142" i="15"/>
  <c r="S142" i="15" s="1"/>
  <c r="T142" i="15" s="1"/>
  <c r="F136" i="15"/>
  <c r="P115" i="15"/>
  <c r="I102" i="15"/>
  <c r="F87" i="15"/>
  <c r="F100" i="22"/>
  <c r="S100" i="22" s="1"/>
  <c r="M73" i="22"/>
  <c r="Q73" i="22"/>
  <c r="J75" i="22"/>
  <c r="S75" i="22" s="1"/>
  <c r="T75" i="22" s="1"/>
  <c r="N75" i="22"/>
  <c r="J100" i="22"/>
  <c r="N100" i="22"/>
  <c r="R100" i="22"/>
  <c r="J116" i="19"/>
  <c r="M100" i="19"/>
  <c r="N132" i="15"/>
  <c r="U111" i="19"/>
  <c r="Q94" i="19"/>
  <c r="M94" i="19"/>
  <c r="O101" i="22"/>
  <c r="Q89" i="19"/>
  <c r="F83" i="15"/>
  <c r="S83" i="15" s="1"/>
  <c r="I39" i="19"/>
  <c r="N134" i="15"/>
  <c r="U83" i="22"/>
  <c r="G87" i="15"/>
  <c r="U87" i="19"/>
  <c r="N121" i="15"/>
  <c r="J121" i="15"/>
  <c r="S121" i="15" s="1"/>
  <c r="T121" i="15" s="1"/>
  <c r="Q83" i="15"/>
  <c r="M83" i="15"/>
  <c r="I83" i="15"/>
  <c r="P76" i="15"/>
  <c r="Q142" i="15"/>
  <c r="M142" i="15"/>
  <c r="R100" i="15"/>
  <c r="Q87" i="15"/>
  <c r="O87" i="15"/>
  <c r="M87" i="15"/>
  <c r="K87" i="15"/>
  <c r="I87" i="15"/>
  <c r="F87" i="22"/>
  <c r="J73" i="22"/>
  <c r="K75" i="22"/>
  <c r="K100" i="22"/>
  <c r="O100" i="22"/>
  <c r="O136" i="22"/>
  <c r="R100" i="19"/>
  <c r="L100" i="19"/>
  <c r="I71" i="15"/>
  <c r="G144" i="19"/>
  <c r="R136" i="22"/>
  <c r="M136" i="22"/>
  <c r="H119" i="19"/>
  <c r="Q100" i="19"/>
  <c r="G121" i="22"/>
  <c r="G59" i="15"/>
  <c r="G61" i="15"/>
  <c r="G62" i="15"/>
  <c r="G64" i="15"/>
  <c r="I109" i="19"/>
  <c r="M47" i="19"/>
  <c r="K47" i="19"/>
  <c r="P47" i="22"/>
  <c r="J47" i="22"/>
  <c r="U47" i="19"/>
  <c r="O47" i="22"/>
  <c r="I47" i="22"/>
  <c r="V47" i="19"/>
  <c r="Q47" i="19"/>
  <c r="N47" i="22"/>
  <c r="H47" i="22"/>
  <c r="F47" i="22"/>
  <c r="S47" i="22" s="1"/>
  <c r="O47" i="19"/>
  <c r="Q47" i="22"/>
  <c r="K47" i="22"/>
  <c r="F47" i="15"/>
  <c r="F45" i="19"/>
  <c r="Q45" i="22"/>
  <c r="K45" i="22"/>
  <c r="F45" i="22"/>
  <c r="S45" i="22" s="1"/>
  <c r="P45" i="22"/>
  <c r="J45" i="22"/>
  <c r="O45" i="22"/>
  <c r="I45" i="22"/>
  <c r="U45" i="19"/>
  <c r="R45" i="22"/>
  <c r="L45" i="22"/>
  <c r="H38" i="22"/>
  <c r="J38" i="22"/>
  <c r="U38" i="22"/>
  <c r="U38" i="19"/>
  <c r="F34" i="19"/>
  <c r="N34" i="15"/>
  <c r="U34" i="19"/>
  <c r="I34" i="22"/>
  <c r="F33" i="19"/>
  <c r="P33" i="22"/>
  <c r="L33" i="22"/>
  <c r="H33" i="22"/>
  <c r="P33" i="15"/>
  <c r="G33" i="15"/>
  <c r="P21" i="19"/>
  <c r="M21" i="22"/>
  <c r="J21" i="22"/>
  <c r="I21" i="19"/>
  <c r="U21" i="19"/>
  <c r="R21" i="19"/>
  <c r="P21" i="22"/>
  <c r="U21" i="22"/>
  <c r="F19" i="19"/>
  <c r="K19" i="15"/>
  <c r="Q19" i="15"/>
  <c r="Q19" i="22"/>
  <c r="L19" i="15"/>
  <c r="R19" i="15"/>
  <c r="N19" i="22"/>
  <c r="M19" i="15"/>
  <c r="J19" i="15"/>
  <c r="P19" i="15"/>
  <c r="V19" i="19"/>
  <c r="Q18" i="22"/>
  <c r="K18" i="22"/>
  <c r="F18" i="15"/>
  <c r="S18" i="15" s="1"/>
  <c r="T18" i="15" s="1"/>
  <c r="I18" i="15"/>
  <c r="O18" i="15"/>
  <c r="P18" i="22"/>
  <c r="J18" i="22"/>
  <c r="J18" i="15"/>
  <c r="P18" i="15"/>
  <c r="O18" i="22"/>
  <c r="I18" i="22"/>
  <c r="F18" i="22"/>
  <c r="S18" i="22" s="1"/>
  <c r="K18" i="15"/>
  <c r="Q18" i="15"/>
  <c r="U18" i="19"/>
  <c r="G18" i="15"/>
  <c r="U18" i="22"/>
  <c r="R18" i="22"/>
  <c r="L18" i="22"/>
  <c r="N18" i="15"/>
  <c r="M11" i="19"/>
  <c r="J11" i="22"/>
  <c r="U11" i="22"/>
  <c r="N11" i="22"/>
  <c r="R132" i="15"/>
  <c r="U133" i="19"/>
  <c r="O133" i="15"/>
  <c r="V135" i="22"/>
  <c r="F121" i="19"/>
  <c r="F124" i="15"/>
  <c r="G116" i="19"/>
  <c r="M116" i="19"/>
  <c r="F116" i="22"/>
  <c r="H116" i="19"/>
  <c r="N116" i="19"/>
  <c r="I116" i="19"/>
  <c r="O116" i="19"/>
  <c r="F116" i="15"/>
  <c r="U116" i="19"/>
  <c r="L116" i="19"/>
  <c r="R116" i="19"/>
  <c r="J108" i="19"/>
  <c r="H108" i="19"/>
  <c r="P108" i="19"/>
  <c r="R108" i="19"/>
  <c r="I108" i="19"/>
  <c r="Q108" i="19"/>
  <c r="K108" i="19"/>
  <c r="G108" i="19"/>
  <c r="O108" i="19"/>
  <c r="V108" i="19"/>
  <c r="O106" i="22"/>
  <c r="I106" i="22"/>
  <c r="F106" i="15"/>
  <c r="S106" i="15" s="1"/>
  <c r="J106" i="15"/>
  <c r="P106" i="15"/>
  <c r="U106" i="19"/>
  <c r="N106" i="22"/>
  <c r="H106" i="22"/>
  <c r="F106" i="22"/>
  <c r="S106" i="22" s="1"/>
  <c r="K106" i="15"/>
  <c r="Q106" i="15"/>
  <c r="V106" i="19"/>
  <c r="M106" i="22"/>
  <c r="L106" i="15"/>
  <c r="R106" i="15"/>
  <c r="P106" i="22"/>
  <c r="J106" i="22"/>
  <c r="I106" i="15"/>
  <c r="O106" i="15"/>
  <c r="G106" i="15"/>
  <c r="F105" i="22"/>
  <c r="P105" i="22"/>
  <c r="H105" i="22"/>
  <c r="F105" i="15"/>
  <c r="V105" i="19"/>
  <c r="N104" i="15"/>
  <c r="I104" i="15"/>
  <c r="O104" i="15"/>
  <c r="H104" i="15"/>
  <c r="S104" i="15" s="1"/>
  <c r="T104" i="15" s="1"/>
  <c r="J104" i="15"/>
  <c r="P104" i="15"/>
  <c r="U104" i="19"/>
  <c r="F104" i="22"/>
  <c r="M104" i="15"/>
  <c r="G96" i="19"/>
  <c r="P96" i="15"/>
  <c r="G96" i="15"/>
  <c r="L96" i="15"/>
  <c r="F85" i="15"/>
  <c r="S85" i="15" s="1"/>
  <c r="H85" i="15"/>
  <c r="L85" i="15"/>
  <c r="R85" i="15"/>
  <c r="U85" i="19"/>
  <c r="F85" i="22"/>
  <c r="M85" i="15"/>
  <c r="V85" i="19"/>
  <c r="N85" i="15"/>
  <c r="K85" i="15"/>
  <c r="Q85" i="15"/>
  <c r="G85" i="15"/>
  <c r="J29" i="19"/>
  <c r="I29" i="15"/>
  <c r="O29" i="15"/>
  <c r="F29" i="15"/>
  <c r="S29" i="15" s="1"/>
  <c r="J29" i="15"/>
  <c r="P29" i="15"/>
  <c r="G29" i="15"/>
  <c r="F29" i="22"/>
  <c r="H29" i="15"/>
  <c r="K29" i="15"/>
  <c r="Q29" i="15"/>
  <c r="N29" i="15"/>
  <c r="V29" i="19"/>
  <c r="U29" i="22"/>
  <c r="M146" i="15"/>
  <c r="H146" i="15"/>
  <c r="N146" i="15"/>
  <c r="U146" i="19"/>
  <c r="I146" i="15"/>
  <c r="O146" i="15"/>
  <c r="V146" i="19"/>
  <c r="G146" i="15"/>
  <c r="G146" i="22"/>
  <c r="L146" i="15"/>
  <c r="R146" i="15"/>
  <c r="H122" i="15"/>
  <c r="K122" i="15"/>
  <c r="Q122" i="15"/>
  <c r="F122" i="15"/>
  <c r="S122" i="15" s="1"/>
  <c r="L122" i="15"/>
  <c r="R122" i="15"/>
  <c r="M122" i="15"/>
  <c r="F122" i="22"/>
  <c r="J122" i="15"/>
  <c r="P122" i="15"/>
  <c r="V122" i="19"/>
  <c r="H114" i="19"/>
  <c r="I114" i="19"/>
  <c r="K107" i="15"/>
  <c r="O107" i="15"/>
  <c r="F107" i="22"/>
  <c r="U107" i="19"/>
  <c r="F102" i="19"/>
  <c r="P102" i="22"/>
  <c r="J102" i="22"/>
  <c r="F102" i="15"/>
  <c r="O102" i="22"/>
  <c r="I102" i="22"/>
  <c r="N102" i="22"/>
  <c r="H102" i="22"/>
  <c r="R102" i="15"/>
  <c r="Q102" i="22"/>
  <c r="K102" i="22"/>
  <c r="V102" i="19"/>
  <c r="F95" i="15"/>
  <c r="V95" i="19"/>
  <c r="F93" i="19"/>
  <c r="F93" i="22"/>
  <c r="F93" i="15"/>
  <c r="S93" i="15" s="1"/>
  <c r="N93" i="15"/>
  <c r="G93" i="15"/>
  <c r="H93" i="15"/>
  <c r="I93" i="15"/>
  <c r="O93" i="15"/>
  <c r="J93" i="15"/>
  <c r="P93" i="15"/>
  <c r="M93" i="15"/>
  <c r="V93" i="19"/>
  <c r="U92" i="19"/>
  <c r="I92" i="22"/>
  <c r="R92" i="15"/>
  <c r="R81" i="22"/>
  <c r="P81" i="22"/>
  <c r="N81" i="22"/>
  <c r="U81" i="19"/>
  <c r="H81" i="22"/>
  <c r="F81" i="22"/>
  <c r="S81" i="22" s="1"/>
  <c r="F81" i="15"/>
  <c r="N69" i="15"/>
  <c r="U69" i="19"/>
  <c r="I69" i="15"/>
  <c r="O69" i="15"/>
  <c r="V69" i="19"/>
  <c r="J69" i="15"/>
  <c r="P69" i="15"/>
  <c r="F69" i="15"/>
  <c r="S69" i="15" s="1"/>
  <c r="T69" i="15" s="1"/>
  <c r="M69" i="15"/>
  <c r="G69" i="15"/>
  <c r="M63" i="22"/>
  <c r="K63" i="15"/>
  <c r="Q63" i="15"/>
  <c r="U63" i="19"/>
  <c r="G63" i="15"/>
  <c r="K63" i="22"/>
  <c r="F63" i="22"/>
  <c r="S63" i="22" s="1"/>
  <c r="H63" i="15"/>
  <c r="L63" i="15"/>
  <c r="R63" i="15"/>
  <c r="V63" i="19"/>
  <c r="I63" i="22"/>
  <c r="M63" i="15"/>
  <c r="O63" i="22"/>
  <c r="J63" i="15"/>
  <c r="P63" i="15"/>
  <c r="O62" i="22"/>
  <c r="I62" i="22"/>
  <c r="F62" i="22"/>
  <c r="S62" i="22" s="1"/>
  <c r="N62" i="22"/>
  <c r="H62" i="22"/>
  <c r="M62" i="22"/>
  <c r="F62" i="15"/>
  <c r="P62" i="22"/>
  <c r="J62" i="22"/>
  <c r="V62" i="19"/>
  <c r="F47" i="19"/>
  <c r="R47" i="15"/>
  <c r="R38" i="15"/>
  <c r="R108" i="15"/>
  <c r="G105" i="22"/>
  <c r="G85" i="22"/>
  <c r="R29" i="22"/>
  <c r="I32" i="22"/>
  <c r="N105" i="22"/>
  <c r="J73" i="19"/>
  <c r="H102" i="19"/>
  <c r="R146" i="19"/>
  <c r="F146" i="19"/>
  <c r="R106" i="19"/>
  <c r="R50" i="19"/>
  <c r="H114" i="15"/>
  <c r="G107" i="15"/>
  <c r="H21" i="15"/>
  <c r="R11" i="15"/>
  <c r="G124" i="22"/>
  <c r="R69" i="22"/>
  <c r="R108" i="22"/>
  <c r="R114" i="22"/>
  <c r="R85" i="19"/>
  <c r="R104" i="19"/>
  <c r="R143" i="19"/>
  <c r="R97" i="19"/>
  <c r="P128" i="19"/>
  <c r="L119" i="19"/>
  <c r="J24" i="19"/>
  <c r="K131" i="15"/>
  <c r="R45" i="15"/>
  <c r="I141" i="15"/>
  <c r="R105" i="15"/>
  <c r="G32" i="22"/>
  <c r="G93" i="22"/>
  <c r="I122" i="22"/>
  <c r="R85" i="22"/>
  <c r="K105" i="22"/>
  <c r="N127" i="22"/>
  <c r="H34" i="19"/>
  <c r="R102" i="19"/>
  <c r="G106" i="19"/>
  <c r="G18" i="19"/>
  <c r="N141" i="15"/>
  <c r="K141" i="15"/>
  <c r="N131" i="15"/>
  <c r="R62" i="15"/>
  <c r="G95" i="15"/>
  <c r="G21" i="15"/>
  <c r="G11" i="15"/>
  <c r="R81" i="15"/>
  <c r="R21" i="15"/>
  <c r="R116" i="22"/>
  <c r="R104" i="22"/>
  <c r="O105" i="22"/>
  <c r="H104" i="19"/>
  <c r="G47" i="19"/>
  <c r="H47" i="19"/>
  <c r="P129" i="15"/>
  <c r="T53" i="22"/>
  <c r="L129" i="15"/>
  <c r="T106" i="22"/>
  <c r="T45" i="22"/>
  <c r="J144" i="15"/>
  <c r="J138" i="15"/>
  <c r="R136" i="15"/>
  <c r="I135" i="15"/>
  <c r="R124" i="15"/>
  <c r="R120" i="15"/>
  <c r="R88" i="15"/>
  <c r="H78" i="15"/>
  <c r="G55" i="15"/>
  <c r="G78" i="15"/>
  <c r="G128" i="15"/>
  <c r="G138" i="19"/>
  <c r="U136" i="19"/>
  <c r="V131" i="19"/>
  <c r="V124" i="19"/>
  <c r="V120" i="19"/>
  <c r="V118" i="19"/>
  <c r="V114" i="19"/>
  <c r="U77" i="19"/>
  <c r="U71" i="19"/>
  <c r="V66" i="19"/>
  <c r="V60" i="19"/>
  <c r="V54" i="19"/>
  <c r="V52" i="19"/>
  <c r="V44" i="19"/>
  <c r="V35" i="19"/>
  <c r="V33" i="19"/>
  <c r="V22" i="19"/>
  <c r="V11" i="19"/>
  <c r="V9" i="19"/>
  <c r="O137" i="15"/>
  <c r="K137" i="15"/>
  <c r="R133" i="15"/>
  <c r="N133" i="15"/>
  <c r="J133" i="15"/>
  <c r="Q131" i="15"/>
  <c r="M131" i="15"/>
  <c r="I131" i="15"/>
  <c r="O129" i="15"/>
  <c r="K129" i="15"/>
  <c r="O123" i="15"/>
  <c r="K123" i="15"/>
  <c r="Q118" i="15"/>
  <c r="M118" i="15"/>
  <c r="I118" i="15"/>
  <c r="O96" i="15"/>
  <c r="K96" i="15"/>
  <c r="K77" i="15"/>
  <c r="Q72" i="15"/>
  <c r="M72" i="15"/>
  <c r="I72" i="15"/>
  <c r="O71" i="15"/>
  <c r="K71" i="15"/>
  <c r="Q66" i="15"/>
  <c r="M66" i="15"/>
  <c r="I66" i="15"/>
  <c r="O65" i="15"/>
  <c r="K65" i="15"/>
  <c r="Q54" i="15"/>
  <c r="M54" i="15"/>
  <c r="I54" i="15"/>
  <c r="O53" i="15"/>
  <c r="K53" i="15"/>
  <c r="Q52" i="15"/>
  <c r="M52" i="15"/>
  <c r="I52" i="15"/>
  <c r="O33" i="15"/>
  <c r="K33" i="15"/>
  <c r="O22" i="15"/>
  <c r="K22" i="15"/>
  <c r="O17" i="15"/>
  <c r="K17" i="15"/>
  <c r="O15" i="15"/>
  <c r="K15" i="15"/>
  <c r="O9" i="15"/>
  <c r="K9" i="15"/>
  <c r="Q8" i="15"/>
  <c r="M8" i="15"/>
  <c r="I8" i="15"/>
  <c r="O76" i="15"/>
  <c r="K76" i="15"/>
  <c r="H133" i="15"/>
  <c r="H123" i="15"/>
  <c r="H72" i="15"/>
  <c r="H66" i="15"/>
  <c r="H54" i="15"/>
  <c r="Q141" i="15"/>
  <c r="M141" i="15"/>
  <c r="Q77" i="15"/>
  <c r="G77" i="15"/>
  <c r="F133" i="15"/>
  <c r="S133" i="15" s="1"/>
  <c r="T133" i="15" s="1"/>
  <c r="F123" i="15"/>
  <c r="S123" i="15" s="1"/>
  <c r="F111" i="15"/>
  <c r="F96" i="15"/>
  <c r="S96" i="15" s="1"/>
  <c r="T96" i="15" s="1"/>
  <c r="O81" i="15"/>
  <c r="F78" i="15"/>
  <c r="F71" i="15"/>
  <c r="F68" i="15"/>
  <c r="F65" i="15"/>
  <c r="S65" i="15" s="1"/>
  <c r="F54" i="15"/>
  <c r="S54" i="15" s="1"/>
  <c r="T54" i="15" s="1"/>
  <c r="F44" i="15"/>
  <c r="O44" i="15"/>
  <c r="R35" i="15"/>
  <c r="H35" i="15"/>
  <c r="P34" i="15"/>
  <c r="H34" i="15"/>
  <c r="F11" i="15"/>
  <c r="F9" i="15"/>
  <c r="S9" i="15" s="1"/>
  <c r="G136" i="22"/>
  <c r="F138" i="22"/>
  <c r="F65" i="22"/>
  <c r="T61" i="22"/>
  <c r="F52" i="22"/>
  <c r="F44" i="22"/>
  <c r="F35" i="22"/>
  <c r="F15" i="22"/>
  <c r="S15" i="22" s="1"/>
  <c r="F77" i="22"/>
  <c r="R35" i="22"/>
  <c r="I44" i="22"/>
  <c r="I89" i="22"/>
  <c r="I111" i="22"/>
  <c r="I124" i="22"/>
  <c r="I131" i="22"/>
  <c r="R133" i="22"/>
  <c r="R138" i="22"/>
  <c r="H8" i="22"/>
  <c r="L8" i="22"/>
  <c r="P8" i="22"/>
  <c r="I9" i="22"/>
  <c r="M9" i="22"/>
  <c r="Q9" i="22"/>
  <c r="K11" i="22"/>
  <c r="O11" i="22"/>
  <c r="I15" i="22"/>
  <c r="M15" i="22"/>
  <c r="Q15" i="22"/>
  <c r="R17" i="22"/>
  <c r="J22" i="22"/>
  <c r="N22" i="22"/>
  <c r="R22" i="22"/>
  <c r="J25" i="22"/>
  <c r="P32" i="22"/>
  <c r="I33" i="22"/>
  <c r="M33" i="22"/>
  <c r="Q33" i="22"/>
  <c r="J34" i="22"/>
  <c r="N34" i="22"/>
  <c r="R34" i="22"/>
  <c r="N38" i="22"/>
  <c r="O52" i="22"/>
  <c r="K53" i="22"/>
  <c r="O53" i="22"/>
  <c r="H54" i="22"/>
  <c r="L54" i="22"/>
  <c r="P54" i="22"/>
  <c r="H60" i="22"/>
  <c r="L60" i="22"/>
  <c r="P60" i="22"/>
  <c r="I65" i="22"/>
  <c r="H66" i="22"/>
  <c r="P66" i="22"/>
  <c r="K68" i="22"/>
  <c r="O68" i="22"/>
  <c r="K76" i="22"/>
  <c r="O76" i="22"/>
  <c r="I78" i="22"/>
  <c r="M78" i="22"/>
  <c r="Q78" i="22"/>
  <c r="O85" i="22"/>
  <c r="K85" i="22"/>
  <c r="K88" i="22"/>
  <c r="O88" i="22"/>
  <c r="J90" i="22"/>
  <c r="I96" i="22"/>
  <c r="K136" i="22"/>
  <c r="P136" i="22"/>
  <c r="O137" i="22"/>
  <c r="I55" i="19"/>
  <c r="K90" i="19"/>
  <c r="R96" i="19"/>
  <c r="R17" i="19"/>
  <c r="R114" i="19"/>
  <c r="G136" i="19"/>
  <c r="Q114" i="19"/>
  <c r="G114" i="19"/>
  <c r="G102" i="19"/>
  <c r="G60" i="19"/>
  <c r="G55" i="19"/>
  <c r="G53" i="19"/>
  <c r="N17" i="19"/>
  <c r="G128" i="19"/>
  <c r="R105" i="19"/>
  <c r="H60" i="19"/>
  <c r="T57" i="22"/>
  <c r="G56" i="22"/>
  <c r="U138" i="22"/>
  <c r="U131" i="22"/>
  <c r="U123" i="22"/>
  <c r="G135" i="15"/>
  <c r="G114" i="15"/>
  <c r="L48" i="15"/>
  <c r="I120" i="15"/>
  <c r="R114" i="15"/>
  <c r="I113" i="15"/>
  <c r="L112" i="15"/>
  <c r="I103" i="15"/>
  <c r="J94" i="15"/>
  <c r="J75" i="15"/>
  <c r="I70" i="15"/>
  <c r="J64" i="15"/>
  <c r="I61" i="15"/>
  <c r="G138" i="15"/>
  <c r="G88" i="15"/>
  <c r="V137" i="19"/>
  <c r="V135" i="19"/>
  <c r="U131" i="19"/>
  <c r="U124" i="19"/>
  <c r="U120" i="19"/>
  <c r="U118" i="19"/>
  <c r="U114" i="19"/>
  <c r="V111" i="19"/>
  <c r="V90" i="19"/>
  <c r="V88" i="19"/>
  <c r="V78" i="19"/>
  <c r="V76" i="19"/>
  <c r="V72" i="19"/>
  <c r="V68" i="19"/>
  <c r="U66" i="19"/>
  <c r="U60" i="19"/>
  <c r="U54" i="19"/>
  <c r="U52" i="19"/>
  <c r="U44" i="19"/>
  <c r="U35" i="19"/>
  <c r="U33" i="19"/>
  <c r="U22" i="19"/>
  <c r="U11" i="19"/>
  <c r="U9" i="19"/>
  <c r="R137" i="15"/>
  <c r="N137" i="15"/>
  <c r="J137" i="15"/>
  <c r="Q133" i="15"/>
  <c r="M133" i="15"/>
  <c r="I133" i="15"/>
  <c r="P131" i="15"/>
  <c r="L131" i="15"/>
  <c r="N129" i="15"/>
  <c r="J129" i="15"/>
  <c r="R123" i="15"/>
  <c r="N123" i="15"/>
  <c r="J123" i="15"/>
  <c r="P118" i="15"/>
  <c r="L118" i="15"/>
  <c r="R96" i="15"/>
  <c r="N96" i="15"/>
  <c r="J96" i="15"/>
  <c r="R77" i="15"/>
  <c r="J77" i="15"/>
  <c r="P72" i="15"/>
  <c r="L72" i="15"/>
  <c r="R71" i="15"/>
  <c r="N71" i="15"/>
  <c r="J71" i="15"/>
  <c r="O67" i="15"/>
  <c r="P66" i="15"/>
  <c r="L66" i="15"/>
  <c r="R65" i="15"/>
  <c r="N65" i="15"/>
  <c r="J65" i="15"/>
  <c r="P54" i="15"/>
  <c r="L54" i="15"/>
  <c r="R53" i="15"/>
  <c r="N53" i="15"/>
  <c r="J53" i="15"/>
  <c r="P52" i="15"/>
  <c r="L52" i="15"/>
  <c r="R33" i="15"/>
  <c r="N33" i="15"/>
  <c r="J33" i="15"/>
  <c r="R22" i="15"/>
  <c r="N22" i="15"/>
  <c r="J22" i="15"/>
  <c r="R17" i="15"/>
  <c r="N17" i="15"/>
  <c r="J17" i="15"/>
  <c r="R15" i="15"/>
  <c r="N15" i="15"/>
  <c r="J15" i="15"/>
  <c r="R9" i="15"/>
  <c r="N9" i="15"/>
  <c r="J9" i="15"/>
  <c r="P8" i="15"/>
  <c r="L8" i="15"/>
  <c r="R76" i="15"/>
  <c r="N76" i="15"/>
  <c r="J76" i="15"/>
  <c r="H131" i="15"/>
  <c r="H71" i="15"/>
  <c r="H65" i="15"/>
  <c r="H53" i="15"/>
  <c r="H33" i="15"/>
  <c r="H15" i="15"/>
  <c r="H8" i="15"/>
  <c r="P141" i="15"/>
  <c r="L141" i="15"/>
  <c r="H141" i="15"/>
  <c r="P77" i="15"/>
  <c r="F138" i="15"/>
  <c r="F131" i="15"/>
  <c r="F118" i="15"/>
  <c r="S118" i="15" s="1"/>
  <c r="R90" i="15"/>
  <c r="F88" i="15"/>
  <c r="F76" i="15"/>
  <c r="F60" i="15"/>
  <c r="F55" i="15"/>
  <c r="F53" i="15"/>
  <c r="S53" i="15" s="1"/>
  <c r="T53" i="15" s="1"/>
  <c r="Q44" i="15"/>
  <c r="I44" i="15"/>
  <c r="F38" i="15"/>
  <c r="R34" i="15"/>
  <c r="J34" i="15"/>
  <c r="I34" i="15"/>
  <c r="F22" i="15"/>
  <c r="S22" i="15" s="1"/>
  <c r="F15" i="15"/>
  <c r="S15" i="15" s="1"/>
  <c r="F8" i="15"/>
  <c r="S8" i="15" s="1"/>
  <c r="G131" i="22"/>
  <c r="F136" i="22"/>
  <c r="S136" i="22" s="1"/>
  <c r="F124" i="22"/>
  <c r="F120" i="22"/>
  <c r="S120" i="22" s="1"/>
  <c r="F96" i="22"/>
  <c r="F90" i="22"/>
  <c r="F78" i="22"/>
  <c r="S78" i="22" s="1"/>
  <c r="F60" i="22"/>
  <c r="S60" i="22" s="1"/>
  <c r="F55" i="22"/>
  <c r="F38" i="22"/>
  <c r="S38" i="22" s="1"/>
  <c r="F34" i="22"/>
  <c r="S34" i="22" s="1"/>
  <c r="F9" i="22"/>
  <c r="S9" i="22" s="1"/>
  <c r="T9" i="22" s="1"/>
  <c r="Q36" i="22"/>
  <c r="R44" i="22"/>
  <c r="I71" i="22"/>
  <c r="K95" i="22"/>
  <c r="K107" i="22"/>
  <c r="R111" i="22"/>
  <c r="R124" i="22"/>
  <c r="L126" i="22"/>
  <c r="R131" i="22"/>
  <c r="I8" i="22"/>
  <c r="M8" i="22"/>
  <c r="Q8" i="22"/>
  <c r="J9" i="22"/>
  <c r="N9" i="22"/>
  <c r="R9" i="22"/>
  <c r="H11" i="22"/>
  <c r="L11" i="22"/>
  <c r="P11" i="22"/>
  <c r="J15" i="22"/>
  <c r="N15" i="22"/>
  <c r="R15" i="22"/>
  <c r="H17" i="22"/>
  <c r="K22" i="22"/>
  <c r="O22" i="22"/>
  <c r="N25" i="22"/>
  <c r="J33" i="22"/>
  <c r="N33" i="22"/>
  <c r="R33" i="22"/>
  <c r="K34" i="22"/>
  <c r="O34" i="22"/>
  <c r="R38" i="22"/>
  <c r="H53" i="22"/>
  <c r="L53" i="22"/>
  <c r="P53" i="22"/>
  <c r="I54" i="22"/>
  <c r="M54" i="22"/>
  <c r="Q54" i="22"/>
  <c r="I60" i="22"/>
  <c r="M60" i="22"/>
  <c r="Q60" i="22"/>
  <c r="Q65" i="22"/>
  <c r="J66" i="22"/>
  <c r="R66" i="22"/>
  <c r="H68" i="22"/>
  <c r="L68" i="22"/>
  <c r="P68" i="22"/>
  <c r="H76" i="22"/>
  <c r="L76" i="22"/>
  <c r="P76" i="22"/>
  <c r="J78" i="22"/>
  <c r="N78" i="22"/>
  <c r="R78" i="22"/>
  <c r="H88" i="22"/>
  <c r="L88" i="22"/>
  <c r="P88" i="22"/>
  <c r="N90" i="22"/>
  <c r="H96" i="22"/>
  <c r="R96" i="22"/>
  <c r="M135" i="22"/>
  <c r="L136" i="22"/>
  <c r="Q136" i="22"/>
  <c r="R34" i="19"/>
  <c r="H44" i="19"/>
  <c r="R55" i="19"/>
  <c r="R65" i="19"/>
  <c r="R123" i="19"/>
  <c r="O114" i="19"/>
  <c r="L17" i="19"/>
  <c r="L11" i="19"/>
  <c r="G9" i="19"/>
  <c r="M156" i="19"/>
  <c r="V156" i="19"/>
  <c r="F156" i="19"/>
  <c r="Q156" i="19"/>
  <c r="I156" i="19"/>
  <c r="G156" i="19"/>
  <c r="U156" i="19"/>
  <c r="J156" i="19"/>
  <c r="P156" i="19"/>
  <c r="N156" i="19"/>
  <c r="R156" i="19"/>
  <c r="L156" i="19"/>
  <c r="O156" i="19"/>
  <c r="H156" i="19"/>
  <c r="K156" i="19"/>
  <c r="G157" i="19"/>
  <c r="V157" i="19"/>
  <c r="F157" i="19"/>
  <c r="I157" i="19"/>
  <c r="U157" i="19"/>
  <c r="M157" i="19"/>
  <c r="Q157" i="19"/>
  <c r="K157" i="19"/>
  <c r="H157" i="19"/>
  <c r="P157" i="19"/>
  <c r="O157" i="19"/>
  <c r="R157" i="19"/>
  <c r="L157" i="19"/>
  <c r="J157" i="19"/>
  <c r="N157" i="19"/>
  <c r="G133" i="19"/>
  <c r="F111" i="19"/>
  <c r="J62" i="19"/>
  <c r="R60" i="19"/>
  <c r="R8" i="19"/>
  <c r="T49" i="22"/>
  <c r="G71" i="22"/>
  <c r="U137" i="22"/>
  <c r="U118" i="22"/>
  <c r="G133" i="15"/>
  <c r="G120" i="15"/>
  <c r="G112" i="15"/>
  <c r="G71" i="15"/>
  <c r="G90" i="15"/>
  <c r="H136" i="15"/>
  <c r="H120" i="15"/>
  <c r="I114" i="15"/>
  <c r="R111" i="15"/>
  <c r="R78" i="15"/>
  <c r="G141" i="15"/>
  <c r="G34" i="15"/>
  <c r="G25" i="15"/>
  <c r="G35" i="15"/>
  <c r="G68" i="15"/>
  <c r="V138" i="19"/>
  <c r="U137" i="19"/>
  <c r="V133" i="19"/>
  <c r="V123" i="19"/>
  <c r="V96" i="19"/>
  <c r="U90" i="19"/>
  <c r="U88" i="19"/>
  <c r="U78" i="19"/>
  <c r="U76" i="19"/>
  <c r="U72" i="19"/>
  <c r="U68" i="19"/>
  <c r="V65" i="19"/>
  <c r="V53" i="19"/>
  <c r="V38" i="19"/>
  <c r="V34" i="19"/>
  <c r="V17" i="19"/>
  <c r="V15" i="19"/>
  <c r="V8" i="19"/>
  <c r="Q137" i="15"/>
  <c r="M137" i="15"/>
  <c r="I137" i="15"/>
  <c r="P133" i="15"/>
  <c r="L133" i="15"/>
  <c r="O131" i="15"/>
  <c r="Q129" i="15"/>
  <c r="M129" i="15"/>
  <c r="Q123" i="15"/>
  <c r="M123" i="15"/>
  <c r="I123" i="15"/>
  <c r="O118" i="15"/>
  <c r="Q96" i="15"/>
  <c r="M96" i="15"/>
  <c r="I96" i="15"/>
  <c r="M77" i="15"/>
  <c r="I77" i="15"/>
  <c r="O72" i="15"/>
  <c r="K72" i="15"/>
  <c r="Q71" i="15"/>
  <c r="M71" i="15"/>
  <c r="O66" i="15"/>
  <c r="K66" i="15"/>
  <c r="Q65" i="15"/>
  <c r="M65" i="15"/>
  <c r="I65" i="15"/>
  <c r="O54" i="15"/>
  <c r="K54" i="15"/>
  <c r="Q53" i="15"/>
  <c r="M53" i="15"/>
  <c r="I53" i="15"/>
  <c r="O52" i="15"/>
  <c r="K52" i="15"/>
  <c r="Q33" i="15"/>
  <c r="M33" i="15"/>
  <c r="I33" i="15"/>
  <c r="Q22" i="15"/>
  <c r="M22" i="15"/>
  <c r="I22" i="15"/>
  <c r="Q17" i="15"/>
  <c r="M17" i="15"/>
  <c r="I17" i="15"/>
  <c r="Q15" i="15"/>
  <c r="M15" i="15"/>
  <c r="I15" i="15"/>
  <c r="Q9" i="15"/>
  <c r="M9" i="15"/>
  <c r="I9" i="15"/>
  <c r="O8" i="15"/>
  <c r="K8" i="15"/>
  <c r="Q76" i="15"/>
  <c r="M76" i="15"/>
  <c r="I76" i="15"/>
  <c r="H96" i="15"/>
  <c r="H77" i="15"/>
  <c r="H52" i="15"/>
  <c r="H9" i="15"/>
  <c r="O141" i="15"/>
  <c r="AH141" i="15" s="1"/>
  <c r="F137" i="15"/>
  <c r="S137" i="15" s="1"/>
  <c r="F114" i="15"/>
  <c r="F90" i="15"/>
  <c r="R44" i="15"/>
  <c r="J44" i="15"/>
  <c r="F34" i="15"/>
  <c r="L34" i="15"/>
  <c r="F33" i="15"/>
  <c r="S33" i="15" s="1"/>
  <c r="H11" i="15"/>
  <c r="G65" i="22"/>
  <c r="G133" i="22"/>
  <c r="F133" i="22"/>
  <c r="F123" i="22"/>
  <c r="F114" i="22"/>
  <c r="F76" i="22"/>
  <c r="S76" i="22" s="1"/>
  <c r="F68" i="22"/>
  <c r="S68" i="22" s="1"/>
  <c r="F54" i="22"/>
  <c r="S54" i="22" s="1"/>
  <c r="F33" i="22"/>
  <c r="S33" i="22" s="1"/>
  <c r="F22" i="22"/>
  <c r="S22" i="22" s="1"/>
  <c r="F17" i="22"/>
  <c r="T13" i="22"/>
  <c r="F8" i="22"/>
  <c r="S8" i="22" s="1"/>
  <c r="J8" i="22"/>
  <c r="N8" i="22"/>
  <c r="K9" i="22"/>
  <c r="O9" i="22"/>
  <c r="I11" i="22"/>
  <c r="M11" i="22"/>
  <c r="Q11" i="22"/>
  <c r="K15" i="22"/>
  <c r="O15" i="22"/>
  <c r="H22" i="22"/>
  <c r="L22" i="22"/>
  <c r="P22" i="22"/>
  <c r="K33" i="22"/>
  <c r="O33" i="22"/>
  <c r="H34" i="22"/>
  <c r="L34" i="22"/>
  <c r="P34" i="22"/>
  <c r="N52" i="22"/>
  <c r="I53" i="22"/>
  <c r="M53" i="22"/>
  <c r="Q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P96" i="22"/>
  <c r="R118" i="22"/>
  <c r="R123" i="22"/>
  <c r="H136" i="22"/>
  <c r="I137" i="22"/>
  <c r="I44" i="19"/>
  <c r="R52" i="19"/>
  <c r="H96" i="19"/>
  <c r="L114" i="19"/>
  <c r="G44" i="19"/>
  <c r="J17" i="19"/>
  <c r="G8" i="19"/>
  <c r="M62" i="19"/>
  <c r="Q60" i="19"/>
  <c r="T12" i="22"/>
  <c r="H81" i="15"/>
  <c r="Q81" i="15"/>
  <c r="U134" i="22"/>
  <c r="G140" i="15"/>
  <c r="U132" i="19"/>
  <c r="J132" i="15"/>
  <c r="I36" i="22"/>
  <c r="I107" i="22"/>
  <c r="I126" i="22"/>
  <c r="I143" i="22"/>
  <c r="P62" i="19"/>
  <c r="L60" i="15"/>
  <c r="G60" i="15"/>
  <c r="V86" i="15"/>
  <c r="V134" i="15"/>
  <c r="V132" i="22"/>
  <c r="G36" i="22"/>
  <c r="U86" i="22"/>
  <c r="K91" i="15"/>
  <c r="U134" i="19"/>
  <c r="R134" i="15"/>
  <c r="I81" i="15"/>
  <c r="Q98" i="22"/>
  <c r="M98" i="22"/>
  <c r="I98" i="22"/>
  <c r="P98" i="22"/>
  <c r="L98" i="22"/>
  <c r="H98" i="22"/>
  <c r="F98" i="22"/>
  <c r="S98" i="22" s="1"/>
  <c r="R98" i="22"/>
  <c r="N98" i="22"/>
  <c r="J98" i="22"/>
  <c r="G92" i="19"/>
  <c r="R92" i="19"/>
  <c r="O92" i="22"/>
  <c r="K92" i="22"/>
  <c r="F92" i="19"/>
  <c r="R92" i="22"/>
  <c r="N92" i="22"/>
  <c r="J92" i="22"/>
  <c r="F92" i="22"/>
  <c r="S92" i="22" s="1"/>
  <c r="P92" i="22"/>
  <c r="L92" i="22"/>
  <c r="H92" i="22"/>
  <c r="L89" i="19"/>
  <c r="M89" i="19"/>
  <c r="R89" i="19"/>
  <c r="K89" i="19"/>
  <c r="O51" i="22"/>
  <c r="K51" i="22"/>
  <c r="F51" i="19"/>
  <c r="R51" i="22"/>
  <c r="N51" i="22"/>
  <c r="J51" i="22"/>
  <c r="P51" i="22"/>
  <c r="L51" i="22"/>
  <c r="H51" i="22"/>
  <c r="N48" i="22"/>
  <c r="J48" i="22"/>
  <c r="R48" i="22"/>
  <c r="G134" i="15"/>
  <c r="V86" i="22"/>
  <c r="V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Q56" i="22"/>
  <c r="Q71" i="22"/>
  <c r="Q116" i="22"/>
  <c r="G127" i="19"/>
  <c r="L127" i="19"/>
  <c r="Q127" i="19"/>
  <c r="R127" i="19"/>
  <c r="H127" i="22"/>
  <c r="H127" i="19"/>
  <c r="M127" i="19"/>
  <c r="K127" i="19"/>
  <c r="P127" i="19"/>
  <c r="R127" i="22"/>
  <c r="J127" i="22"/>
  <c r="P125" i="22"/>
  <c r="H125" i="22"/>
  <c r="S125" i="22" s="1"/>
  <c r="T125" i="22" s="1"/>
  <c r="R115" i="22"/>
  <c r="N115" i="22"/>
  <c r="J115" i="22"/>
  <c r="Q115" i="22"/>
  <c r="M115" i="22"/>
  <c r="I115" i="22"/>
  <c r="F115" i="22"/>
  <c r="S115" i="22" s="1"/>
  <c r="I115" i="15"/>
  <c r="K115" i="15"/>
  <c r="O115" i="22"/>
  <c r="K115" i="22"/>
  <c r="H107" i="15"/>
  <c r="J107" i="15"/>
  <c r="L107" i="15"/>
  <c r="N107" i="15"/>
  <c r="P107" i="15"/>
  <c r="I64" i="22"/>
  <c r="H64" i="22"/>
  <c r="R64" i="22"/>
  <c r="L64" i="22"/>
  <c r="O32" i="22"/>
  <c r="N64" i="22"/>
  <c r="K64" i="22"/>
  <c r="Q55" i="19"/>
  <c r="R64" i="19"/>
  <c r="N67" i="19"/>
  <c r="L68" i="19"/>
  <c r="M92" i="19"/>
  <c r="I102" i="19"/>
  <c r="J104" i="19"/>
  <c r="P105" i="19"/>
  <c r="P109" i="19"/>
  <c r="R115" i="19"/>
  <c r="I118" i="19"/>
  <c r="M123" i="19"/>
  <c r="R11" i="19"/>
  <c r="P114" i="19"/>
  <c r="K114" i="19"/>
  <c r="G70" i="19"/>
  <c r="G52" i="19"/>
  <c r="P24" i="19"/>
  <c r="K24" i="19"/>
  <c r="O17" i="19"/>
  <c r="K17" i="19"/>
  <c r="G17" i="19"/>
  <c r="G11" i="19"/>
  <c r="F136" i="19"/>
  <c r="Q124" i="19"/>
  <c r="I70" i="19"/>
  <c r="R107" i="15"/>
  <c r="R70" i="22"/>
  <c r="L89" i="22"/>
  <c r="R107" i="22"/>
  <c r="N124" i="22"/>
  <c r="H123" i="22"/>
  <c r="P127" i="22"/>
  <c r="M127" i="22"/>
  <c r="Q127" i="22"/>
  <c r="J136" i="22"/>
  <c r="N136" i="22"/>
  <c r="I34" i="19"/>
  <c r="R35" i="19"/>
  <c r="I42" i="19"/>
  <c r="I65" i="19"/>
  <c r="I73" i="19"/>
  <c r="I92" i="19"/>
  <c r="I105" i="19"/>
  <c r="R107" i="19"/>
  <c r="N109" i="19"/>
  <c r="I123" i="19"/>
  <c r="L138" i="19"/>
  <c r="K139" i="19"/>
  <c r="R141" i="19"/>
  <c r="R119" i="19"/>
  <c r="O128" i="19"/>
  <c r="K128" i="19"/>
  <c r="M119" i="19"/>
  <c r="M114" i="19"/>
  <c r="G111" i="19"/>
  <c r="N108" i="19"/>
  <c r="G115" i="19"/>
  <c r="M24" i="19"/>
  <c r="I24" i="19"/>
  <c r="G22" i="19"/>
  <c r="Q17" i="19"/>
  <c r="M17" i="19"/>
  <c r="I17" i="19"/>
  <c r="F113" i="22"/>
  <c r="G58" i="19"/>
  <c r="I79" i="22"/>
  <c r="F55" i="19"/>
  <c r="V26" i="15"/>
  <c r="F27" i="19"/>
  <c r="R27" i="22"/>
  <c r="N27" i="22"/>
  <c r="J27" i="22"/>
  <c r="K27" i="15"/>
  <c r="O27" i="15"/>
  <c r="Q27" i="22"/>
  <c r="M27" i="22"/>
  <c r="I27" i="22"/>
  <c r="L27" i="15"/>
  <c r="P27" i="15"/>
  <c r="P27" i="22"/>
  <c r="L27" i="22"/>
  <c r="H27" i="22"/>
  <c r="F27" i="15"/>
  <c r="I27" i="15"/>
  <c r="M27" i="15"/>
  <c r="Q27" i="15"/>
  <c r="O27" i="22"/>
  <c r="K27" i="22"/>
  <c r="F27" i="22"/>
  <c r="S27" i="22" s="1"/>
  <c r="H27" i="15"/>
  <c r="J27" i="15"/>
  <c r="N27" i="15"/>
  <c r="R27" i="15"/>
  <c r="G82" i="22"/>
  <c r="L140" i="15"/>
  <c r="P140" i="15"/>
  <c r="H140" i="15"/>
  <c r="M140" i="15"/>
  <c r="Q140" i="15"/>
  <c r="J140" i="15"/>
  <c r="N140" i="15"/>
  <c r="K140" i="15"/>
  <c r="O140" i="15"/>
  <c r="G38" i="15"/>
  <c r="V82" i="22"/>
  <c r="V27" i="22"/>
  <c r="V99" i="22"/>
  <c r="N132" i="22"/>
  <c r="R132" i="22"/>
  <c r="J132" i="22"/>
  <c r="F132" i="15"/>
  <c r="H132" i="15"/>
  <c r="F132" i="22"/>
  <c r="H132" i="22"/>
  <c r="O130" i="22"/>
  <c r="H134" i="22"/>
  <c r="F134" i="15"/>
  <c r="S134" i="15" s="1"/>
  <c r="H134" i="15"/>
  <c r="F134" i="22"/>
  <c r="U84" i="19"/>
  <c r="I86" i="22"/>
  <c r="H86" i="22"/>
  <c r="Q86" i="22"/>
  <c r="G86" i="22"/>
  <c r="F86" i="22"/>
  <c r="F86" i="15"/>
  <c r="J86" i="15"/>
  <c r="N86" i="15"/>
  <c r="R86" i="15"/>
  <c r="K86" i="15"/>
  <c r="O86" i="15"/>
  <c r="M86" i="22"/>
  <c r="H86" i="15"/>
  <c r="G27" i="22"/>
  <c r="U132" i="22"/>
  <c r="U82" i="22"/>
  <c r="G132" i="15"/>
  <c r="G86" i="15"/>
  <c r="G39" i="15"/>
  <c r="G27" i="15"/>
  <c r="G101" i="15"/>
  <c r="I39" i="15"/>
  <c r="H103" i="15"/>
  <c r="J103" i="15"/>
  <c r="I91" i="15"/>
  <c r="M70" i="15"/>
  <c r="Q70" i="15"/>
  <c r="J70" i="15"/>
  <c r="N70" i="15"/>
  <c r="H70" i="15"/>
  <c r="K70" i="15"/>
  <c r="O70" i="15"/>
  <c r="K61" i="15"/>
  <c r="O61" i="15"/>
  <c r="L61" i="15"/>
  <c r="P61" i="15"/>
  <c r="M61" i="15"/>
  <c r="Q61" i="15"/>
  <c r="H61" i="15"/>
  <c r="V82" i="19"/>
  <c r="P134" i="15"/>
  <c r="L134" i="15"/>
  <c r="P132" i="15"/>
  <c r="L132" i="15"/>
  <c r="N128" i="15"/>
  <c r="J128" i="15"/>
  <c r="P120" i="15"/>
  <c r="L120" i="15"/>
  <c r="N119" i="15"/>
  <c r="J119" i="15"/>
  <c r="N114" i="15"/>
  <c r="J114" i="15"/>
  <c r="P113" i="15"/>
  <c r="L113" i="15"/>
  <c r="P112" i="15"/>
  <c r="P103" i="15"/>
  <c r="L103" i="15"/>
  <c r="O99" i="15"/>
  <c r="N94" i="15"/>
  <c r="M86" i="15"/>
  <c r="O82" i="15"/>
  <c r="N64" i="15"/>
  <c r="U99" i="22"/>
  <c r="U27" i="22"/>
  <c r="K39" i="15"/>
  <c r="O39" i="15"/>
  <c r="L39" i="15"/>
  <c r="P39" i="15"/>
  <c r="M39" i="15"/>
  <c r="Q39" i="15"/>
  <c r="H39" i="15"/>
  <c r="J39" i="15"/>
  <c r="N39" i="15"/>
  <c r="I140" i="15"/>
  <c r="H91" i="15"/>
  <c r="L91" i="15"/>
  <c r="P91" i="15"/>
  <c r="M91" i="15"/>
  <c r="Q91" i="15"/>
  <c r="V134" i="19"/>
  <c r="V132" i="19"/>
  <c r="U82" i="19"/>
  <c r="V27" i="19"/>
  <c r="O134" i="15"/>
  <c r="K134" i="15"/>
  <c r="O132" i="15"/>
  <c r="K132" i="15"/>
  <c r="Q128" i="15"/>
  <c r="M128" i="15"/>
  <c r="O120" i="15"/>
  <c r="K120" i="15"/>
  <c r="Q119" i="15"/>
  <c r="M119" i="15"/>
  <c r="I119" i="15"/>
  <c r="Q114" i="15"/>
  <c r="M114" i="15"/>
  <c r="O113" i="15"/>
  <c r="K113" i="15"/>
  <c r="O103" i="15"/>
  <c r="K103" i="15"/>
  <c r="K94" i="15"/>
  <c r="J91" i="15"/>
  <c r="L86" i="15"/>
  <c r="N82" i="15"/>
  <c r="P70" i="15"/>
  <c r="N61" i="15"/>
  <c r="R99" i="22"/>
  <c r="L99" i="22"/>
  <c r="I99" i="22"/>
  <c r="H99" i="22"/>
  <c r="F99" i="22"/>
  <c r="H99" i="15"/>
  <c r="P99" i="22"/>
  <c r="F99" i="15"/>
  <c r="S99" i="15" s="1"/>
  <c r="L99" i="15"/>
  <c r="P99" i="15"/>
  <c r="I99" i="15"/>
  <c r="M99" i="15"/>
  <c r="Q99" i="15"/>
  <c r="G99" i="15"/>
  <c r="V99" i="19"/>
  <c r="U27" i="19"/>
  <c r="P128" i="15"/>
  <c r="P119" i="15"/>
  <c r="P114" i="15"/>
  <c r="N113" i="15"/>
  <c r="J113" i="15"/>
  <c r="N103" i="15"/>
  <c r="K99" i="15"/>
  <c r="O91" i="15"/>
  <c r="Q86" i="15"/>
  <c r="I86" i="15"/>
  <c r="L70" i="15"/>
  <c r="J61" i="15"/>
  <c r="V80" i="22"/>
  <c r="F82" i="19"/>
  <c r="R82" i="22"/>
  <c r="N82" i="22"/>
  <c r="J82" i="22"/>
  <c r="Q82" i="22"/>
  <c r="M82" i="22"/>
  <c r="I82" i="22"/>
  <c r="P82" i="22"/>
  <c r="L82" i="22"/>
  <c r="H82" i="22"/>
  <c r="H82" i="15"/>
  <c r="O82" i="22"/>
  <c r="L82" i="15"/>
  <c r="P82" i="15"/>
  <c r="K82" i="22"/>
  <c r="F82" i="22"/>
  <c r="S82" i="22" s="1"/>
  <c r="I82" i="15"/>
  <c r="M82" i="15"/>
  <c r="Q82" i="15"/>
  <c r="F82" i="15"/>
  <c r="V82" i="15"/>
  <c r="V27" i="15"/>
  <c r="V99" i="15"/>
  <c r="G91" i="15"/>
  <c r="G82" i="15"/>
  <c r="M48" i="15"/>
  <c r="Q48" i="15"/>
  <c r="J48" i="15"/>
  <c r="N48" i="15"/>
  <c r="H48" i="15"/>
  <c r="K48" i="15"/>
  <c r="O48" i="15"/>
  <c r="L94" i="15"/>
  <c r="P94" i="15"/>
  <c r="H94" i="15"/>
  <c r="M94" i="15"/>
  <c r="Q94" i="15"/>
  <c r="K75" i="15"/>
  <c r="O75" i="15"/>
  <c r="H75" i="15"/>
  <c r="L75" i="15"/>
  <c r="P75" i="15"/>
  <c r="M75" i="15"/>
  <c r="Q75" i="15"/>
  <c r="K64" i="15"/>
  <c r="O64" i="15"/>
  <c r="H64" i="15"/>
  <c r="L64" i="15"/>
  <c r="P64" i="15"/>
  <c r="M64" i="15"/>
  <c r="Q64" i="15"/>
  <c r="M60" i="15"/>
  <c r="Q60" i="15"/>
  <c r="J60" i="15"/>
  <c r="N60" i="15"/>
  <c r="H60" i="15"/>
  <c r="K60" i="15"/>
  <c r="O60" i="15"/>
  <c r="G127" i="15"/>
  <c r="U99" i="19"/>
  <c r="U86" i="19"/>
  <c r="Q134" i="15"/>
  <c r="M134" i="15"/>
  <c r="I134" i="15"/>
  <c r="Q132" i="15"/>
  <c r="M132" i="15"/>
  <c r="I132" i="15"/>
  <c r="O128" i="15"/>
  <c r="K128" i="15"/>
  <c r="Q120" i="15"/>
  <c r="M120" i="15"/>
  <c r="O119" i="15"/>
  <c r="K119" i="15"/>
  <c r="O114" i="15"/>
  <c r="K114" i="15"/>
  <c r="Q113" i="15"/>
  <c r="M113" i="15"/>
  <c r="Q103" i="15"/>
  <c r="M103" i="15"/>
  <c r="R99" i="15"/>
  <c r="J99" i="15"/>
  <c r="O94" i="15"/>
  <c r="N91" i="15"/>
  <c r="P86" i="15"/>
  <c r="R82" i="15"/>
  <c r="J82" i="15"/>
  <c r="N75" i="15"/>
  <c r="P60" i="15"/>
  <c r="P48" i="15"/>
  <c r="M30" i="22"/>
  <c r="P30" i="22"/>
  <c r="K30" i="22"/>
  <c r="O74" i="22"/>
  <c r="K74" i="22"/>
  <c r="N74" i="22"/>
  <c r="J74" i="22"/>
  <c r="Q74" i="22"/>
  <c r="M74" i="22"/>
  <c r="L30" i="22"/>
  <c r="M36" i="22"/>
  <c r="M56" i="22"/>
  <c r="M71" i="22"/>
  <c r="H74" i="22"/>
  <c r="M116" i="22"/>
  <c r="M134" i="22"/>
  <c r="I134" i="22"/>
  <c r="P35" i="19"/>
  <c r="J35" i="19"/>
  <c r="N35" i="19"/>
  <c r="H35" i="19"/>
  <c r="O35" i="19"/>
  <c r="Q43" i="19"/>
  <c r="K43" i="19"/>
  <c r="L43" i="19"/>
  <c r="M43" i="19"/>
  <c r="J87" i="19"/>
  <c r="N87" i="19"/>
  <c r="R99" i="19"/>
  <c r="J38" i="19"/>
  <c r="F38" i="19"/>
  <c r="G38" i="19"/>
  <c r="Q38" i="22"/>
  <c r="M38" i="22"/>
  <c r="I38" i="22"/>
  <c r="L38" i="19"/>
  <c r="P38" i="22"/>
  <c r="L38" i="22"/>
  <c r="O38" i="22"/>
  <c r="K38" i="22"/>
  <c r="I37" i="19"/>
  <c r="M37" i="19"/>
  <c r="Q37" i="19"/>
  <c r="J37" i="19"/>
  <c r="N37" i="19"/>
  <c r="G37" i="19"/>
  <c r="K37" i="19"/>
  <c r="O37" i="19"/>
  <c r="H37" i="19"/>
  <c r="L37" i="19"/>
  <c r="P37" i="19"/>
  <c r="N37" i="22"/>
  <c r="K81" i="15"/>
  <c r="J81" i="15"/>
  <c r="G143" i="22"/>
  <c r="G99" i="22"/>
  <c r="I30" i="22"/>
  <c r="N44" i="22"/>
  <c r="J44" i="22"/>
  <c r="Q44" i="22"/>
  <c r="M44" i="22"/>
  <c r="P44" i="22"/>
  <c r="L44" i="22"/>
  <c r="H44" i="22"/>
  <c r="I74" i="22"/>
  <c r="O89" i="22"/>
  <c r="K89" i="22"/>
  <c r="N89" i="22"/>
  <c r="J89" i="22"/>
  <c r="Q89" i="22"/>
  <c r="M89" i="22"/>
  <c r="Q111" i="22"/>
  <c r="M111" i="22"/>
  <c r="P111" i="22"/>
  <c r="L111" i="22"/>
  <c r="H111" i="22"/>
  <c r="O111" i="22"/>
  <c r="K111" i="22"/>
  <c r="J117" i="22"/>
  <c r="Q124" i="22"/>
  <c r="M124" i="22"/>
  <c r="P124" i="22"/>
  <c r="L124" i="22"/>
  <c r="H124" i="22"/>
  <c r="O124" i="22"/>
  <c r="K124" i="22"/>
  <c r="N131" i="22"/>
  <c r="J131" i="22"/>
  <c r="Q131" i="22"/>
  <c r="M131" i="22"/>
  <c r="P131" i="22"/>
  <c r="L131" i="22"/>
  <c r="H131" i="22"/>
  <c r="S131" i="22" s="1"/>
  <c r="Q143" i="22"/>
  <c r="O30" i="22"/>
  <c r="O36" i="22"/>
  <c r="L74" i="22"/>
  <c r="P89" i="22"/>
  <c r="H126" i="22"/>
  <c r="K105" i="19"/>
  <c r="L83" i="19"/>
  <c r="J83" i="19"/>
  <c r="H83" i="19"/>
  <c r="P83" i="19"/>
  <c r="N83" i="19"/>
  <c r="J79" i="19"/>
  <c r="H79" i="19"/>
  <c r="O79" i="19"/>
  <c r="N79" i="19"/>
  <c r="H79" i="22"/>
  <c r="P79" i="19"/>
  <c r="R79" i="19"/>
  <c r="P79" i="22"/>
  <c r="R79" i="22"/>
  <c r="L79" i="22"/>
  <c r="F48" i="19"/>
  <c r="G48" i="19"/>
  <c r="Q48" i="22"/>
  <c r="M48" i="22"/>
  <c r="I48" i="22"/>
  <c r="P48" i="22"/>
  <c r="L48" i="22"/>
  <c r="H48" i="22"/>
  <c r="O48" i="22"/>
  <c r="K48" i="22"/>
  <c r="AH107" i="15"/>
  <c r="M81" i="15"/>
  <c r="G79" i="22"/>
  <c r="G96" i="22"/>
  <c r="P56" i="22"/>
  <c r="L56" i="22"/>
  <c r="H56" i="22"/>
  <c r="O56" i="22"/>
  <c r="K56" i="22"/>
  <c r="N56" i="22"/>
  <c r="J56" i="22"/>
  <c r="P116" i="22"/>
  <c r="L116" i="22"/>
  <c r="H116" i="22"/>
  <c r="O116" i="22"/>
  <c r="K116" i="22"/>
  <c r="N116" i="22"/>
  <c r="J116" i="22"/>
  <c r="Q122" i="22"/>
  <c r="M122" i="22"/>
  <c r="H30" i="22"/>
  <c r="Q30" i="22"/>
  <c r="H32" i="22"/>
  <c r="L32" i="22"/>
  <c r="M41" i="22"/>
  <c r="K44" i="22"/>
  <c r="P74" i="22"/>
  <c r="O96" i="22"/>
  <c r="L96" i="22"/>
  <c r="O99" i="22"/>
  <c r="J111" i="22"/>
  <c r="K131" i="22"/>
  <c r="J40" i="19"/>
  <c r="I69" i="19"/>
  <c r="F71" i="19"/>
  <c r="P71" i="22"/>
  <c r="L71" i="22"/>
  <c r="H71" i="22"/>
  <c r="O71" i="22"/>
  <c r="K71" i="22"/>
  <c r="R71" i="22"/>
  <c r="N71" i="22"/>
  <c r="J71" i="22"/>
  <c r="F126" i="19"/>
  <c r="O129" i="19"/>
  <c r="F134" i="19"/>
  <c r="P81" i="15"/>
  <c r="G132" i="22"/>
  <c r="N36" i="22"/>
  <c r="J36" i="22"/>
  <c r="P36" i="22"/>
  <c r="L36" i="22"/>
  <c r="H36" i="22"/>
  <c r="N107" i="22"/>
  <c r="J107" i="22"/>
  <c r="Q107" i="22"/>
  <c r="M107" i="22"/>
  <c r="P107" i="22"/>
  <c r="L107" i="22"/>
  <c r="H107" i="22"/>
  <c r="O126" i="22"/>
  <c r="K126" i="22"/>
  <c r="N126" i="22"/>
  <c r="J126" i="22"/>
  <c r="Q126" i="22"/>
  <c r="M126" i="22"/>
  <c r="J30" i="22"/>
  <c r="K36" i="22"/>
  <c r="O44" i="22"/>
  <c r="R86" i="22"/>
  <c r="H89" i="22"/>
  <c r="O107" i="22"/>
  <c r="N111" i="22"/>
  <c r="J124" i="22"/>
  <c r="P126" i="22"/>
  <c r="O131" i="22"/>
  <c r="N68" i="19"/>
  <c r="J77" i="19"/>
  <c r="O118" i="19"/>
  <c r="N32" i="22"/>
  <c r="K32" i="22"/>
  <c r="N79" i="22"/>
  <c r="K79" i="22"/>
  <c r="N86" i="22"/>
  <c r="I35" i="19"/>
  <c r="H55" i="19"/>
  <c r="L55" i="19"/>
  <c r="P55" i="19"/>
  <c r="J55" i="19"/>
  <c r="N55" i="19"/>
  <c r="M73" i="19"/>
  <c r="Q73" i="19"/>
  <c r="K73" i="19"/>
  <c r="O73" i="19"/>
  <c r="H92" i="19"/>
  <c r="L92" i="19"/>
  <c r="P92" i="19"/>
  <c r="J92" i="19"/>
  <c r="N92" i="19"/>
  <c r="H123" i="19"/>
  <c r="L123" i="19"/>
  <c r="P123" i="19"/>
  <c r="Q139" i="19"/>
  <c r="G129" i="19"/>
  <c r="Q123" i="19"/>
  <c r="K123" i="19"/>
  <c r="P118" i="19"/>
  <c r="K92" i="19"/>
  <c r="P73" i="19"/>
  <c r="H73" i="19"/>
  <c r="J68" i="19"/>
  <c r="O55" i="19"/>
  <c r="N40" i="19"/>
  <c r="Q133" i="19"/>
  <c r="J114" i="19"/>
  <c r="N114" i="19"/>
  <c r="F99" i="19"/>
  <c r="O111" i="19"/>
  <c r="J59" i="19"/>
  <c r="F61" i="19"/>
  <c r="F37" i="19"/>
  <c r="G40" i="19"/>
  <c r="K40" i="19"/>
  <c r="O40" i="19"/>
  <c r="H40" i="19"/>
  <c r="L40" i="19"/>
  <c r="P40" i="19"/>
  <c r="I40" i="19"/>
  <c r="M40" i="19"/>
  <c r="Q40" i="19"/>
  <c r="O79" i="22"/>
  <c r="P86" i="22"/>
  <c r="L86" i="22"/>
  <c r="R134" i="22"/>
  <c r="I86" i="19"/>
  <c r="H99" i="19"/>
  <c r="P104" i="19"/>
  <c r="N104" i="19"/>
  <c r="H109" i="19"/>
  <c r="O109" i="19"/>
  <c r="R134" i="19"/>
  <c r="O123" i="19"/>
  <c r="J123" i="19"/>
  <c r="J109" i="19"/>
  <c r="Q92" i="19"/>
  <c r="N73" i="19"/>
  <c r="P68" i="19"/>
  <c r="H68" i="19"/>
  <c r="M55" i="19"/>
  <c r="G29" i="19"/>
  <c r="M111" i="19"/>
  <c r="J119" i="19"/>
  <c r="N119" i="19"/>
  <c r="O105" i="19"/>
  <c r="J105" i="19"/>
  <c r="Q105" i="19"/>
  <c r="J88" i="19"/>
  <c r="M88" i="19"/>
  <c r="P88" i="19"/>
  <c r="K23" i="19"/>
  <c r="O23" i="19"/>
  <c r="I23" i="19"/>
  <c r="P23" i="19"/>
  <c r="P16" i="19"/>
  <c r="I16" i="19"/>
  <c r="O16" i="19"/>
  <c r="F10" i="19"/>
  <c r="S10" i="19" s="1"/>
  <c r="I10" i="19"/>
  <c r="M10" i="19"/>
  <c r="Q10" i="19"/>
  <c r="J10" i="19"/>
  <c r="N10" i="19"/>
  <c r="G10" i="19"/>
  <c r="K10" i="19"/>
  <c r="O10" i="19"/>
  <c r="Q37" i="22"/>
  <c r="N85" i="22"/>
  <c r="N96" i="22"/>
  <c r="K96" i="22"/>
  <c r="N99" i="22"/>
  <c r="K99" i="22"/>
  <c r="P132" i="22"/>
  <c r="M132" i="22"/>
  <c r="Q132" i="22"/>
  <c r="R86" i="19"/>
  <c r="I104" i="19"/>
  <c r="J118" i="19"/>
  <c r="Q118" i="19"/>
  <c r="R132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R77" i="19"/>
  <c r="G68" i="19"/>
  <c r="K68" i="19"/>
  <c r="O68" i="19"/>
  <c r="I68" i="19"/>
  <c r="M68" i="19"/>
  <c r="Q68" i="19"/>
  <c r="G93" i="19"/>
  <c r="G99" i="19"/>
  <c r="F143" i="19"/>
  <c r="O139" i="19"/>
  <c r="N137" i="22"/>
  <c r="H136" i="19"/>
  <c r="M124" i="19"/>
  <c r="F114" i="19"/>
  <c r="S114" i="19" s="1"/>
  <c r="I110" i="19"/>
  <c r="F94" i="19"/>
  <c r="I93" i="19"/>
  <c r="I83" i="19"/>
  <c r="H71" i="19"/>
  <c r="I51" i="19"/>
  <c r="F49" i="19"/>
  <c r="R38" i="19"/>
  <c r="O38" i="19"/>
  <c r="R33" i="19"/>
  <c r="R27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Q121" i="19"/>
  <c r="K125" i="19"/>
  <c r="O117" i="19"/>
  <c r="F106" i="19"/>
  <c r="R94" i="19"/>
  <c r="R83" i="19"/>
  <c r="F60" i="19"/>
  <c r="F54" i="19"/>
  <c r="H50" i="19"/>
  <c r="M46" i="19"/>
  <c r="H45" i="19"/>
  <c r="M38" i="19"/>
  <c r="J31" i="19"/>
  <c r="I27" i="19"/>
  <c r="F8" i="19"/>
  <c r="G134" i="22"/>
  <c r="Q138" i="19"/>
  <c r="Q8" i="19"/>
  <c r="I35" i="22"/>
  <c r="I94" i="22"/>
  <c r="I140" i="22"/>
  <c r="N24" i="19"/>
  <c r="H24" i="19"/>
  <c r="R136" i="19"/>
  <c r="O133" i="19"/>
  <c r="I133" i="19"/>
  <c r="M121" i="19"/>
  <c r="I54" i="19"/>
  <c r="M53" i="19"/>
  <c r="M45" i="19"/>
  <c r="L117" i="15"/>
  <c r="I55" i="22"/>
  <c r="I139" i="22"/>
  <c r="P134" i="22"/>
  <c r="I146" i="19"/>
  <c r="R133" i="19"/>
  <c r="F129" i="19"/>
  <c r="I129" i="19"/>
  <c r="P121" i="19"/>
  <c r="L50" i="19"/>
  <c r="R18" i="19"/>
  <c r="I8" i="19"/>
  <c r="G58" i="15"/>
  <c r="K138" i="19"/>
  <c r="Q129" i="19"/>
  <c r="M129" i="19"/>
  <c r="H121" i="19"/>
  <c r="O58" i="19"/>
  <c r="M58" i="15"/>
  <c r="M127" i="15"/>
  <c r="Q105" i="15"/>
  <c r="Q79" i="15"/>
  <c r="P142" i="22"/>
  <c r="J64" i="19"/>
  <c r="J143" i="19"/>
  <c r="H133" i="19"/>
  <c r="M122" i="19"/>
  <c r="K121" i="19"/>
  <c r="F76" i="19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U145" i="19"/>
  <c r="O136" i="15"/>
  <c r="K136" i="15"/>
  <c r="Q130" i="15"/>
  <c r="M130" i="15"/>
  <c r="I130" i="15"/>
  <c r="AH19" i="15"/>
  <c r="H130" i="15"/>
  <c r="AH106" i="15"/>
  <c r="N145" i="15"/>
  <c r="G130" i="22"/>
  <c r="F130" i="22"/>
  <c r="I14" i="22"/>
  <c r="K140" i="22"/>
  <c r="O140" i="22"/>
  <c r="H142" i="22"/>
  <c r="L99" i="19"/>
  <c r="R130" i="19"/>
  <c r="Q143" i="19"/>
  <c r="M143" i="19"/>
  <c r="I143" i="19"/>
  <c r="Q76" i="19"/>
  <c r="AH7" i="15"/>
  <c r="N136" i="15"/>
  <c r="J136" i="15"/>
  <c r="P130" i="15"/>
  <c r="L130" i="15"/>
  <c r="P145" i="15"/>
  <c r="N129" i="22"/>
  <c r="N40" i="22"/>
  <c r="Q77" i="22"/>
  <c r="N130" i="22"/>
  <c r="Q134" i="22"/>
  <c r="L134" i="22"/>
  <c r="H140" i="22"/>
  <c r="L140" i="22"/>
  <c r="P140" i="22"/>
  <c r="L142" i="22"/>
  <c r="P138" i="19"/>
  <c r="P143" i="19"/>
  <c r="L143" i="19"/>
  <c r="H143" i="19"/>
  <c r="G130" i="19"/>
  <c r="G32" i="19"/>
  <c r="K133" i="19"/>
  <c r="H106" i="19"/>
  <c r="F83" i="19"/>
  <c r="K76" i="19"/>
  <c r="I75" i="19"/>
  <c r="Q70" i="19"/>
  <c r="F58" i="19"/>
  <c r="K58" i="19"/>
  <c r="O54" i="19"/>
  <c r="F52" i="19"/>
  <c r="P50" i="19"/>
  <c r="J50" i="19"/>
  <c r="Q45" i="19"/>
  <c r="I45" i="19"/>
  <c r="F44" i="19"/>
  <c r="H39" i="19"/>
  <c r="Q38" i="19"/>
  <c r="N38" i="19"/>
  <c r="I38" i="19"/>
  <c r="Q30" i="19"/>
  <c r="R13" i="19"/>
  <c r="G145" i="15"/>
  <c r="V130" i="19"/>
  <c r="Q136" i="15"/>
  <c r="M136" i="15"/>
  <c r="O130" i="15"/>
  <c r="K130" i="15"/>
  <c r="R145" i="15"/>
  <c r="J145" i="15"/>
  <c r="K130" i="22"/>
  <c r="R130" i="22"/>
  <c r="M140" i="22"/>
  <c r="Q140" i="22"/>
  <c r="O143" i="19"/>
  <c r="K143" i="19"/>
  <c r="J107" i="19"/>
  <c r="M133" i="19"/>
  <c r="P113" i="19"/>
  <c r="M91" i="19"/>
  <c r="Q83" i="19"/>
  <c r="O83" i="19"/>
  <c r="M83" i="19"/>
  <c r="K83" i="19"/>
  <c r="P75" i="19"/>
  <c r="P38" i="19"/>
  <c r="K38" i="19"/>
  <c r="R22" i="19"/>
  <c r="F18" i="19"/>
  <c r="V26" i="22"/>
  <c r="G130" i="15"/>
  <c r="I46" i="15"/>
  <c r="I125" i="15"/>
  <c r="I110" i="15"/>
  <c r="O95" i="15"/>
  <c r="K79" i="15"/>
  <c r="I62" i="15"/>
  <c r="U130" i="19"/>
  <c r="P136" i="15"/>
  <c r="L136" i="15"/>
  <c r="S136" i="15" s="1"/>
  <c r="T136" i="15" s="1"/>
  <c r="R130" i="15"/>
  <c r="N130" i="15"/>
  <c r="J130" i="15"/>
  <c r="F130" i="15"/>
  <c r="G77" i="22"/>
  <c r="I77" i="22"/>
  <c r="J128" i="22"/>
  <c r="J140" i="22"/>
  <c r="N143" i="19"/>
  <c r="G132" i="19"/>
  <c r="G76" i="19"/>
  <c r="P91" i="19"/>
  <c r="J60" i="19"/>
  <c r="Q41" i="19"/>
  <c r="I18" i="19"/>
  <c r="G104" i="22"/>
  <c r="Q24" i="22"/>
  <c r="R84" i="19"/>
  <c r="M12" i="19"/>
  <c r="G153" i="22"/>
  <c r="M153" i="22"/>
  <c r="U153" i="22"/>
  <c r="G153" i="19"/>
  <c r="M153" i="19"/>
  <c r="I153" i="15"/>
  <c r="O153" i="15"/>
  <c r="V153" i="15"/>
  <c r="H153" i="22"/>
  <c r="N153" i="22"/>
  <c r="V153" i="22"/>
  <c r="H153" i="19"/>
  <c r="N153" i="19"/>
  <c r="I153" i="22"/>
  <c r="O153" i="22"/>
  <c r="I153" i="19"/>
  <c r="O153" i="19"/>
  <c r="U153" i="19"/>
  <c r="K153" i="15"/>
  <c r="Q153" i="15"/>
  <c r="F153" i="15"/>
  <c r="L153" i="15"/>
  <c r="R153" i="15"/>
  <c r="J153" i="22"/>
  <c r="P153" i="22"/>
  <c r="J153" i="19"/>
  <c r="P153" i="19"/>
  <c r="V153" i="19"/>
  <c r="K153" i="22"/>
  <c r="Q153" i="22"/>
  <c r="K153" i="19"/>
  <c r="Q153" i="19"/>
  <c r="G153" i="15"/>
  <c r="M153" i="15"/>
  <c r="H153" i="15"/>
  <c r="P153" i="15"/>
  <c r="F153" i="22"/>
  <c r="L153" i="22"/>
  <c r="R153" i="22"/>
  <c r="F153" i="19"/>
  <c r="S153" i="19" s="1"/>
  <c r="L153" i="19"/>
  <c r="R153" i="19"/>
  <c r="N153" i="15"/>
  <c r="J153" i="15"/>
  <c r="K62" i="15"/>
  <c r="J117" i="15"/>
  <c r="M117" i="15"/>
  <c r="P117" i="15"/>
  <c r="H117" i="15"/>
  <c r="K117" i="15"/>
  <c r="N117" i="15"/>
  <c r="Q117" i="15"/>
  <c r="V80" i="15"/>
  <c r="I155" i="22"/>
  <c r="O155" i="22"/>
  <c r="K155" i="19"/>
  <c r="Q155" i="19"/>
  <c r="I155" i="15"/>
  <c r="O155" i="15"/>
  <c r="J155" i="22"/>
  <c r="P155" i="22"/>
  <c r="F155" i="19"/>
  <c r="L155" i="19"/>
  <c r="R155" i="19"/>
  <c r="K155" i="22"/>
  <c r="Q155" i="22"/>
  <c r="G155" i="19"/>
  <c r="M155" i="19"/>
  <c r="K155" i="15"/>
  <c r="Q155" i="15"/>
  <c r="F155" i="15"/>
  <c r="L155" i="15"/>
  <c r="R155" i="15"/>
  <c r="F155" i="22"/>
  <c r="S155" i="22" s="1"/>
  <c r="L155" i="22"/>
  <c r="R155" i="22"/>
  <c r="H155" i="19"/>
  <c r="N155" i="19"/>
  <c r="G155" i="22"/>
  <c r="M155" i="22"/>
  <c r="U155" i="22"/>
  <c r="I155" i="19"/>
  <c r="O155" i="19"/>
  <c r="U155" i="19"/>
  <c r="G155" i="15"/>
  <c r="M155" i="15"/>
  <c r="N155" i="15"/>
  <c r="J155" i="15"/>
  <c r="H155" i="22"/>
  <c r="N155" i="22"/>
  <c r="V155" i="22"/>
  <c r="J155" i="19"/>
  <c r="P155" i="19"/>
  <c r="V155" i="19"/>
  <c r="H155" i="15"/>
  <c r="V155" i="15"/>
  <c r="P155" i="15"/>
  <c r="I152" i="22"/>
  <c r="O152" i="22"/>
  <c r="K152" i="19"/>
  <c r="Q152" i="19"/>
  <c r="G152" i="15"/>
  <c r="M152" i="15"/>
  <c r="J152" i="22"/>
  <c r="P152" i="22"/>
  <c r="F152" i="19"/>
  <c r="L152" i="19"/>
  <c r="R152" i="19"/>
  <c r="K152" i="22"/>
  <c r="Q152" i="22"/>
  <c r="G152" i="19"/>
  <c r="M152" i="19"/>
  <c r="I152" i="15"/>
  <c r="O152" i="15"/>
  <c r="J152" i="15"/>
  <c r="P152" i="15"/>
  <c r="V152" i="15"/>
  <c r="F152" i="22"/>
  <c r="S152" i="22" s="1"/>
  <c r="L152" i="22"/>
  <c r="R152" i="22"/>
  <c r="H152" i="19"/>
  <c r="N152" i="19"/>
  <c r="G152" i="22"/>
  <c r="M152" i="22"/>
  <c r="U152" i="22"/>
  <c r="I152" i="19"/>
  <c r="O152" i="19"/>
  <c r="U152" i="19"/>
  <c r="K152" i="15"/>
  <c r="Q152" i="15"/>
  <c r="F152" i="15"/>
  <c r="S152" i="15" s="1"/>
  <c r="T152" i="15" s="1"/>
  <c r="L152" i="15"/>
  <c r="R152" i="15"/>
  <c r="H152" i="15"/>
  <c r="H152" i="22"/>
  <c r="N152" i="22"/>
  <c r="V152" i="22"/>
  <c r="J152" i="19"/>
  <c r="P152" i="19"/>
  <c r="V152" i="19"/>
  <c r="N152" i="15"/>
  <c r="F144" i="22"/>
  <c r="O144" i="19"/>
  <c r="V144" i="19"/>
  <c r="G84" i="22"/>
  <c r="G12" i="22"/>
  <c r="U12" i="22"/>
  <c r="Q58" i="15"/>
  <c r="M47" i="15"/>
  <c r="M37" i="15"/>
  <c r="R144" i="15"/>
  <c r="M135" i="15"/>
  <c r="Q127" i="15"/>
  <c r="K127" i="15"/>
  <c r="O79" i="15"/>
  <c r="G108" i="15"/>
  <c r="G117" i="15"/>
  <c r="G156" i="22"/>
  <c r="M156" i="22"/>
  <c r="U156" i="22"/>
  <c r="H156" i="22"/>
  <c r="N156" i="22"/>
  <c r="V156" i="22"/>
  <c r="I156" i="22"/>
  <c r="O156" i="22"/>
  <c r="J156" i="22"/>
  <c r="P156" i="22"/>
  <c r="K156" i="22"/>
  <c r="Q156" i="22"/>
  <c r="F156" i="22"/>
  <c r="L156" i="22"/>
  <c r="R156" i="22"/>
  <c r="Q12" i="19"/>
  <c r="Q12" i="22"/>
  <c r="K12" i="22"/>
  <c r="V12" i="19"/>
  <c r="P12" i="22"/>
  <c r="J12" i="22"/>
  <c r="F12" i="15"/>
  <c r="N12" i="22"/>
  <c r="H12" i="22"/>
  <c r="R12" i="15"/>
  <c r="I12" i="19"/>
  <c r="M12" i="22"/>
  <c r="G144" i="22"/>
  <c r="G108" i="22"/>
  <c r="G83" i="22"/>
  <c r="G124" i="15"/>
  <c r="G100" i="15"/>
  <c r="P25" i="15"/>
  <c r="O125" i="15"/>
  <c r="M110" i="15"/>
  <c r="O117" i="15"/>
  <c r="I12" i="22"/>
  <c r="P119" i="22"/>
  <c r="H119" i="22"/>
  <c r="Q42" i="19"/>
  <c r="O84" i="19"/>
  <c r="G84" i="19"/>
  <c r="V84" i="19"/>
  <c r="V12" i="15"/>
  <c r="V84" i="15"/>
  <c r="K154" i="22"/>
  <c r="Q154" i="22"/>
  <c r="I154" i="19"/>
  <c r="O154" i="19"/>
  <c r="U154" i="19"/>
  <c r="F154" i="15"/>
  <c r="L154" i="15"/>
  <c r="R154" i="15"/>
  <c r="F154" i="22"/>
  <c r="L154" i="22"/>
  <c r="R154" i="22"/>
  <c r="J154" i="19"/>
  <c r="P154" i="19"/>
  <c r="V154" i="19"/>
  <c r="G154" i="22"/>
  <c r="M154" i="22"/>
  <c r="U154" i="22"/>
  <c r="K154" i="19"/>
  <c r="Q154" i="19"/>
  <c r="H154" i="15"/>
  <c r="N154" i="15"/>
  <c r="V154" i="15"/>
  <c r="I154" i="15"/>
  <c r="O154" i="15"/>
  <c r="H154" i="22"/>
  <c r="N154" i="22"/>
  <c r="V154" i="22"/>
  <c r="F154" i="19"/>
  <c r="L154" i="19"/>
  <c r="R154" i="19"/>
  <c r="I154" i="22"/>
  <c r="O154" i="22"/>
  <c r="G154" i="19"/>
  <c r="M154" i="19"/>
  <c r="J154" i="15"/>
  <c r="P154" i="15"/>
  <c r="K154" i="15"/>
  <c r="Q154" i="15"/>
  <c r="M154" i="15"/>
  <c r="J154" i="22"/>
  <c r="P154" i="22"/>
  <c r="H154" i="19"/>
  <c r="N154" i="19"/>
  <c r="G154" i="15"/>
  <c r="K151" i="22"/>
  <c r="Q151" i="22"/>
  <c r="I151" i="19"/>
  <c r="O151" i="19"/>
  <c r="U151" i="19"/>
  <c r="K151" i="15"/>
  <c r="Q151" i="15"/>
  <c r="F151" i="22"/>
  <c r="L151" i="22"/>
  <c r="R151" i="22"/>
  <c r="J151" i="19"/>
  <c r="P151" i="19"/>
  <c r="V151" i="19"/>
  <c r="G151" i="22"/>
  <c r="M151" i="22"/>
  <c r="U151" i="22"/>
  <c r="K151" i="19"/>
  <c r="Q151" i="19"/>
  <c r="G151" i="15"/>
  <c r="M151" i="15"/>
  <c r="H151" i="15"/>
  <c r="N151" i="15"/>
  <c r="H151" i="22"/>
  <c r="N151" i="22"/>
  <c r="V151" i="22"/>
  <c r="F151" i="19"/>
  <c r="L151" i="19"/>
  <c r="R151" i="19"/>
  <c r="I151" i="22"/>
  <c r="O151" i="22"/>
  <c r="G151" i="19"/>
  <c r="M151" i="19"/>
  <c r="I151" i="15"/>
  <c r="O151" i="15"/>
  <c r="J151" i="15"/>
  <c r="P151" i="15"/>
  <c r="V151" i="15"/>
  <c r="R151" i="15"/>
  <c r="J151" i="22"/>
  <c r="P151" i="22"/>
  <c r="H151" i="19"/>
  <c r="N151" i="19"/>
  <c r="F151" i="15"/>
  <c r="S151" i="15" s="1"/>
  <c r="T151" i="15" s="1"/>
  <c r="L151" i="15"/>
  <c r="Q37" i="15"/>
  <c r="Q135" i="15"/>
  <c r="O127" i="15"/>
  <c r="M79" i="15"/>
  <c r="G12" i="15"/>
  <c r="U12" i="19"/>
  <c r="P138" i="22"/>
  <c r="H138" i="22"/>
  <c r="K10" i="22"/>
  <c r="L12" i="22"/>
  <c r="O130" i="19"/>
  <c r="V12" i="22"/>
  <c r="V84" i="22"/>
  <c r="U84" i="22"/>
  <c r="I105" i="15"/>
  <c r="U144" i="19"/>
  <c r="F144" i="15"/>
  <c r="I117" i="15"/>
  <c r="S117" i="15" s="1"/>
  <c r="T117" i="15" s="1"/>
  <c r="O12" i="22"/>
  <c r="I56" i="19"/>
  <c r="M56" i="19"/>
  <c r="AH142" i="15"/>
  <c r="H59" i="15"/>
  <c r="I23" i="15"/>
  <c r="K12" i="15"/>
  <c r="G137" i="22"/>
  <c r="F139" i="22"/>
  <c r="F21" i="22"/>
  <c r="S21" i="22" s="1"/>
  <c r="K133" i="22"/>
  <c r="N146" i="22"/>
  <c r="I19" i="22"/>
  <c r="O19" i="22"/>
  <c r="K21" i="22"/>
  <c r="Q21" i="22"/>
  <c r="L59" i="22"/>
  <c r="N114" i="22"/>
  <c r="M137" i="22"/>
  <c r="K28" i="19"/>
  <c r="J52" i="19"/>
  <c r="Q56" i="19"/>
  <c r="P81" i="19"/>
  <c r="M86" i="19"/>
  <c r="N107" i="19"/>
  <c r="Q115" i="19"/>
  <c r="I140" i="19"/>
  <c r="P139" i="19"/>
  <c r="K117" i="19"/>
  <c r="G69" i="19"/>
  <c r="G74" i="19"/>
  <c r="Q21" i="19"/>
  <c r="Q16" i="19"/>
  <c r="M113" i="19"/>
  <c r="K96" i="19"/>
  <c r="H89" i="19"/>
  <c r="N89" i="19"/>
  <c r="I89" i="19"/>
  <c r="O89" i="19"/>
  <c r="J89" i="19"/>
  <c r="P89" i="19"/>
  <c r="F74" i="19"/>
  <c r="K79" i="19"/>
  <c r="Q79" i="19"/>
  <c r="L79" i="19"/>
  <c r="G79" i="19"/>
  <c r="M79" i="19"/>
  <c r="O65" i="19"/>
  <c r="P60" i="19"/>
  <c r="O53" i="19"/>
  <c r="F11" i="19"/>
  <c r="S11" i="19" s="1"/>
  <c r="H11" i="19"/>
  <c r="N11" i="19"/>
  <c r="I11" i="19"/>
  <c r="O11" i="19"/>
  <c r="J11" i="19"/>
  <c r="P11" i="19"/>
  <c r="K11" i="19"/>
  <c r="Q11" i="19"/>
  <c r="I73" i="15"/>
  <c r="K68" i="15"/>
  <c r="R59" i="15"/>
  <c r="F21" i="15"/>
  <c r="M24" i="22"/>
  <c r="I43" i="22"/>
  <c r="M69" i="22"/>
  <c r="Q93" i="22"/>
  <c r="I113" i="22"/>
  <c r="I133" i="22"/>
  <c r="I146" i="22"/>
  <c r="M17" i="22"/>
  <c r="J19" i="22"/>
  <c r="P19" i="22"/>
  <c r="L21" i="22"/>
  <c r="R21" i="22"/>
  <c r="M59" i="22"/>
  <c r="M123" i="22"/>
  <c r="H137" i="22"/>
  <c r="I52" i="19"/>
  <c r="J86" i="19"/>
  <c r="Q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Q109" i="19"/>
  <c r="L109" i="19"/>
  <c r="G109" i="19"/>
  <c r="M109" i="19"/>
  <c r="N76" i="19"/>
  <c r="Q75" i="19"/>
  <c r="K75" i="19"/>
  <c r="F73" i="19"/>
  <c r="F78" i="19"/>
  <c r="K78" i="19"/>
  <c r="O78" i="19"/>
  <c r="N36" i="19"/>
  <c r="F32" i="19"/>
  <c r="K35" i="19"/>
  <c r="Q35" i="19"/>
  <c r="L35" i="19"/>
  <c r="G35" i="19"/>
  <c r="M35" i="19"/>
  <c r="F35" i="19"/>
  <c r="F23" i="19"/>
  <c r="S23" i="19" s="1"/>
  <c r="L23" i="19"/>
  <c r="G23" i="19"/>
  <c r="M23" i="19"/>
  <c r="H23" i="19"/>
  <c r="N23" i="19"/>
  <c r="Q18" i="19"/>
  <c r="M114" i="22"/>
  <c r="N128" i="22"/>
  <c r="L32" i="19"/>
  <c r="M42" i="19"/>
  <c r="O44" i="19"/>
  <c r="H85" i="19"/>
  <c r="L85" i="19"/>
  <c r="M134" i="19"/>
  <c r="L139" i="19"/>
  <c r="R139" i="19"/>
  <c r="M139" i="19"/>
  <c r="H139" i="19"/>
  <c r="N139" i="19"/>
  <c r="K137" i="19"/>
  <c r="O137" i="19"/>
  <c r="G137" i="19"/>
  <c r="I137" i="19"/>
  <c r="M137" i="19"/>
  <c r="Q137" i="19"/>
  <c r="F104" i="19"/>
  <c r="H113" i="19"/>
  <c r="K113" i="19"/>
  <c r="N113" i="19"/>
  <c r="Q113" i="19"/>
  <c r="F113" i="19"/>
  <c r="I113" i="19"/>
  <c r="L113" i="19"/>
  <c r="O113" i="19"/>
  <c r="H91" i="19"/>
  <c r="K91" i="19"/>
  <c r="N91" i="19"/>
  <c r="Q91" i="19"/>
  <c r="I91" i="19"/>
  <c r="S91" i="19" s="1"/>
  <c r="L91" i="19"/>
  <c r="O91" i="19"/>
  <c r="I76" i="19"/>
  <c r="I72" i="19"/>
  <c r="M72" i="19"/>
  <c r="Q72" i="19"/>
  <c r="F21" i="19"/>
  <c r="S21" i="19" s="1"/>
  <c r="L21" i="19"/>
  <c r="G21" i="19"/>
  <c r="M21" i="19"/>
  <c r="H21" i="19"/>
  <c r="N21" i="19"/>
  <c r="F16" i="19"/>
  <c r="S16" i="19" s="1"/>
  <c r="L16" i="19"/>
  <c r="G16" i="19"/>
  <c r="M16" i="19"/>
  <c r="H16" i="19"/>
  <c r="N16" i="19"/>
  <c r="F72" i="15"/>
  <c r="S72" i="15" s="1"/>
  <c r="T72" i="15" s="1"/>
  <c r="F19" i="15"/>
  <c r="S19" i="15" s="1"/>
  <c r="G72" i="22"/>
  <c r="G123" i="22"/>
  <c r="F137" i="22"/>
  <c r="S137" i="22" s="1"/>
  <c r="I24" i="22"/>
  <c r="Q35" i="22"/>
  <c r="N43" i="22"/>
  <c r="P55" i="22"/>
  <c r="I69" i="22"/>
  <c r="J70" i="22"/>
  <c r="N83" i="22"/>
  <c r="I108" i="22"/>
  <c r="P121" i="22"/>
  <c r="I129" i="22"/>
  <c r="I138" i="22"/>
  <c r="M139" i="22"/>
  <c r="N14" i="22"/>
  <c r="L14" i="22"/>
  <c r="Q17" i="22"/>
  <c r="L19" i="22"/>
  <c r="R19" i="22"/>
  <c r="H21" i="22"/>
  <c r="N21" i="22"/>
  <c r="H59" i="22"/>
  <c r="P59" i="22"/>
  <c r="R72" i="22"/>
  <c r="I114" i="22"/>
  <c r="N117" i="22"/>
  <c r="J119" i="22"/>
  <c r="P128" i="22"/>
  <c r="J137" i="22"/>
  <c r="P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S127" i="19" s="1"/>
  <c r="M138" i="19"/>
  <c r="H138" i="19"/>
  <c r="N138" i="19"/>
  <c r="I138" i="19"/>
  <c r="O138" i="19"/>
  <c r="Q122" i="19"/>
  <c r="L105" i="19"/>
  <c r="G105" i="19"/>
  <c r="M105" i="19"/>
  <c r="H105" i="19"/>
  <c r="N105" i="19"/>
  <c r="F103" i="19"/>
  <c r="O103" i="19"/>
  <c r="G103" i="19"/>
  <c r="F98" i="19"/>
  <c r="H98" i="19"/>
  <c r="R98" i="19"/>
  <c r="M78" i="19"/>
  <c r="F65" i="19"/>
  <c r="F70" i="19"/>
  <c r="K70" i="19"/>
  <c r="O70" i="19"/>
  <c r="G66" i="19"/>
  <c r="L48" i="19"/>
  <c r="R45" i="19"/>
  <c r="H48" i="19"/>
  <c r="F40" i="19"/>
  <c r="H43" i="19"/>
  <c r="N43" i="19"/>
  <c r="I43" i="19"/>
  <c r="O43" i="19"/>
  <c r="J43" i="19"/>
  <c r="P43" i="19"/>
  <c r="P31" i="19"/>
  <c r="F31" i="19"/>
  <c r="H31" i="19"/>
  <c r="I21" i="15"/>
  <c r="G114" i="22"/>
  <c r="F59" i="22"/>
  <c r="S59" i="22" s="1"/>
  <c r="R113" i="22"/>
  <c r="R16" i="22"/>
  <c r="M19" i="22"/>
  <c r="I21" i="22"/>
  <c r="O21" i="22"/>
  <c r="I59" i="22"/>
  <c r="Q59" i="22"/>
  <c r="K72" i="22"/>
  <c r="Q114" i="22"/>
  <c r="R117" i="22"/>
  <c r="M118" i="22"/>
  <c r="I128" i="22"/>
  <c r="K137" i="22"/>
  <c r="Q137" i="22"/>
  <c r="K44" i="19"/>
  <c r="K74" i="19"/>
  <c r="H81" i="19"/>
  <c r="L81" i="19"/>
  <c r="O90" i="19"/>
  <c r="O96" i="19"/>
  <c r="O102" i="19"/>
  <c r="K130" i="19"/>
  <c r="Q134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G131" i="19"/>
  <c r="F115" i="19"/>
  <c r="F124" i="19"/>
  <c r="K124" i="19"/>
  <c r="O124" i="19"/>
  <c r="J113" i="19"/>
  <c r="Q98" i="19"/>
  <c r="K98" i="19"/>
  <c r="K104" i="19"/>
  <c r="Q104" i="19"/>
  <c r="L104" i="19"/>
  <c r="G104" i="19"/>
  <c r="M104" i="19"/>
  <c r="H100" i="19"/>
  <c r="N100" i="19"/>
  <c r="I100" i="19"/>
  <c r="O100" i="19"/>
  <c r="J100" i="19"/>
  <c r="P100" i="19"/>
  <c r="J91" i="19"/>
  <c r="Q78" i="19"/>
  <c r="H82" i="19"/>
  <c r="M70" i="19"/>
  <c r="K61" i="19"/>
  <c r="H62" i="19"/>
  <c r="K62" i="19"/>
  <c r="N62" i="19"/>
  <c r="Q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P48" i="19"/>
  <c r="J48" i="19"/>
  <c r="K33" i="19"/>
  <c r="N31" i="19"/>
  <c r="G98" i="19"/>
  <c r="G62" i="19"/>
  <c r="F132" i="19"/>
  <c r="H124" i="19"/>
  <c r="R113" i="19"/>
  <c r="O88" i="19"/>
  <c r="L88" i="19"/>
  <c r="I88" i="19"/>
  <c r="F86" i="19"/>
  <c r="I82" i="19"/>
  <c r="H78" i="19"/>
  <c r="P76" i="19"/>
  <c r="M76" i="19"/>
  <c r="J76" i="19"/>
  <c r="H75" i="19"/>
  <c r="H70" i="19"/>
  <c r="R62" i="19"/>
  <c r="Q58" i="19"/>
  <c r="M58" i="19"/>
  <c r="I58" i="19"/>
  <c r="O48" i="19"/>
  <c r="I48" i="19"/>
  <c r="M39" i="19"/>
  <c r="I13" i="19"/>
  <c r="G36" i="19"/>
  <c r="G19" i="19"/>
  <c r="O136" i="19"/>
  <c r="I136" i="19"/>
  <c r="R124" i="19"/>
  <c r="R121" i="19"/>
  <c r="O121" i="19"/>
  <c r="L121" i="19"/>
  <c r="I121" i="19"/>
  <c r="F118" i="19"/>
  <c r="M98" i="19"/>
  <c r="F88" i="19"/>
  <c r="N82" i="19"/>
  <c r="R78" i="19"/>
  <c r="R75" i="19"/>
  <c r="M75" i="19"/>
  <c r="R70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Q88" i="19"/>
  <c r="N88" i="19"/>
  <c r="K88" i="19"/>
  <c r="O76" i="19"/>
  <c r="L76" i="19"/>
  <c r="L75" i="19"/>
  <c r="K69" i="19"/>
  <c r="L60" i="19"/>
  <c r="R58" i="19"/>
  <c r="I60" i="19"/>
  <c r="Q54" i="19"/>
  <c r="R53" i="19"/>
  <c r="K51" i="19"/>
  <c r="R48" i="19"/>
  <c r="F42" i="19"/>
  <c r="I26" i="19"/>
  <c r="M26" i="19"/>
  <c r="Q26" i="19"/>
  <c r="R26" i="19"/>
  <c r="J26" i="19"/>
  <c r="N26" i="19"/>
  <c r="G26" i="19"/>
  <c r="K26" i="19"/>
  <c r="O26" i="19"/>
  <c r="R26" i="22"/>
  <c r="L26" i="22"/>
  <c r="F26" i="22"/>
  <c r="J26" i="15"/>
  <c r="N26" i="15"/>
  <c r="R26" i="15"/>
  <c r="G26" i="15"/>
  <c r="H26" i="19"/>
  <c r="I26" i="22"/>
  <c r="K26" i="15"/>
  <c r="O26" i="15"/>
  <c r="L26" i="19"/>
  <c r="H26" i="22"/>
  <c r="F26" i="15"/>
  <c r="H26" i="15"/>
  <c r="L26" i="15"/>
  <c r="P26" i="15"/>
  <c r="U26" i="19"/>
  <c r="H80" i="19"/>
  <c r="L80" i="19"/>
  <c r="P80" i="19"/>
  <c r="R80" i="22"/>
  <c r="N80" i="22"/>
  <c r="J80" i="22"/>
  <c r="I80" i="19"/>
  <c r="M80" i="19"/>
  <c r="Q80" i="19"/>
  <c r="R80" i="19"/>
  <c r="J80" i="19"/>
  <c r="N80" i="19"/>
  <c r="P80" i="22"/>
  <c r="L80" i="22"/>
  <c r="H80" i="22"/>
  <c r="K80" i="19"/>
  <c r="M80" i="22"/>
  <c r="O80" i="19"/>
  <c r="K80" i="22"/>
  <c r="F80" i="22"/>
  <c r="R80" i="15"/>
  <c r="Q80" i="22"/>
  <c r="I80" i="22"/>
  <c r="U80" i="19"/>
  <c r="H45" i="15"/>
  <c r="J45" i="15"/>
  <c r="N45" i="15"/>
  <c r="K45" i="15"/>
  <c r="O45" i="15"/>
  <c r="L45" i="15"/>
  <c r="P45" i="15"/>
  <c r="H38" i="15"/>
  <c r="K38" i="15"/>
  <c r="O38" i="15"/>
  <c r="L38" i="15"/>
  <c r="P38" i="15"/>
  <c r="M38" i="15"/>
  <c r="Q38" i="15"/>
  <c r="K124" i="15"/>
  <c r="O124" i="15"/>
  <c r="H124" i="15"/>
  <c r="L124" i="15"/>
  <c r="P124" i="15"/>
  <c r="M124" i="15"/>
  <c r="Q124" i="15"/>
  <c r="L109" i="15"/>
  <c r="P109" i="15"/>
  <c r="H109" i="15"/>
  <c r="I109" i="15"/>
  <c r="M109" i="15"/>
  <c r="Q109" i="15"/>
  <c r="J109" i="15"/>
  <c r="N109" i="15"/>
  <c r="J88" i="15"/>
  <c r="N88" i="15"/>
  <c r="H88" i="15"/>
  <c r="K88" i="15"/>
  <c r="O88" i="15"/>
  <c r="L88" i="15"/>
  <c r="P88" i="15"/>
  <c r="G116" i="15"/>
  <c r="G80" i="15"/>
  <c r="AH137" i="15"/>
  <c r="J124" i="15"/>
  <c r="Q110" i="15"/>
  <c r="K109" i="15"/>
  <c r="J98" i="15"/>
  <c r="K95" i="15"/>
  <c r="M88" i="15"/>
  <c r="Q45" i="15"/>
  <c r="Q26" i="15"/>
  <c r="L25" i="15"/>
  <c r="H105" i="15"/>
  <c r="I89" i="15"/>
  <c r="Q68" i="15"/>
  <c r="T65" i="15"/>
  <c r="T28" i="15"/>
  <c r="T14" i="15"/>
  <c r="Q12" i="15"/>
  <c r="T77" i="15"/>
  <c r="T115" i="22"/>
  <c r="T102" i="22"/>
  <c r="T54" i="22"/>
  <c r="T51" i="22"/>
  <c r="I29" i="22"/>
  <c r="I93" i="22"/>
  <c r="O16" i="22"/>
  <c r="P31" i="22"/>
  <c r="F139" i="19"/>
  <c r="P135" i="22"/>
  <c r="L135" i="22"/>
  <c r="H135" i="22"/>
  <c r="I135" i="19"/>
  <c r="K135" i="19"/>
  <c r="M135" i="19"/>
  <c r="O135" i="19"/>
  <c r="Q135" i="19"/>
  <c r="O135" i="22"/>
  <c r="K135" i="22"/>
  <c r="F135" i="19"/>
  <c r="R135" i="22"/>
  <c r="N135" i="22"/>
  <c r="J135" i="22"/>
  <c r="N135" i="19"/>
  <c r="I135" i="22"/>
  <c r="F135" i="22"/>
  <c r="F135" i="15"/>
  <c r="H135" i="15"/>
  <c r="J135" i="15"/>
  <c r="N135" i="15"/>
  <c r="R135" i="15"/>
  <c r="U135" i="19"/>
  <c r="U135" i="22"/>
  <c r="L135" i="19"/>
  <c r="K135" i="15"/>
  <c r="O135" i="15"/>
  <c r="J135" i="19"/>
  <c r="Q135" i="22"/>
  <c r="G135" i="22"/>
  <c r="L135" i="15"/>
  <c r="P135" i="15"/>
  <c r="P135" i="19"/>
  <c r="O51" i="19"/>
  <c r="Q51" i="19"/>
  <c r="F41" i="19"/>
  <c r="G41" i="19"/>
  <c r="H41" i="19"/>
  <c r="J41" i="19"/>
  <c r="L41" i="19"/>
  <c r="N41" i="19"/>
  <c r="P41" i="19"/>
  <c r="O41" i="22"/>
  <c r="K41" i="22"/>
  <c r="O41" i="19"/>
  <c r="Q41" i="22"/>
  <c r="L41" i="22"/>
  <c r="I41" i="15"/>
  <c r="M41" i="15"/>
  <c r="Q41" i="15"/>
  <c r="U41" i="19"/>
  <c r="M41" i="19"/>
  <c r="P41" i="22"/>
  <c r="J41" i="22"/>
  <c r="F41" i="22"/>
  <c r="J41" i="15"/>
  <c r="N41" i="15"/>
  <c r="R41" i="15"/>
  <c r="V41" i="19"/>
  <c r="K41" i="19"/>
  <c r="N41" i="22"/>
  <c r="I41" i="22"/>
  <c r="F41" i="15"/>
  <c r="S41" i="15" s="1"/>
  <c r="K41" i="15"/>
  <c r="O41" i="15"/>
  <c r="Q25" i="22"/>
  <c r="M25" i="22"/>
  <c r="I25" i="22"/>
  <c r="I25" i="15"/>
  <c r="M25" i="15"/>
  <c r="Q25" i="15"/>
  <c r="U25" i="19"/>
  <c r="P25" i="22"/>
  <c r="L25" i="22"/>
  <c r="H25" i="22"/>
  <c r="F25" i="22"/>
  <c r="S25" i="22" s="1"/>
  <c r="F25" i="15"/>
  <c r="H25" i="15"/>
  <c r="J25" i="15"/>
  <c r="N25" i="15"/>
  <c r="R25" i="15"/>
  <c r="V25" i="19"/>
  <c r="O25" i="22"/>
  <c r="K25" i="22"/>
  <c r="K25" i="15"/>
  <c r="O25" i="15"/>
  <c r="G146" i="19"/>
  <c r="G107" i="19"/>
  <c r="G142" i="19"/>
  <c r="G28" i="19"/>
  <c r="U80" i="22"/>
  <c r="L46" i="15"/>
  <c r="P46" i="15"/>
  <c r="H46" i="15"/>
  <c r="M46" i="15"/>
  <c r="Q46" i="15"/>
  <c r="J46" i="15"/>
  <c r="N46" i="15"/>
  <c r="L125" i="15"/>
  <c r="P125" i="15"/>
  <c r="M125" i="15"/>
  <c r="Q125" i="15"/>
  <c r="H125" i="15"/>
  <c r="J125" i="15"/>
  <c r="N125" i="15"/>
  <c r="I111" i="15"/>
  <c r="I98" i="15"/>
  <c r="I78" i="15"/>
  <c r="K125" i="15"/>
  <c r="I88" i="15"/>
  <c r="O78" i="15"/>
  <c r="AH61" i="15"/>
  <c r="M45" i="15"/>
  <c r="AH30" i="15"/>
  <c r="AH28" i="15"/>
  <c r="M26" i="15"/>
  <c r="AH20" i="15"/>
  <c r="N144" i="15"/>
  <c r="P89" i="15"/>
  <c r="H89" i="15"/>
  <c r="J89" i="15"/>
  <c r="L89" i="15"/>
  <c r="N89" i="15"/>
  <c r="Q89" i="15"/>
  <c r="K89" i="15"/>
  <c r="M89" i="15"/>
  <c r="O89" i="15"/>
  <c r="AH87" i="15"/>
  <c r="F80" i="15"/>
  <c r="T51" i="15"/>
  <c r="T36" i="15"/>
  <c r="T33" i="15"/>
  <c r="T19" i="15"/>
  <c r="G138" i="22"/>
  <c r="T120" i="22"/>
  <c r="T47" i="22"/>
  <c r="T27" i="22"/>
  <c r="Q31" i="22"/>
  <c r="Q55" i="22"/>
  <c r="L70" i="22"/>
  <c r="O87" i="22"/>
  <c r="Q139" i="22"/>
  <c r="H20" i="22"/>
  <c r="Q20" i="22"/>
  <c r="M20" i="22"/>
  <c r="G80" i="19"/>
  <c r="G78" i="19"/>
  <c r="G86" i="19"/>
  <c r="H135" i="19"/>
  <c r="K145" i="19"/>
  <c r="O145" i="19"/>
  <c r="F145" i="19"/>
  <c r="H145" i="19"/>
  <c r="L145" i="19"/>
  <c r="P145" i="19"/>
  <c r="I145" i="19"/>
  <c r="M145" i="19"/>
  <c r="Q145" i="19"/>
  <c r="N145" i="19"/>
  <c r="H145" i="15"/>
  <c r="G145" i="19"/>
  <c r="R145" i="19"/>
  <c r="I145" i="15"/>
  <c r="K145" i="15"/>
  <c r="M145" i="15"/>
  <c r="O145" i="15"/>
  <c r="Q145" i="15"/>
  <c r="F145" i="22"/>
  <c r="F145" i="15"/>
  <c r="V145" i="19"/>
  <c r="F64" i="19"/>
  <c r="G67" i="19"/>
  <c r="K67" i="19"/>
  <c r="O67" i="19"/>
  <c r="R67" i="19"/>
  <c r="H67" i="22"/>
  <c r="H67" i="19"/>
  <c r="L67" i="19"/>
  <c r="P67" i="19"/>
  <c r="I67" i="19"/>
  <c r="M67" i="19"/>
  <c r="Q67" i="19"/>
  <c r="M67" i="22"/>
  <c r="Q67" i="22"/>
  <c r="L67" i="15"/>
  <c r="P67" i="15"/>
  <c r="U67" i="19"/>
  <c r="U67" i="22"/>
  <c r="I67" i="22"/>
  <c r="I67" i="15"/>
  <c r="M67" i="15"/>
  <c r="Q67" i="15"/>
  <c r="J67" i="19"/>
  <c r="F67" i="22"/>
  <c r="F67" i="15"/>
  <c r="S67" i="15" s="1"/>
  <c r="J67" i="15"/>
  <c r="N67" i="15"/>
  <c r="R67" i="15"/>
  <c r="I41" i="19"/>
  <c r="G80" i="22"/>
  <c r="G24" i="22"/>
  <c r="U26" i="22"/>
  <c r="J47" i="15"/>
  <c r="N47" i="15"/>
  <c r="K47" i="15"/>
  <c r="O47" i="15"/>
  <c r="H47" i="15"/>
  <c r="L47" i="15"/>
  <c r="P47" i="15"/>
  <c r="K111" i="15"/>
  <c r="O111" i="15"/>
  <c r="L111" i="15"/>
  <c r="P111" i="15"/>
  <c r="M111" i="15"/>
  <c r="Q111" i="15"/>
  <c r="J105" i="15"/>
  <c r="N105" i="15"/>
  <c r="K105" i="15"/>
  <c r="O105" i="15"/>
  <c r="L105" i="15"/>
  <c r="P105" i="15"/>
  <c r="K98" i="15"/>
  <c r="O98" i="15"/>
  <c r="L98" i="15"/>
  <c r="P98" i="15"/>
  <c r="M98" i="15"/>
  <c r="Q98" i="15"/>
  <c r="L78" i="15"/>
  <c r="P78" i="15"/>
  <c r="M78" i="15"/>
  <c r="Q78" i="15"/>
  <c r="J78" i="15"/>
  <c r="N78" i="15"/>
  <c r="N111" i="15"/>
  <c r="M105" i="15"/>
  <c r="AH96" i="15"/>
  <c r="AH94" i="15"/>
  <c r="K78" i="15"/>
  <c r="S78" i="15" s="1"/>
  <c r="AH71" i="15"/>
  <c r="AH69" i="15"/>
  <c r="N62" i="15"/>
  <c r="AH54" i="15"/>
  <c r="O46" i="15"/>
  <c r="I45" i="15"/>
  <c r="N38" i="15"/>
  <c r="I26" i="15"/>
  <c r="AH15" i="15"/>
  <c r="H111" i="15"/>
  <c r="AH33" i="15"/>
  <c r="AH140" i="15"/>
  <c r="T123" i="15"/>
  <c r="T106" i="15"/>
  <c r="T85" i="15"/>
  <c r="T83" i="15"/>
  <c r="T30" i="15"/>
  <c r="T16" i="15"/>
  <c r="G37" i="22"/>
  <c r="G40" i="22"/>
  <c r="G119" i="22"/>
  <c r="G129" i="22"/>
  <c r="T88" i="22"/>
  <c r="T81" i="22"/>
  <c r="P24" i="22"/>
  <c r="O35" i="22"/>
  <c r="Q69" i="22"/>
  <c r="N94" i="22"/>
  <c r="N113" i="22"/>
  <c r="O7" i="22"/>
  <c r="K7" i="22"/>
  <c r="P26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V80" i="19"/>
  <c r="V26" i="19"/>
  <c r="AH128" i="15"/>
  <c r="AH126" i="15"/>
  <c r="N124" i="15"/>
  <c r="AH121" i="15"/>
  <c r="AH119" i="15"/>
  <c r="AH114" i="15"/>
  <c r="J111" i="15"/>
  <c r="O109" i="15"/>
  <c r="N98" i="15"/>
  <c r="Q88" i="15"/>
  <c r="AH86" i="15"/>
  <c r="AH83" i="15"/>
  <c r="J62" i="15"/>
  <c r="AH51" i="15"/>
  <c r="Q47" i="15"/>
  <c r="K46" i="15"/>
  <c r="J38" i="15"/>
  <c r="AH76" i="15"/>
  <c r="AH65" i="15"/>
  <c r="T137" i="15"/>
  <c r="T99" i="15"/>
  <c r="J68" i="15"/>
  <c r="I68" i="15"/>
  <c r="O68" i="15"/>
  <c r="T40" i="15"/>
  <c r="J12" i="15"/>
  <c r="I12" i="15"/>
  <c r="O12" i="15"/>
  <c r="T9" i="15"/>
  <c r="T7" i="15"/>
  <c r="G128" i="22"/>
  <c r="G139" i="22"/>
  <c r="T98" i="22"/>
  <c r="T92" i="22"/>
  <c r="T76" i="22"/>
  <c r="T63" i="22"/>
  <c r="T60" i="22"/>
  <c r="T33" i="22"/>
  <c r="T19" i="22"/>
  <c r="Q29" i="22"/>
  <c r="M29" i="22"/>
  <c r="P29" i="22"/>
  <c r="L29" i="22"/>
  <c r="H29" i="22"/>
  <c r="O29" i="22"/>
  <c r="K29" i="22"/>
  <c r="Q83" i="22"/>
  <c r="M83" i="22"/>
  <c r="P83" i="22"/>
  <c r="L83" i="22"/>
  <c r="H83" i="22"/>
  <c r="O83" i="22"/>
  <c r="K83" i="22"/>
  <c r="J83" i="22"/>
  <c r="P93" i="22"/>
  <c r="L93" i="22"/>
  <c r="H93" i="22"/>
  <c r="O93" i="22"/>
  <c r="K93" i="22"/>
  <c r="N93" i="22"/>
  <c r="J93" i="22"/>
  <c r="M93" i="22"/>
  <c r="N141" i="22"/>
  <c r="J141" i="22"/>
  <c r="Q141" i="22"/>
  <c r="M141" i="22"/>
  <c r="P141" i="22"/>
  <c r="L141" i="22"/>
  <c r="H141" i="22"/>
  <c r="O141" i="22"/>
  <c r="K141" i="22"/>
  <c r="I20" i="22"/>
  <c r="J29" i="22"/>
  <c r="L35" i="22"/>
  <c r="O80" i="22"/>
  <c r="P26" i="19"/>
  <c r="J112" i="19"/>
  <c r="N112" i="19"/>
  <c r="R112" i="19"/>
  <c r="G112" i="19"/>
  <c r="K112" i="19"/>
  <c r="O112" i="19"/>
  <c r="H112" i="19"/>
  <c r="L112" i="19"/>
  <c r="P112" i="19"/>
  <c r="N112" i="22"/>
  <c r="M112" i="19"/>
  <c r="R112" i="22"/>
  <c r="H112" i="15"/>
  <c r="I112" i="15"/>
  <c r="M112" i="15"/>
  <c r="Q112" i="15"/>
  <c r="Q112" i="19"/>
  <c r="F112" i="15"/>
  <c r="J112" i="15"/>
  <c r="N112" i="15"/>
  <c r="R112" i="15"/>
  <c r="F112" i="22"/>
  <c r="K112" i="15"/>
  <c r="O112" i="15"/>
  <c r="U112" i="19"/>
  <c r="F101" i="19"/>
  <c r="J110" i="19"/>
  <c r="N110" i="19"/>
  <c r="R110" i="22"/>
  <c r="K110" i="22"/>
  <c r="G110" i="19"/>
  <c r="K110" i="19"/>
  <c r="O110" i="19"/>
  <c r="R110" i="19"/>
  <c r="H110" i="19"/>
  <c r="L110" i="19"/>
  <c r="P110" i="19"/>
  <c r="M110" i="19"/>
  <c r="F110" i="22"/>
  <c r="J110" i="15"/>
  <c r="N110" i="15"/>
  <c r="R110" i="15"/>
  <c r="Q110" i="19"/>
  <c r="K110" i="15"/>
  <c r="O110" i="15"/>
  <c r="O110" i="22"/>
  <c r="F110" i="15"/>
  <c r="H110" i="15"/>
  <c r="L110" i="15"/>
  <c r="P110" i="15"/>
  <c r="U110" i="19"/>
  <c r="G101" i="19"/>
  <c r="K101" i="19"/>
  <c r="O101" i="19"/>
  <c r="R101" i="19"/>
  <c r="R101" i="22"/>
  <c r="N101" i="22"/>
  <c r="J101" i="22"/>
  <c r="H101" i="19"/>
  <c r="L101" i="19"/>
  <c r="P101" i="19"/>
  <c r="Q101" i="22"/>
  <c r="M101" i="22"/>
  <c r="I101" i="22"/>
  <c r="I101" i="19"/>
  <c r="M101" i="19"/>
  <c r="Q101" i="19"/>
  <c r="P101" i="22"/>
  <c r="L101" i="22"/>
  <c r="H101" i="22"/>
  <c r="J101" i="19"/>
  <c r="K101" i="22"/>
  <c r="F101" i="22"/>
  <c r="S101" i="22" s="1"/>
  <c r="I101" i="15"/>
  <c r="K101" i="15"/>
  <c r="M101" i="15"/>
  <c r="O101" i="15"/>
  <c r="Q101" i="15"/>
  <c r="U101" i="19"/>
  <c r="V101" i="22"/>
  <c r="N101" i="19"/>
  <c r="F101" i="15"/>
  <c r="H101" i="15"/>
  <c r="J101" i="15"/>
  <c r="L101" i="15"/>
  <c r="N101" i="15"/>
  <c r="P101" i="15"/>
  <c r="F89" i="19"/>
  <c r="S89" i="19" s="1"/>
  <c r="I97" i="19"/>
  <c r="M97" i="19"/>
  <c r="Q97" i="19"/>
  <c r="O97" i="22"/>
  <c r="K97" i="22"/>
  <c r="J97" i="19"/>
  <c r="N97" i="19"/>
  <c r="R97" i="22"/>
  <c r="N97" i="22"/>
  <c r="J97" i="22"/>
  <c r="G97" i="19"/>
  <c r="K97" i="19"/>
  <c r="O97" i="19"/>
  <c r="Q97" i="22"/>
  <c r="M97" i="22"/>
  <c r="I97" i="22"/>
  <c r="L97" i="22"/>
  <c r="F97" i="22"/>
  <c r="H97" i="15"/>
  <c r="J97" i="15"/>
  <c r="L97" i="15"/>
  <c r="N97" i="15"/>
  <c r="P97" i="15"/>
  <c r="U97" i="19"/>
  <c r="G97" i="22"/>
  <c r="V97" i="22"/>
  <c r="H97" i="19"/>
  <c r="H97" i="22"/>
  <c r="L97" i="19"/>
  <c r="I97" i="15"/>
  <c r="K97" i="15"/>
  <c r="M97" i="15"/>
  <c r="O97" i="15"/>
  <c r="Q97" i="15"/>
  <c r="F87" i="19"/>
  <c r="S87" i="19" s="1"/>
  <c r="F95" i="19"/>
  <c r="R95" i="22"/>
  <c r="N95" i="22"/>
  <c r="J95" i="22"/>
  <c r="O95" i="19"/>
  <c r="Q95" i="22"/>
  <c r="M95" i="22"/>
  <c r="I95" i="22"/>
  <c r="P95" i="22"/>
  <c r="L95" i="22"/>
  <c r="H95" i="22"/>
  <c r="L95" i="15"/>
  <c r="P95" i="15"/>
  <c r="U95" i="19"/>
  <c r="U95" i="22"/>
  <c r="H95" i="15"/>
  <c r="I95" i="15"/>
  <c r="M95" i="15"/>
  <c r="Q95" i="15"/>
  <c r="O95" i="22"/>
  <c r="F95" i="22"/>
  <c r="J95" i="15"/>
  <c r="N95" i="15"/>
  <c r="R95" i="15"/>
  <c r="H49" i="19"/>
  <c r="M49" i="19"/>
  <c r="K49" i="19"/>
  <c r="Q49" i="19"/>
  <c r="O49" i="19"/>
  <c r="G97" i="15"/>
  <c r="AH131" i="15"/>
  <c r="N127" i="15"/>
  <c r="J127" i="15"/>
  <c r="AH122" i="15"/>
  <c r="AH113" i="15"/>
  <c r="AH103" i="15"/>
  <c r="AH91" i="15"/>
  <c r="P79" i="15"/>
  <c r="L79" i="15"/>
  <c r="AH77" i="15"/>
  <c r="AH66" i="15"/>
  <c r="AH64" i="15"/>
  <c r="Q62" i="15"/>
  <c r="M62" i="15"/>
  <c r="P58" i="15"/>
  <c r="L58" i="15"/>
  <c r="AH52" i="15"/>
  <c r="AH50" i="15"/>
  <c r="AH40" i="15"/>
  <c r="P37" i="15"/>
  <c r="L37" i="15"/>
  <c r="AH31" i="15"/>
  <c r="AH16" i="15"/>
  <c r="AH10" i="15"/>
  <c r="H62" i="15"/>
  <c r="Q144" i="15"/>
  <c r="M144" i="15"/>
  <c r="I144" i="15"/>
  <c r="T126" i="15"/>
  <c r="T118" i="15"/>
  <c r="S107" i="15"/>
  <c r="T107" i="15" s="1"/>
  <c r="R101" i="15"/>
  <c r="F84" i="15"/>
  <c r="M68" i="15"/>
  <c r="H68" i="15"/>
  <c r="T29" i="15"/>
  <c r="K23" i="15"/>
  <c r="K21" i="15"/>
  <c r="T15" i="15"/>
  <c r="M12" i="15"/>
  <c r="H12" i="15"/>
  <c r="G118" i="22"/>
  <c r="T34" i="22"/>
  <c r="Q43" i="22"/>
  <c r="M43" i="22"/>
  <c r="I83" i="22"/>
  <c r="N108" i="22"/>
  <c r="J108" i="22"/>
  <c r="Q108" i="22"/>
  <c r="M108" i="22"/>
  <c r="P108" i="22"/>
  <c r="L108" i="22"/>
  <c r="H108" i="22"/>
  <c r="Q129" i="22"/>
  <c r="M129" i="22"/>
  <c r="P129" i="22"/>
  <c r="L129" i="22"/>
  <c r="H129" i="22"/>
  <c r="O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O43" i="22"/>
  <c r="L55" i="22"/>
  <c r="O69" i="22"/>
  <c r="K87" i="22"/>
  <c r="J94" i="22"/>
  <c r="N104" i="22"/>
  <c r="O108" i="22"/>
  <c r="J113" i="22"/>
  <c r="N118" i="22"/>
  <c r="O128" i="22"/>
  <c r="L138" i="22"/>
  <c r="J146" i="22"/>
  <c r="J56" i="19"/>
  <c r="K86" i="19"/>
  <c r="O86" i="19"/>
  <c r="M102" i="19"/>
  <c r="Q102" i="19"/>
  <c r="K107" i="19"/>
  <c r="J134" i="19"/>
  <c r="K144" i="19"/>
  <c r="G124" i="19"/>
  <c r="G134" i="19"/>
  <c r="O74" i="19"/>
  <c r="K65" i="19"/>
  <c r="O34" i="19"/>
  <c r="P32" i="19"/>
  <c r="F144" i="19"/>
  <c r="F142" i="19"/>
  <c r="H28" i="19"/>
  <c r="L28" i="19"/>
  <c r="P28" i="19"/>
  <c r="I28" i="19"/>
  <c r="M28" i="19"/>
  <c r="Q28" i="19"/>
  <c r="F28" i="19"/>
  <c r="J28" i="19"/>
  <c r="N28" i="19"/>
  <c r="N136" i="19"/>
  <c r="J136" i="19"/>
  <c r="O126" i="19"/>
  <c r="Q82" i="19"/>
  <c r="M82" i="19"/>
  <c r="F67" i="19"/>
  <c r="J72" i="19"/>
  <c r="N72" i="19"/>
  <c r="O72" i="22"/>
  <c r="G72" i="19"/>
  <c r="K72" i="19"/>
  <c r="O72" i="19"/>
  <c r="H72" i="19"/>
  <c r="L72" i="19"/>
  <c r="P72" i="19"/>
  <c r="R72" i="19"/>
  <c r="Q61" i="19"/>
  <c r="H53" i="19"/>
  <c r="J53" i="19"/>
  <c r="L53" i="19"/>
  <c r="N53" i="19"/>
  <c r="P53" i="19"/>
  <c r="F43" i="19"/>
  <c r="F46" i="19"/>
  <c r="S46" i="19" s="1"/>
  <c r="G46" i="19"/>
  <c r="H46" i="19"/>
  <c r="J46" i="19"/>
  <c r="L46" i="19"/>
  <c r="N46" i="19"/>
  <c r="P46" i="19"/>
  <c r="P46" i="22"/>
  <c r="L46" i="22"/>
  <c r="H46" i="22"/>
  <c r="F30" i="19"/>
  <c r="G30" i="19"/>
  <c r="K30" i="19"/>
  <c r="R30" i="19"/>
  <c r="R30" i="22"/>
  <c r="N30" i="22"/>
  <c r="AH129" i="15"/>
  <c r="AH118" i="15"/>
  <c r="AH104" i="15"/>
  <c r="AH85" i="15"/>
  <c r="AH82" i="15"/>
  <c r="AH72" i="15"/>
  <c r="AH70" i="15"/>
  <c r="P62" i="15"/>
  <c r="L62" i="15"/>
  <c r="AH60" i="15"/>
  <c r="O58" i="15"/>
  <c r="K58" i="15"/>
  <c r="AH57" i="15"/>
  <c r="AH53" i="15"/>
  <c r="AH48" i="15"/>
  <c r="O37" i="15"/>
  <c r="K37" i="15"/>
  <c r="AH36" i="15"/>
  <c r="AH27" i="15"/>
  <c r="AH22" i="15"/>
  <c r="AH17" i="15"/>
  <c r="AH8" i="15"/>
  <c r="AH18" i="15"/>
  <c r="AH14" i="15"/>
  <c r="P144" i="15"/>
  <c r="L144" i="15"/>
  <c r="H144" i="15"/>
  <c r="T93" i="15"/>
  <c r="H80" i="15"/>
  <c r="K73" i="15"/>
  <c r="T66" i="15"/>
  <c r="T52" i="15"/>
  <c r="T22" i="15"/>
  <c r="T20" i="15"/>
  <c r="T8" i="15"/>
  <c r="G26" i="22"/>
  <c r="G112" i="22"/>
  <c r="T91" i="22"/>
  <c r="F84" i="22"/>
  <c r="S84" i="22" s="1"/>
  <c r="T38" i="22"/>
  <c r="T23" i="22"/>
  <c r="O31" i="22"/>
  <c r="K31" i="22"/>
  <c r="N55" i="22"/>
  <c r="J55" i="22"/>
  <c r="O70" i="22"/>
  <c r="K70" i="22"/>
  <c r="Q70" i="22"/>
  <c r="M70" i="22"/>
  <c r="O121" i="22"/>
  <c r="K121" i="22"/>
  <c r="N121" i="22"/>
  <c r="J121" i="22"/>
  <c r="Q121" i="22"/>
  <c r="M121" i="22"/>
  <c r="P139" i="22"/>
  <c r="L139" i="22"/>
  <c r="H139" i="22"/>
  <c r="O139" i="22"/>
  <c r="K139" i="22"/>
  <c r="N139" i="22"/>
  <c r="J139" i="22"/>
  <c r="P143" i="22"/>
  <c r="L143" i="22"/>
  <c r="H143" i="22"/>
  <c r="O143" i="22"/>
  <c r="K143" i="22"/>
  <c r="N143" i="22"/>
  <c r="J143" i="22"/>
  <c r="I144" i="22"/>
  <c r="R145" i="22"/>
  <c r="P17" i="22"/>
  <c r="L17" i="22"/>
  <c r="N20" i="22"/>
  <c r="K24" i="22"/>
  <c r="O24" i="22"/>
  <c r="N26" i="22"/>
  <c r="H31" i="22"/>
  <c r="M31" i="22"/>
  <c r="Q40" i="22"/>
  <c r="J40" i="22"/>
  <c r="K43" i="22"/>
  <c r="P43" i="22"/>
  <c r="H55" i="22"/>
  <c r="M55" i="22"/>
  <c r="N70" i="22"/>
  <c r="P77" i="22"/>
  <c r="K84" i="22"/>
  <c r="L119" i="22"/>
  <c r="H121" i="22"/>
  <c r="G126" i="19"/>
  <c r="K34" i="19"/>
  <c r="T24" i="19"/>
  <c r="M126" i="19"/>
  <c r="Q136" i="19"/>
  <c r="M136" i="19"/>
  <c r="O142" i="22"/>
  <c r="K142" i="22"/>
  <c r="R142" i="22"/>
  <c r="N142" i="22"/>
  <c r="J142" i="22"/>
  <c r="Q142" i="22"/>
  <c r="M142" i="22"/>
  <c r="I142" i="22"/>
  <c r="R111" i="19"/>
  <c r="P120" i="19"/>
  <c r="R120" i="22"/>
  <c r="N120" i="22"/>
  <c r="J120" i="22"/>
  <c r="N120" i="19"/>
  <c r="Q120" i="22"/>
  <c r="M120" i="22"/>
  <c r="I120" i="22"/>
  <c r="L120" i="19"/>
  <c r="F120" i="19"/>
  <c r="P120" i="22"/>
  <c r="L120" i="22"/>
  <c r="H120" i="22"/>
  <c r="F108" i="19"/>
  <c r="S108" i="19" s="1"/>
  <c r="H117" i="19"/>
  <c r="L117" i="19"/>
  <c r="P117" i="19"/>
  <c r="R117" i="19"/>
  <c r="Q117" i="22"/>
  <c r="M117" i="22"/>
  <c r="I117" i="22"/>
  <c r="I117" i="19"/>
  <c r="M117" i="19"/>
  <c r="Q117" i="19"/>
  <c r="P117" i="22"/>
  <c r="L117" i="22"/>
  <c r="H117" i="22"/>
  <c r="J117" i="19"/>
  <c r="N117" i="19"/>
  <c r="O117" i="22"/>
  <c r="K117" i="22"/>
  <c r="P82" i="19"/>
  <c r="L82" i="19"/>
  <c r="I81" i="19"/>
  <c r="M81" i="19"/>
  <c r="Q81" i="19"/>
  <c r="R81" i="19"/>
  <c r="O81" i="22"/>
  <c r="K81" i="22"/>
  <c r="J81" i="19"/>
  <c r="N81" i="19"/>
  <c r="G81" i="19"/>
  <c r="K81" i="19"/>
  <c r="O81" i="19"/>
  <c r="Q81" i="22"/>
  <c r="M81" i="22"/>
  <c r="I81" i="22"/>
  <c r="F72" i="19"/>
  <c r="S72" i="19" s="1"/>
  <c r="G77" i="19"/>
  <c r="K77" i="19"/>
  <c r="O77" i="19"/>
  <c r="H77" i="19"/>
  <c r="L77" i="19"/>
  <c r="P77" i="19"/>
  <c r="I77" i="19"/>
  <c r="M77" i="19"/>
  <c r="Q77" i="19"/>
  <c r="M77" i="22"/>
  <c r="I71" i="19"/>
  <c r="O71" i="19"/>
  <c r="Q63" i="19"/>
  <c r="P63" i="22"/>
  <c r="L63" i="22"/>
  <c r="H63" i="22"/>
  <c r="I63" i="19"/>
  <c r="O63" i="19"/>
  <c r="F63" i="19"/>
  <c r="M63" i="19"/>
  <c r="R63" i="22"/>
  <c r="N63" i="22"/>
  <c r="J63" i="22"/>
  <c r="R54" i="19"/>
  <c r="I57" i="19"/>
  <c r="K57" i="19"/>
  <c r="M57" i="19"/>
  <c r="O57" i="19"/>
  <c r="Q57" i="19"/>
  <c r="F57" i="19"/>
  <c r="G57" i="19"/>
  <c r="H57" i="19"/>
  <c r="J57" i="19"/>
  <c r="L57" i="19"/>
  <c r="N57" i="19"/>
  <c r="P57" i="19"/>
  <c r="P57" i="22"/>
  <c r="L57" i="22"/>
  <c r="H57" i="22"/>
  <c r="Q53" i="19"/>
  <c r="I53" i="19"/>
  <c r="I49" i="19"/>
  <c r="N48" i="19"/>
  <c r="Q46" i="19"/>
  <c r="I46" i="19"/>
  <c r="O39" i="19"/>
  <c r="M33" i="19"/>
  <c r="F12" i="19"/>
  <c r="S12" i="19" s="1"/>
  <c r="J12" i="19"/>
  <c r="N12" i="19"/>
  <c r="R12" i="19"/>
  <c r="G12" i="19"/>
  <c r="K12" i="19"/>
  <c r="O12" i="19"/>
  <c r="H12" i="19"/>
  <c r="L12" i="19"/>
  <c r="P12" i="19"/>
  <c r="H144" i="19"/>
  <c r="L144" i="19"/>
  <c r="P144" i="19"/>
  <c r="I144" i="19"/>
  <c r="M144" i="19"/>
  <c r="Q144" i="19"/>
  <c r="J144" i="19"/>
  <c r="N144" i="19"/>
  <c r="R144" i="19"/>
  <c r="H84" i="19"/>
  <c r="L84" i="19"/>
  <c r="P84" i="19"/>
  <c r="R84" i="22"/>
  <c r="N84" i="22"/>
  <c r="J84" i="22"/>
  <c r="I84" i="19"/>
  <c r="M84" i="19"/>
  <c r="Q84" i="19"/>
  <c r="Q84" i="22"/>
  <c r="M84" i="22"/>
  <c r="I84" i="22"/>
  <c r="J84" i="19"/>
  <c r="N84" i="19"/>
  <c r="P84" i="22"/>
  <c r="L84" i="22"/>
  <c r="H84" i="22"/>
  <c r="G145" i="22"/>
  <c r="G105" i="15"/>
  <c r="G144" i="15"/>
  <c r="AH130" i="15"/>
  <c r="P127" i="15"/>
  <c r="L127" i="15"/>
  <c r="AH123" i="15"/>
  <c r="AH99" i="15"/>
  <c r="AH93" i="15"/>
  <c r="N79" i="15"/>
  <c r="J79" i="15"/>
  <c r="O62" i="15"/>
  <c r="N58" i="15"/>
  <c r="AH49" i="15"/>
  <c r="AH39" i="15"/>
  <c r="N37" i="15"/>
  <c r="AH32" i="15"/>
  <c r="AH13" i="15"/>
  <c r="O144" i="15"/>
  <c r="K144" i="15"/>
  <c r="T122" i="15"/>
  <c r="I116" i="15"/>
  <c r="S115" i="15"/>
  <c r="R97" i="15"/>
  <c r="R84" i="15"/>
  <c r="G67" i="22"/>
  <c r="T58" i="22"/>
  <c r="T50" i="22"/>
  <c r="T42" i="22"/>
  <c r="N35" i="22"/>
  <c r="J35" i="22"/>
  <c r="N69" i="22"/>
  <c r="J69" i="22"/>
  <c r="P69" i="22"/>
  <c r="L69" i="22"/>
  <c r="H69" i="22"/>
  <c r="I70" i="22"/>
  <c r="Q94" i="22"/>
  <c r="M94" i="22"/>
  <c r="P94" i="22"/>
  <c r="L94" i="22"/>
  <c r="H94" i="22"/>
  <c r="O94" i="22"/>
  <c r="K94" i="22"/>
  <c r="Q113" i="22"/>
  <c r="M113" i="22"/>
  <c r="P113" i="22"/>
  <c r="L113" i="22"/>
  <c r="H113" i="22"/>
  <c r="O113" i="22"/>
  <c r="K113" i="22"/>
  <c r="I121" i="22"/>
  <c r="N133" i="22"/>
  <c r="J133" i="22"/>
  <c r="Q133" i="22"/>
  <c r="M133" i="22"/>
  <c r="P133" i="22"/>
  <c r="L133" i="22"/>
  <c r="H133" i="22"/>
  <c r="O138" i="22"/>
  <c r="K138" i="22"/>
  <c r="N138" i="22"/>
  <c r="J138" i="22"/>
  <c r="Q138" i="22"/>
  <c r="M138" i="22"/>
  <c r="R144" i="22"/>
  <c r="Q146" i="22"/>
  <c r="M146" i="22"/>
  <c r="P146" i="22"/>
  <c r="L146" i="22"/>
  <c r="H146" i="22"/>
  <c r="O146" i="22"/>
  <c r="K146" i="22"/>
  <c r="O10" i="22"/>
  <c r="I17" i="22"/>
  <c r="P20" i="22"/>
  <c r="L20" i="22"/>
  <c r="H24" i="22"/>
  <c r="L24" i="22"/>
  <c r="O26" i="22"/>
  <c r="N31" i="22"/>
  <c r="K35" i="22"/>
  <c r="P35" i="22"/>
  <c r="L43" i="22"/>
  <c r="O55" i="22"/>
  <c r="N67" i="22"/>
  <c r="K69" i="22"/>
  <c r="H70" i="22"/>
  <c r="P70" i="22"/>
  <c r="O84" i="22"/>
  <c r="I104" i="22"/>
  <c r="J104" i="22"/>
  <c r="I118" i="22"/>
  <c r="J118" i="22"/>
  <c r="L121" i="22"/>
  <c r="Q123" i="22"/>
  <c r="J129" i="22"/>
  <c r="O133" i="22"/>
  <c r="M143" i="22"/>
  <c r="M32" i="19"/>
  <c r="Q32" i="19"/>
  <c r="J32" i="19"/>
  <c r="N32" i="19"/>
  <c r="K32" i="19"/>
  <c r="O32" i="19"/>
  <c r="K52" i="19"/>
  <c r="O52" i="19"/>
  <c r="H52" i="19"/>
  <c r="L52" i="19"/>
  <c r="P52" i="19"/>
  <c r="M52" i="19"/>
  <c r="Q52" i="19"/>
  <c r="K64" i="19"/>
  <c r="O64" i="19"/>
  <c r="H64" i="19"/>
  <c r="L64" i="19"/>
  <c r="P64" i="19"/>
  <c r="M64" i="19"/>
  <c r="Q64" i="19"/>
  <c r="M85" i="19"/>
  <c r="Q85" i="19"/>
  <c r="J85" i="19"/>
  <c r="N85" i="19"/>
  <c r="K85" i="19"/>
  <c r="O85" i="19"/>
  <c r="M99" i="19"/>
  <c r="Q99" i="19"/>
  <c r="J99" i="19"/>
  <c r="N99" i="19"/>
  <c r="K99" i="19"/>
  <c r="O99" i="19"/>
  <c r="J115" i="19"/>
  <c r="N115" i="19"/>
  <c r="K115" i="19"/>
  <c r="O115" i="19"/>
  <c r="H115" i="19"/>
  <c r="L115" i="19"/>
  <c r="P115" i="19"/>
  <c r="H130" i="19"/>
  <c r="L130" i="19"/>
  <c r="P130" i="19"/>
  <c r="I130" i="19"/>
  <c r="M130" i="19"/>
  <c r="Q130" i="19"/>
  <c r="J130" i="19"/>
  <c r="N130" i="19"/>
  <c r="L132" i="19"/>
  <c r="P132" i="19"/>
  <c r="I132" i="19"/>
  <c r="S132" i="19" s="1"/>
  <c r="J132" i="19"/>
  <c r="I115" i="19"/>
  <c r="P99" i="19"/>
  <c r="P85" i="19"/>
  <c r="K84" i="19"/>
  <c r="N64" i="19"/>
  <c r="N52" i="19"/>
  <c r="G39" i="19"/>
  <c r="G42" i="19"/>
  <c r="H32" i="19"/>
  <c r="H137" i="19"/>
  <c r="J137" i="19"/>
  <c r="L137" i="19"/>
  <c r="N137" i="19"/>
  <c r="P137" i="19"/>
  <c r="P136" i="19"/>
  <c r="L136" i="19"/>
  <c r="J120" i="19"/>
  <c r="H120" i="19"/>
  <c r="F116" i="19"/>
  <c r="S116" i="19" s="1"/>
  <c r="I125" i="19"/>
  <c r="Q125" i="19"/>
  <c r="O125" i="22"/>
  <c r="K125" i="22"/>
  <c r="O125" i="19"/>
  <c r="F125" i="19"/>
  <c r="G125" i="19"/>
  <c r="R125" i="22"/>
  <c r="N125" i="22"/>
  <c r="J125" i="22"/>
  <c r="M125" i="19"/>
  <c r="Q125" i="22"/>
  <c r="M125" i="22"/>
  <c r="I125" i="22"/>
  <c r="F122" i="19"/>
  <c r="P122" i="22"/>
  <c r="L122" i="22"/>
  <c r="H122" i="22"/>
  <c r="H122" i="19"/>
  <c r="J122" i="19"/>
  <c r="L122" i="19"/>
  <c r="N122" i="19"/>
  <c r="P122" i="19"/>
  <c r="O122" i="22"/>
  <c r="K122" i="22"/>
  <c r="R122" i="22"/>
  <c r="N122" i="22"/>
  <c r="J122" i="22"/>
  <c r="O82" i="19"/>
  <c r="K82" i="19"/>
  <c r="H90" i="19"/>
  <c r="L90" i="19"/>
  <c r="P90" i="19"/>
  <c r="Q90" i="22"/>
  <c r="M90" i="22"/>
  <c r="I90" i="22"/>
  <c r="I90" i="19"/>
  <c r="M90" i="19"/>
  <c r="Q90" i="19"/>
  <c r="P90" i="22"/>
  <c r="L90" i="22"/>
  <c r="H90" i="22"/>
  <c r="J90" i="19"/>
  <c r="N90" i="19"/>
  <c r="R90" i="19"/>
  <c r="O90" i="22"/>
  <c r="K90" i="22"/>
  <c r="F79" i="19"/>
  <c r="S79" i="19" s="1"/>
  <c r="G87" i="19"/>
  <c r="K87" i="19"/>
  <c r="O87" i="19"/>
  <c r="R87" i="19"/>
  <c r="R87" i="22"/>
  <c r="N87" i="22"/>
  <c r="J87" i="22"/>
  <c r="H87" i="19"/>
  <c r="L87" i="19"/>
  <c r="P87" i="19"/>
  <c r="Q87" i="22"/>
  <c r="M87" i="22"/>
  <c r="I87" i="22"/>
  <c r="I87" i="19"/>
  <c r="M87" i="19"/>
  <c r="Q87" i="19"/>
  <c r="P87" i="22"/>
  <c r="L87" i="22"/>
  <c r="H87" i="22"/>
  <c r="N75" i="19"/>
  <c r="K71" i="19"/>
  <c r="I66" i="19"/>
  <c r="Q66" i="19"/>
  <c r="O66" i="22"/>
  <c r="K66" i="22"/>
  <c r="O66" i="19"/>
  <c r="F66" i="19"/>
  <c r="M66" i="19"/>
  <c r="Q66" i="22"/>
  <c r="M66" i="22"/>
  <c r="I66" i="22"/>
  <c r="I61" i="19"/>
  <c r="O61" i="19"/>
  <c r="N60" i="19"/>
  <c r="F56" i="19"/>
  <c r="G59" i="19"/>
  <c r="K59" i="19"/>
  <c r="O59" i="19"/>
  <c r="H59" i="19"/>
  <c r="L59" i="19"/>
  <c r="P59" i="19"/>
  <c r="I59" i="19"/>
  <c r="M59" i="19"/>
  <c r="Q59" i="19"/>
  <c r="R59" i="22"/>
  <c r="N59" i="22"/>
  <c r="J59" i="22"/>
  <c r="K53" i="19"/>
  <c r="Q48" i="19"/>
  <c r="M48" i="19"/>
  <c r="R47" i="19"/>
  <c r="I50" i="19"/>
  <c r="K50" i="19"/>
  <c r="M50" i="19"/>
  <c r="O50" i="19"/>
  <c r="Q50" i="19"/>
  <c r="F50" i="19"/>
  <c r="G50" i="19"/>
  <c r="P50" i="22"/>
  <c r="L50" i="22"/>
  <c r="H50" i="22"/>
  <c r="K46" i="19"/>
  <c r="Q39" i="19"/>
  <c r="F14" i="19"/>
  <c r="S14" i="19" s="1"/>
  <c r="I14" i="19"/>
  <c r="M14" i="19"/>
  <c r="Q14" i="19"/>
  <c r="J14" i="19"/>
  <c r="N14" i="19"/>
  <c r="G14" i="19"/>
  <c r="K14" i="19"/>
  <c r="O14" i="19"/>
  <c r="R67" i="22"/>
  <c r="N72" i="22"/>
  <c r="R77" i="22"/>
  <c r="Q104" i="22"/>
  <c r="H114" i="22"/>
  <c r="P114" i="22"/>
  <c r="L114" i="22"/>
  <c r="Q118" i="22"/>
  <c r="I119" i="22"/>
  <c r="P123" i="22"/>
  <c r="H128" i="22"/>
  <c r="P134" i="19"/>
  <c r="L134" i="19"/>
  <c r="H134" i="19"/>
  <c r="Q132" i="19"/>
  <c r="M132" i="19"/>
  <c r="Q107" i="19"/>
  <c r="M107" i="19"/>
  <c r="N102" i="19"/>
  <c r="J102" i="19"/>
  <c r="N96" i="19"/>
  <c r="J96" i="19"/>
  <c r="G95" i="19"/>
  <c r="P86" i="19"/>
  <c r="L86" i="19"/>
  <c r="H86" i="19"/>
  <c r="G75" i="19"/>
  <c r="N74" i="19"/>
  <c r="J74" i="19"/>
  <c r="N65" i="19"/>
  <c r="J65" i="19"/>
  <c r="P56" i="19"/>
  <c r="L56" i="19"/>
  <c r="H56" i="19"/>
  <c r="N44" i="19"/>
  <c r="J44" i="19"/>
  <c r="P42" i="19"/>
  <c r="L42" i="19"/>
  <c r="H42" i="19"/>
  <c r="N34" i="19"/>
  <c r="J34" i="19"/>
  <c r="F141" i="19"/>
  <c r="F138" i="19"/>
  <c r="H147" i="22"/>
  <c r="L147" i="22"/>
  <c r="P147" i="22"/>
  <c r="U147" i="22"/>
  <c r="I147" i="22"/>
  <c r="M147" i="22"/>
  <c r="Q147" i="22"/>
  <c r="V147" i="22"/>
  <c r="J147" i="22"/>
  <c r="R147" i="22"/>
  <c r="K147" i="22"/>
  <c r="F147" i="22"/>
  <c r="I147" i="19"/>
  <c r="M147" i="19"/>
  <c r="Q147" i="19"/>
  <c r="U147" i="19"/>
  <c r="G147" i="22"/>
  <c r="F147" i="19"/>
  <c r="J147" i="19"/>
  <c r="N147" i="19"/>
  <c r="R147" i="19"/>
  <c r="V147" i="19"/>
  <c r="N147" i="22"/>
  <c r="G147" i="19"/>
  <c r="K147" i="19"/>
  <c r="O147" i="19"/>
  <c r="O147" i="22"/>
  <c r="H147" i="19"/>
  <c r="L147" i="19"/>
  <c r="J147" i="15"/>
  <c r="G147" i="15"/>
  <c r="V147" i="15"/>
  <c r="F147" i="15"/>
  <c r="S147" i="15" s="1"/>
  <c r="R147" i="15"/>
  <c r="I147" i="15"/>
  <c r="P147" i="19"/>
  <c r="N147" i="15"/>
  <c r="K147" i="15"/>
  <c r="Q147" i="15"/>
  <c r="L147" i="15"/>
  <c r="P147" i="15"/>
  <c r="M147" i="15"/>
  <c r="H147" i="15"/>
  <c r="O147" i="15"/>
  <c r="Q131" i="19"/>
  <c r="O131" i="19"/>
  <c r="M131" i="19"/>
  <c r="K131" i="19"/>
  <c r="I131" i="19"/>
  <c r="F128" i="19"/>
  <c r="S128" i="19" s="1"/>
  <c r="Q126" i="19"/>
  <c r="I126" i="19"/>
  <c r="F123" i="19"/>
  <c r="S123" i="19" s="1"/>
  <c r="S121" i="19"/>
  <c r="F119" i="19"/>
  <c r="S119" i="19" s="1"/>
  <c r="F107" i="19"/>
  <c r="Q106" i="19"/>
  <c r="M106" i="19"/>
  <c r="I106" i="19"/>
  <c r="M103" i="19"/>
  <c r="F96" i="19"/>
  <c r="Q93" i="19"/>
  <c r="O93" i="19"/>
  <c r="M93" i="19"/>
  <c r="K93" i="19"/>
  <c r="M71" i="19"/>
  <c r="M69" i="19"/>
  <c r="R66" i="19"/>
  <c r="M61" i="19"/>
  <c r="R61" i="19"/>
  <c r="K60" i="19"/>
  <c r="R57" i="19"/>
  <c r="M54" i="19"/>
  <c r="J36" i="19"/>
  <c r="Q33" i="19"/>
  <c r="I30" i="19"/>
  <c r="P25" i="19"/>
  <c r="L25" i="19"/>
  <c r="T23" i="19"/>
  <c r="T21" i="19"/>
  <c r="T11" i="19"/>
  <c r="N110" i="22"/>
  <c r="I112" i="22"/>
  <c r="O134" i="19"/>
  <c r="K134" i="19"/>
  <c r="P107" i="19"/>
  <c r="L107" i="19"/>
  <c r="H107" i="19"/>
  <c r="Q96" i="19"/>
  <c r="M96" i="19"/>
  <c r="I96" i="19"/>
  <c r="G82" i="19"/>
  <c r="Q74" i="19"/>
  <c r="M74" i="19"/>
  <c r="Q65" i="19"/>
  <c r="M65" i="19"/>
  <c r="O56" i="19"/>
  <c r="K56" i="19"/>
  <c r="G54" i="19"/>
  <c r="Q44" i="19"/>
  <c r="M44" i="19"/>
  <c r="O42" i="19"/>
  <c r="K42" i="19"/>
  <c r="Q34" i="19"/>
  <c r="M34" i="19"/>
  <c r="G25" i="19"/>
  <c r="F149" i="22"/>
  <c r="J149" i="22"/>
  <c r="N149" i="22"/>
  <c r="R149" i="22"/>
  <c r="G149" i="22"/>
  <c r="K149" i="22"/>
  <c r="O149" i="22"/>
  <c r="H149" i="22"/>
  <c r="P149" i="22"/>
  <c r="I149" i="22"/>
  <c r="Q149" i="22"/>
  <c r="U149" i="22"/>
  <c r="H149" i="19"/>
  <c r="L149" i="19"/>
  <c r="P149" i="19"/>
  <c r="V149" i="22"/>
  <c r="I149" i="19"/>
  <c r="M149" i="19"/>
  <c r="Q149" i="19"/>
  <c r="U149" i="19"/>
  <c r="L149" i="22"/>
  <c r="F149" i="19"/>
  <c r="J149" i="19"/>
  <c r="N149" i="19"/>
  <c r="R149" i="19"/>
  <c r="V149" i="19"/>
  <c r="G149" i="19"/>
  <c r="M149" i="22"/>
  <c r="K149" i="19"/>
  <c r="O149" i="19"/>
  <c r="G149" i="15"/>
  <c r="V149" i="15"/>
  <c r="H149" i="15"/>
  <c r="F149" i="15"/>
  <c r="I149" i="15"/>
  <c r="Q149" i="15"/>
  <c r="N149" i="15"/>
  <c r="J149" i="15"/>
  <c r="P149" i="15"/>
  <c r="R149" i="15"/>
  <c r="O149" i="15"/>
  <c r="K149" i="15"/>
  <c r="M149" i="15"/>
  <c r="L149" i="15"/>
  <c r="K126" i="19"/>
  <c r="H125" i="19"/>
  <c r="T114" i="19"/>
  <c r="F110" i="19"/>
  <c r="F85" i="19"/>
  <c r="F81" i="19"/>
  <c r="F69" i="19"/>
  <c r="O69" i="19"/>
  <c r="H69" i="19"/>
  <c r="H66" i="19"/>
  <c r="F59" i="19"/>
  <c r="R51" i="19"/>
  <c r="R46" i="19"/>
  <c r="R41" i="19"/>
  <c r="I33" i="19"/>
  <c r="O30" i="19"/>
  <c r="F26" i="19"/>
  <c r="Q22" i="19"/>
  <c r="M22" i="19"/>
  <c r="I22" i="19"/>
  <c r="O13" i="19"/>
  <c r="K13" i="19"/>
  <c r="P67" i="22"/>
  <c r="L67" i="22"/>
  <c r="Q112" i="22"/>
  <c r="N119" i="22"/>
  <c r="R142" i="19"/>
  <c r="G135" i="19"/>
  <c r="N134" i="19"/>
  <c r="O132" i="19"/>
  <c r="G120" i="19"/>
  <c r="O107" i="19"/>
  <c r="P102" i="19"/>
  <c r="L102" i="19"/>
  <c r="P96" i="19"/>
  <c r="L96" i="19"/>
  <c r="N86" i="19"/>
  <c r="P74" i="19"/>
  <c r="L74" i="19"/>
  <c r="P65" i="19"/>
  <c r="L65" i="19"/>
  <c r="G64" i="19"/>
  <c r="N56" i="19"/>
  <c r="G49" i="19"/>
  <c r="P44" i="19"/>
  <c r="L44" i="19"/>
  <c r="N42" i="19"/>
  <c r="P34" i="19"/>
  <c r="L34" i="19"/>
  <c r="I148" i="22"/>
  <c r="M148" i="22"/>
  <c r="Q148" i="22"/>
  <c r="V148" i="22"/>
  <c r="F148" i="22"/>
  <c r="J148" i="22"/>
  <c r="N148" i="22"/>
  <c r="R148" i="22"/>
  <c r="L148" i="22"/>
  <c r="U148" i="22"/>
  <c r="G148" i="22"/>
  <c r="O148" i="22"/>
  <c r="K148" i="22"/>
  <c r="I148" i="19"/>
  <c r="P148" i="22"/>
  <c r="F148" i="19"/>
  <c r="U148" i="19"/>
  <c r="G148" i="19"/>
  <c r="V148" i="19"/>
  <c r="H148" i="19"/>
  <c r="H148" i="22"/>
  <c r="G148" i="15"/>
  <c r="K148" i="15"/>
  <c r="O148" i="15"/>
  <c r="M148" i="15"/>
  <c r="F148" i="15"/>
  <c r="J148" i="15"/>
  <c r="R148" i="15"/>
  <c r="H148" i="15"/>
  <c r="L148" i="15"/>
  <c r="P148" i="15"/>
  <c r="I148" i="15"/>
  <c r="Q148" i="15"/>
  <c r="N148" i="15"/>
  <c r="V148" i="15"/>
  <c r="L148" i="19"/>
  <c r="P148" i="19"/>
  <c r="K148" i="19"/>
  <c r="N148" i="19"/>
  <c r="J148" i="19"/>
  <c r="O148" i="19"/>
  <c r="Q148" i="19"/>
  <c r="R148" i="19"/>
  <c r="M148" i="19"/>
  <c r="G150" i="22"/>
  <c r="K150" i="22"/>
  <c r="O150" i="22"/>
  <c r="H150" i="22"/>
  <c r="L150" i="22"/>
  <c r="P150" i="22"/>
  <c r="I150" i="22"/>
  <c r="Q150" i="22"/>
  <c r="J150" i="22"/>
  <c r="R150" i="22"/>
  <c r="U150" i="22"/>
  <c r="F150" i="22"/>
  <c r="V150" i="22"/>
  <c r="B150" i="22" s="1"/>
  <c r="I150" i="19"/>
  <c r="M150" i="22"/>
  <c r="F150" i="19"/>
  <c r="J150" i="19"/>
  <c r="H150" i="19"/>
  <c r="N150" i="19"/>
  <c r="R150" i="19"/>
  <c r="V150" i="19"/>
  <c r="N150" i="22"/>
  <c r="K150" i="19"/>
  <c r="O150" i="19"/>
  <c r="L150" i="19"/>
  <c r="P150" i="19"/>
  <c r="U150" i="19"/>
  <c r="G150" i="15"/>
  <c r="Q150" i="19"/>
  <c r="F150" i="15"/>
  <c r="G150" i="19"/>
  <c r="R150" i="15"/>
  <c r="V150" i="15"/>
  <c r="M150" i="19"/>
  <c r="M150" i="15"/>
  <c r="N150" i="15"/>
  <c r="J150" i="15"/>
  <c r="O150" i="15"/>
  <c r="P150" i="15"/>
  <c r="Q150" i="15"/>
  <c r="L150" i="15"/>
  <c r="I150" i="15"/>
  <c r="H150" i="15"/>
  <c r="K150" i="15"/>
  <c r="R131" i="19"/>
  <c r="P131" i="19"/>
  <c r="N131" i="19"/>
  <c r="L131" i="19"/>
  <c r="J131" i="19"/>
  <c r="R126" i="19"/>
  <c r="F117" i="19"/>
  <c r="S117" i="19" s="1"/>
  <c r="F112" i="19"/>
  <c r="F109" i="19"/>
  <c r="S109" i="19" s="1"/>
  <c r="O106" i="19"/>
  <c r="K106" i="19"/>
  <c r="F97" i="19"/>
  <c r="S97" i="19" s="1"/>
  <c r="M95" i="19"/>
  <c r="P93" i="19"/>
  <c r="N93" i="19"/>
  <c r="L93" i="19"/>
  <c r="J93" i="19"/>
  <c r="H93" i="19"/>
  <c r="F90" i="19"/>
  <c r="F84" i="19"/>
  <c r="F80" i="19"/>
  <c r="F77" i="19"/>
  <c r="Q71" i="19"/>
  <c r="Q69" i="19"/>
  <c r="F68" i="19"/>
  <c r="S68" i="19" s="1"/>
  <c r="R49" i="19"/>
  <c r="N39" i="19"/>
  <c r="L36" i="19"/>
  <c r="H36" i="19"/>
  <c r="O33" i="19"/>
  <c r="H33" i="19"/>
  <c r="M30" i="19"/>
  <c r="N25" i="19"/>
  <c r="H22" i="19"/>
  <c r="T17" i="19"/>
  <c r="T7" i="19"/>
  <c r="O119" i="22"/>
  <c r="K143" i="15"/>
  <c r="T134" i="15"/>
  <c r="T146" i="15"/>
  <c r="K139" i="15"/>
  <c r="T115" i="15"/>
  <c r="N143" i="15"/>
  <c r="J143" i="15"/>
  <c r="Q139" i="15"/>
  <c r="N139" i="15"/>
  <c r="J139" i="15"/>
  <c r="P138" i="15"/>
  <c r="M138" i="15"/>
  <c r="H116" i="15"/>
  <c r="J116" i="15"/>
  <c r="L116" i="15"/>
  <c r="N116" i="15"/>
  <c r="P116" i="15"/>
  <c r="K116" i="15"/>
  <c r="M116" i="15"/>
  <c r="O116" i="15"/>
  <c r="Q116" i="15"/>
  <c r="I108" i="15"/>
  <c r="I84" i="15"/>
  <c r="Q143" i="15"/>
  <c r="M143" i="15"/>
  <c r="P139" i="15"/>
  <c r="M139" i="15"/>
  <c r="O138" i="15"/>
  <c r="L138" i="15"/>
  <c r="H138" i="15"/>
  <c r="H108" i="15"/>
  <c r="J108" i="15"/>
  <c r="L108" i="15"/>
  <c r="N108" i="15"/>
  <c r="P108" i="15"/>
  <c r="K108" i="15"/>
  <c r="M108" i="15"/>
  <c r="O108" i="15"/>
  <c r="Q108" i="15"/>
  <c r="H84" i="15"/>
  <c r="J84" i="15"/>
  <c r="L84" i="15"/>
  <c r="N84" i="15"/>
  <c r="P84" i="15"/>
  <c r="K84" i="15"/>
  <c r="M84" i="15"/>
  <c r="O84" i="15"/>
  <c r="Q84" i="15"/>
  <c r="P143" i="15"/>
  <c r="L143" i="15"/>
  <c r="H143" i="15"/>
  <c r="O139" i="15"/>
  <c r="L139" i="15"/>
  <c r="H139" i="15"/>
  <c r="K138" i="15"/>
  <c r="K102" i="15"/>
  <c r="I100" i="15"/>
  <c r="I92" i="15"/>
  <c r="I90" i="15"/>
  <c r="O143" i="15"/>
  <c r="Q138" i="15"/>
  <c r="N138" i="15"/>
  <c r="H100" i="15"/>
  <c r="J100" i="15"/>
  <c r="L100" i="15"/>
  <c r="N100" i="15"/>
  <c r="P100" i="15"/>
  <c r="K100" i="15"/>
  <c r="M100" i="15"/>
  <c r="O100" i="15"/>
  <c r="Q100" i="15"/>
  <c r="H92" i="15"/>
  <c r="J92" i="15"/>
  <c r="L92" i="15"/>
  <c r="N92" i="15"/>
  <c r="P92" i="15"/>
  <c r="K92" i="15"/>
  <c r="M92" i="15"/>
  <c r="O92" i="15"/>
  <c r="Q92" i="15"/>
  <c r="H90" i="15"/>
  <c r="J90" i="15"/>
  <c r="L90" i="15"/>
  <c r="N90" i="15"/>
  <c r="P90" i="15"/>
  <c r="K90" i="15"/>
  <c r="M90" i="15"/>
  <c r="O90" i="15"/>
  <c r="Q90" i="15"/>
  <c r="S87" i="15"/>
  <c r="T136" i="22"/>
  <c r="T62" i="22"/>
  <c r="T48" i="22"/>
  <c r="T46" i="22"/>
  <c r="T15" i="22"/>
  <c r="P102" i="15"/>
  <c r="N102" i="15"/>
  <c r="L102" i="15"/>
  <c r="J102" i="15"/>
  <c r="H102" i="15"/>
  <c r="Q80" i="15"/>
  <c r="O80" i="15"/>
  <c r="M80" i="15"/>
  <c r="K80" i="15"/>
  <c r="I80" i="15"/>
  <c r="P73" i="15"/>
  <c r="N73" i="15"/>
  <c r="L73" i="15"/>
  <c r="J73" i="15"/>
  <c r="Q59" i="15"/>
  <c r="O59" i="15"/>
  <c r="M59" i="15"/>
  <c r="K59" i="15"/>
  <c r="I59" i="15"/>
  <c r="Q55" i="15"/>
  <c r="O55" i="15"/>
  <c r="M55" i="15"/>
  <c r="K55" i="15"/>
  <c r="I55" i="15"/>
  <c r="S55" i="15" s="1"/>
  <c r="Q43" i="15"/>
  <c r="O43" i="15"/>
  <c r="M43" i="15"/>
  <c r="K43" i="15"/>
  <c r="I43" i="15"/>
  <c r="S43" i="15" s="1"/>
  <c r="Q35" i="15"/>
  <c r="O35" i="15"/>
  <c r="M35" i="15"/>
  <c r="K35" i="15"/>
  <c r="I35" i="15"/>
  <c r="P23" i="15"/>
  <c r="N23" i="15"/>
  <c r="L23" i="15"/>
  <c r="J23" i="15"/>
  <c r="P21" i="15"/>
  <c r="N21" i="15"/>
  <c r="L21" i="15"/>
  <c r="J21" i="15"/>
  <c r="Q11" i="15"/>
  <c r="O11" i="15"/>
  <c r="M11" i="15"/>
  <c r="K11" i="15"/>
  <c r="I11" i="15"/>
  <c r="T39" i="22"/>
  <c r="T22" i="22"/>
  <c r="T18" i="22"/>
  <c r="N81" i="15"/>
  <c r="L81" i="15"/>
  <c r="Q74" i="15"/>
  <c r="O74" i="15"/>
  <c r="M74" i="15"/>
  <c r="K74" i="15"/>
  <c r="P68" i="15"/>
  <c r="N68" i="15"/>
  <c r="L68" i="15"/>
  <c r="P56" i="15"/>
  <c r="N56" i="15"/>
  <c r="L56" i="15"/>
  <c r="P44" i="15"/>
  <c r="N44" i="15"/>
  <c r="L44" i="15"/>
  <c r="Q42" i="15"/>
  <c r="O42" i="15"/>
  <c r="M42" i="15"/>
  <c r="K42" i="15"/>
  <c r="S42" i="15" s="1"/>
  <c r="Q34" i="15"/>
  <c r="O34" i="15"/>
  <c r="M34" i="15"/>
  <c r="K34" i="15"/>
  <c r="S34" i="15" s="1"/>
  <c r="Q24" i="15"/>
  <c r="O24" i="15"/>
  <c r="M24" i="15"/>
  <c r="K24" i="15"/>
  <c r="S24" i="15" s="1"/>
  <c r="P12" i="15"/>
  <c r="N12" i="15"/>
  <c r="L12" i="15"/>
  <c r="T100" i="22"/>
  <c r="T66" i="22"/>
  <c r="Q102" i="15"/>
  <c r="O102" i="15"/>
  <c r="M102" i="15"/>
  <c r="P80" i="15"/>
  <c r="N80" i="15"/>
  <c r="L80" i="15"/>
  <c r="J80" i="15"/>
  <c r="Q73" i="15"/>
  <c r="O73" i="15"/>
  <c r="M73" i="15"/>
  <c r="P59" i="15"/>
  <c r="N59" i="15"/>
  <c r="L59" i="15"/>
  <c r="J59" i="15"/>
  <c r="P55" i="15"/>
  <c r="N55" i="15"/>
  <c r="L55" i="15"/>
  <c r="J55" i="15"/>
  <c r="P43" i="15"/>
  <c r="N43" i="15"/>
  <c r="L43" i="15"/>
  <c r="J43" i="15"/>
  <c r="P35" i="15"/>
  <c r="N35" i="15"/>
  <c r="L35" i="15"/>
  <c r="J35" i="15"/>
  <c r="Q23" i="15"/>
  <c r="O23" i="15"/>
  <c r="M23" i="15"/>
  <c r="Q21" i="15"/>
  <c r="O21" i="15"/>
  <c r="M21" i="15"/>
  <c r="P11" i="15"/>
  <c r="N11" i="15"/>
  <c r="L11" i="15"/>
  <c r="J11" i="15"/>
  <c r="T103" i="22"/>
  <c r="T68" i="22"/>
  <c r="T59" i="22"/>
  <c r="T11" i="22"/>
  <c r="K14" i="22"/>
  <c r="Q14" i="22"/>
  <c r="M14" i="22"/>
  <c r="N16" i="22"/>
  <c r="J16" i="22"/>
  <c r="Q16" i="22"/>
  <c r="M16" i="22"/>
  <c r="I16" i="22"/>
  <c r="P16" i="22"/>
  <c r="L16" i="22"/>
  <c r="H16" i="22"/>
  <c r="O145" i="22"/>
  <c r="P14" i="22"/>
  <c r="O14" i="22"/>
  <c r="K16" i="22"/>
  <c r="O144" i="22"/>
  <c r="K144" i="22"/>
  <c r="N144" i="22"/>
  <c r="J144" i="22"/>
  <c r="Q144" i="22"/>
  <c r="M144" i="22"/>
  <c r="P144" i="22"/>
  <c r="L144" i="22"/>
  <c r="H144" i="22"/>
  <c r="N7" i="22"/>
  <c r="J7" i="22"/>
  <c r="Q7" i="22"/>
  <c r="M7" i="22"/>
  <c r="I7" i="22"/>
  <c r="P7" i="22"/>
  <c r="L7" i="22"/>
  <c r="H7" i="22"/>
  <c r="N10" i="22"/>
  <c r="J10" i="22"/>
  <c r="Q10" i="22"/>
  <c r="M10" i="22"/>
  <c r="I10" i="22"/>
  <c r="P10" i="22"/>
  <c r="L10" i="22"/>
  <c r="H10" i="22"/>
  <c r="K145" i="22"/>
  <c r="J17" i="22"/>
  <c r="J20" i="22"/>
  <c r="M26" i="22"/>
  <c r="Q26" i="22"/>
  <c r="H28" i="22"/>
  <c r="L28" i="22"/>
  <c r="P28" i="22"/>
  <c r="M32" i="22"/>
  <c r="Q32" i="22"/>
  <c r="K37" i="22"/>
  <c r="O37" i="22"/>
  <c r="K40" i="22"/>
  <c r="O40" i="22"/>
  <c r="H52" i="22"/>
  <c r="L52" i="22"/>
  <c r="P52" i="22"/>
  <c r="M64" i="22"/>
  <c r="Q64" i="22"/>
  <c r="K65" i="22"/>
  <c r="O65" i="22"/>
  <c r="J67" i="22"/>
  <c r="H72" i="22"/>
  <c r="L72" i="22"/>
  <c r="P72" i="22"/>
  <c r="J77" i="22"/>
  <c r="N77" i="22"/>
  <c r="M79" i="22"/>
  <c r="Q79" i="22"/>
  <c r="H85" i="22"/>
  <c r="L85" i="22"/>
  <c r="P85" i="22"/>
  <c r="J86" i="22"/>
  <c r="M96" i="22"/>
  <c r="Q96" i="22"/>
  <c r="M99" i="22"/>
  <c r="Q99" i="22"/>
  <c r="K104" i="22"/>
  <c r="O104" i="22"/>
  <c r="M105" i="22"/>
  <c r="Q105" i="22"/>
  <c r="J109" i="22"/>
  <c r="H110" i="22"/>
  <c r="L110" i="22"/>
  <c r="P110" i="22"/>
  <c r="K112" i="22"/>
  <c r="O112" i="22"/>
  <c r="J114" i="22"/>
  <c r="K118" i="22"/>
  <c r="O118" i="22"/>
  <c r="M119" i="22"/>
  <c r="Q119" i="22"/>
  <c r="J123" i="22"/>
  <c r="N123" i="22"/>
  <c r="K127" i="22"/>
  <c r="O127" i="22"/>
  <c r="M128" i="22"/>
  <c r="Q128" i="22"/>
  <c r="H130" i="22"/>
  <c r="L130" i="22"/>
  <c r="P130" i="22"/>
  <c r="K132" i="22"/>
  <c r="O132" i="22"/>
  <c r="J134" i="22"/>
  <c r="N134" i="22"/>
  <c r="J14" i="22"/>
  <c r="K17" i="22"/>
  <c r="O17" i="22"/>
  <c r="O20" i="22"/>
  <c r="J26" i="22"/>
  <c r="M28" i="22"/>
  <c r="Q28" i="22"/>
  <c r="J32" i="22"/>
  <c r="H37" i="22"/>
  <c r="S37" i="22" s="1"/>
  <c r="L37" i="22"/>
  <c r="P37" i="22"/>
  <c r="H40" i="22"/>
  <c r="L40" i="22"/>
  <c r="P40" i="22"/>
  <c r="I52" i="22"/>
  <c r="M52" i="22"/>
  <c r="Q52" i="22"/>
  <c r="J64" i="22"/>
  <c r="H65" i="22"/>
  <c r="L65" i="22"/>
  <c r="P65" i="22"/>
  <c r="K67" i="22"/>
  <c r="O67" i="22"/>
  <c r="I72" i="22"/>
  <c r="M72" i="22"/>
  <c r="Q72" i="22"/>
  <c r="K77" i="22"/>
  <c r="O77" i="22"/>
  <c r="J79" i="22"/>
  <c r="I85" i="22"/>
  <c r="M85" i="22"/>
  <c r="Q85" i="22"/>
  <c r="K86" i="22"/>
  <c r="O86" i="22"/>
  <c r="J96" i="22"/>
  <c r="J99" i="22"/>
  <c r="S99" i="22" s="1"/>
  <c r="H104" i="22"/>
  <c r="L104" i="22"/>
  <c r="P104" i="22"/>
  <c r="J105" i="22"/>
  <c r="S105" i="22" s="1"/>
  <c r="K109" i="22"/>
  <c r="O109" i="22"/>
  <c r="I110" i="22"/>
  <c r="M110" i="22"/>
  <c r="Q110" i="22"/>
  <c r="H112" i="22"/>
  <c r="L112" i="22"/>
  <c r="P112" i="22"/>
  <c r="K114" i="22"/>
  <c r="O114" i="22"/>
  <c r="L118" i="22"/>
  <c r="P118" i="22"/>
  <c r="K123" i="22"/>
  <c r="O123" i="22"/>
  <c r="L127" i="22"/>
  <c r="I130" i="22"/>
  <c r="M130" i="22"/>
  <c r="Q130" i="22"/>
  <c r="L132" i="22"/>
  <c r="K134" i="22"/>
  <c r="O134" i="22"/>
  <c r="Q145" i="22"/>
  <c r="M145" i="22"/>
  <c r="P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P146" i="19"/>
  <c r="M146" i="19"/>
  <c r="Q146" i="19"/>
  <c r="J146" i="19"/>
  <c r="N146" i="19"/>
  <c r="J141" i="19"/>
  <c r="O141" i="19"/>
  <c r="K141" i="19"/>
  <c r="Q141" i="19"/>
  <c r="M141" i="19"/>
  <c r="N140" i="19"/>
  <c r="L140" i="19"/>
  <c r="Q140" i="19"/>
  <c r="I141" i="19"/>
  <c r="H140" i="19"/>
  <c r="Q142" i="19"/>
  <c r="M142" i="19"/>
  <c r="I142" i="19"/>
  <c r="N141" i="19"/>
  <c r="R140" i="19"/>
  <c r="M140" i="19"/>
  <c r="R137" i="19"/>
  <c r="R135" i="19"/>
  <c r="R122" i="19"/>
  <c r="K111" i="19"/>
  <c r="Q103" i="19"/>
  <c r="I103" i="19"/>
  <c r="Q95" i="19"/>
  <c r="I95" i="19"/>
  <c r="P142" i="19"/>
  <c r="L142" i="19"/>
  <c r="H142" i="19"/>
  <c r="F140" i="19"/>
  <c r="K140" i="19"/>
  <c r="O140" i="19"/>
  <c r="P133" i="19"/>
  <c r="N133" i="19"/>
  <c r="L133" i="19"/>
  <c r="J133" i="19"/>
  <c r="P129" i="19"/>
  <c r="N129" i="19"/>
  <c r="L129" i="19"/>
  <c r="J129" i="19"/>
  <c r="P126" i="19"/>
  <c r="N126" i="19"/>
  <c r="L126" i="19"/>
  <c r="J126" i="19"/>
  <c r="P125" i="19"/>
  <c r="N125" i="19"/>
  <c r="L125" i="19"/>
  <c r="J125" i="19"/>
  <c r="P124" i="19"/>
  <c r="N124" i="19"/>
  <c r="L124" i="19"/>
  <c r="J124" i="19"/>
  <c r="Q120" i="19"/>
  <c r="O120" i="19"/>
  <c r="M120" i="19"/>
  <c r="K120" i="19"/>
  <c r="I120" i="19"/>
  <c r="K103" i="19"/>
  <c r="K95" i="19"/>
  <c r="O142" i="19"/>
  <c r="K142" i="19"/>
  <c r="H141" i="19"/>
  <c r="L141" i="19"/>
  <c r="P141" i="19"/>
  <c r="P140" i="19"/>
  <c r="J140" i="19"/>
  <c r="R129" i="19"/>
  <c r="R125" i="19"/>
  <c r="H111" i="19"/>
  <c r="J111" i="19"/>
  <c r="L111" i="19"/>
  <c r="N111" i="19"/>
  <c r="P111" i="19"/>
  <c r="R120" i="19"/>
  <c r="S113" i="19"/>
  <c r="Q111" i="19"/>
  <c r="I111" i="19"/>
  <c r="H103" i="19"/>
  <c r="J103" i="19"/>
  <c r="L103" i="19"/>
  <c r="N103" i="19"/>
  <c r="P103" i="19"/>
  <c r="H95" i="19"/>
  <c r="J95" i="19"/>
  <c r="L95" i="19"/>
  <c r="N95" i="19"/>
  <c r="P95" i="19"/>
  <c r="P78" i="19"/>
  <c r="N78" i="19"/>
  <c r="L78" i="19"/>
  <c r="J78" i="19"/>
  <c r="P71" i="19"/>
  <c r="N71" i="19"/>
  <c r="L71" i="19"/>
  <c r="J71" i="19"/>
  <c r="P70" i="19"/>
  <c r="N70" i="19"/>
  <c r="L70" i="19"/>
  <c r="J70" i="19"/>
  <c r="S70" i="19" s="1"/>
  <c r="P69" i="19"/>
  <c r="N69" i="19"/>
  <c r="L69" i="19"/>
  <c r="J69" i="19"/>
  <c r="P66" i="19"/>
  <c r="N66" i="19"/>
  <c r="L66" i="19"/>
  <c r="J66" i="19"/>
  <c r="R63" i="19"/>
  <c r="P106" i="19"/>
  <c r="N106" i="19"/>
  <c r="L106" i="19"/>
  <c r="J106" i="19"/>
  <c r="R103" i="19"/>
  <c r="P98" i="19"/>
  <c r="N98" i="19"/>
  <c r="L98" i="19"/>
  <c r="J98" i="19"/>
  <c r="R95" i="19"/>
  <c r="P94" i="19"/>
  <c r="N94" i="19"/>
  <c r="L94" i="19"/>
  <c r="J94" i="19"/>
  <c r="R71" i="19"/>
  <c r="R69" i="19"/>
  <c r="H63" i="19"/>
  <c r="J63" i="19"/>
  <c r="L63" i="19"/>
  <c r="N63" i="19"/>
  <c r="P63" i="19"/>
  <c r="H54" i="19"/>
  <c r="J54" i="19"/>
  <c r="L54" i="19"/>
  <c r="N54" i="19"/>
  <c r="P54" i="19"/>
  <c r="R93" i="19"/>
  <c r="R88" i="19"/>
  <c r="R82" i="19"/>
  <c r="R76" i="19"/>
  <c r="K63" i="19"/>
  <c r="H61" i="19"/>
  <c r="J61" i="19"/>
  <c r="L61" i="19"/>
  <c r="N61" i="19"/>
  <c r="P61" i="19"/>
  <c r="H58" i="19"/>
  <c r="J58" i="19"/>
  <c r="L58" i="19"/>
  <c r="N58" i="19"/>
  <c r="P58" i="19"/>
  <c r="K54" i="19"/>
  <c r="S38" i="19"/>
  <c r="R29" i="19"/>
  <c r="I29" i="19"/>
  <c r="K29" i="19"/>
  <c r="M29" i="19"/>
  <c r="O29" i="19"/>
  <c r="Q29" i="19"/>
  <c r="N27" i="19"/>
  <c r="P27" i="19"/>
  <c r="R39" i="19"/>
  <c r="P36" i="19"/>
  <c r="L33" i="19"/>
  <c r="N33" i="19"/>
  <c r="P33" i="19"/>
  <c r="R31" i="19"/>
  <c r="I31" i="19"/>
  <c r="K31" i="19"/>
  <c r="M31" i="19"/>
  <c r="O31" i="19"/>
  <c r="Q31" i="19"/>
  <c r="H30" i="19"/>
  <c r="F29" i="19"/>
  <c r="L29" i="19"/>
  <c r="Q27" i="19"/>
  <c r="F25" i="19"/>
  <c r="O22" i="19"/>
  <c r="K22" i="19"/>
  <c r="P22" i="19"/>
  <c r="O18" i="19"/>
  <c r="K18" i="19"/>
  <c r="Q13" i="19"/>
  <c r="M13" i="19"/>
  <c r="O8" i="19"/>
  <c r="K8" i="19"/>
  <c r="P51" i="19"/>
  <c r="N51" i="19"/>
  <c r="L51" i="19"/>
  <c r="J51" i="19"/>
  <c r="P49" i="19"/>
  <c r="N49" i="19"/>
  <c r="L49" i="19"/>
  <c r="J49" i="19"/>
  <c r="P47" i="19"/>
  <c r="N47" i="19"/>
  <c r="L47" i="19"/>
  <c r="J47" i="19"/>
  <c r="S47" i="19" s="1"/>
  <c r="P45" i="19"/>
  <c r="N45" i="19"/>
  <c r="L45" i="19"/>
  <c r="J45" i="19"/>
  <c r="P39" i="19"/>
  <c r="L39" i="19"/>
  <c r="J39" i="19"/>
  <c r="R36" i="19"/>
  <c r="I36" i="19"/>
  <c r="K36" i="19"/>
  <c r="M36" i="19"/>
  <c r="O36" i="19"/>
  <c r="N30" i="19"/>
  <c r="P30" i="19"/>
  <c r="N29" i="19"/>
  <c r="K27" i="19"/>
  <c r="H25" i="19"/>
  <c r="J25" i="19"/>
  <c r="R25" i="19"/>
  <c r="I25" i="19"/>
  <c r="K25" i="19"/>
  <c r="M25" i="19"/>
  <c r="O25" i="19"/>
  <c r="Q25" i="19"/>
  <c r="H19" i="19"/>
  <c r="J19" i="19"/>
  <c r="L19" i="19"/>
  <c r="N19" i="19"/>
  <c r="P19" i="19"/>
  <c r="R19" i="19"/>
  <c r="I19" i="19"/>
  <c r="K19" i="19"/>
  <c r="M19" i="19"/>
  <c r="O19" i="19"/>
  <c r="Q19" i="19"/>
  <c r="H15" i="19"/>
  <c r="J15" i="19"/>
  <c r="L15" i="19"/>
  <c r="N15" i="19"/>
  <c r="P15" i="19"/>
  <c r="R15" i="19"/>
  <c r="I15" i="19"/>
  <c r="K15" i="19"/>
  <c r="M15" i="19"/>
  <c r="O15" i="19"/>
  <c r="Q15" i="19"/>
  <c r="H9" i="19"/>
  <c r="J9" i="19"/>
  <c r="L9" i="19"/>
  <c r="N9" i="19"/>
  <c r="P9" i="19"/>
  <c r="R9" i="19"/>
  <c r="I9" i="19"/>
  <c r="K9" i="19"/>
  <c r="M9" i="19"/>
  <c r="O9" i="19"/>
  <c r="Q9" i="19"/>
  <c r="Q36" i="19"/>
  <c r="P29" i="19"/>
  <c r="H29" i="19"/>
  <c r="M27" i="19"/>
  <c r="H27" i="19"/>
  <c r="J33" i="19"/>
  <c r="L30" i="19"/>
  <c r="J30" i="19"/>
  <c r="L27" i="19"/>
  <c r="J27" i="19"/>
  <c r="N22" i="19"/>
  <c r="L22" i="19"/>
  <c r="J22" i="19"/>
  <c r="P18" i="19"/>
  <c r="N18" i="19"/>
  <c r="L18" i="19"/>
  <c r="J18" i="19"/>
  <c r="P13" i="19"/>
  <c r="N13" i="19"/>
  <c r="L13" i="19"/>
  <c r="J13" i="19"/>
  <c r="P8" i="19"/>
  <c r="N8" i="19"/>
  <c r="L8" i="19"/>
  <c r="J8" i="19"/>
  <c r="S94" i="19" l="1"/>
  <c r="S124" i="19"/>
  <c r="S97" i="22"/>
  <c r="S135" i="22"/>
  <c r="S82" i="15"/>
  <c r="T82" i="15" s="1"/>
  <c r="S132" i="15"/>
  <c r="T132" i="15" s="1"/>
  <c r="AH146" i="15"/>
  <c r="S160" i="19"/>
  <c r="T160" i="19" s="1"/>
  <c r="B160" i="19"/>
  <c r="S158" i="19"/>
  <c r="T158" i="19" s="1"/>
  <c r="S100" i="19"/>
  <c r="T100" i="19" s="1"/>
  <c r="S90" i="22"/>
  <c r="T90" i="22" s="1"/>
  <c r="AH132" i="15"/>
  <c r="B159" i="19"/>
  <c r="S24" i="22"/>
  <c r="S144" i="19"/>
  <c r="S80" i="22"/>
  <c r="AH75" i="15"/>
  <c r="S71" i="15"/>
  <c r="T71" i="15" s="1"/>
  <c r="AH133" i="15"/>
  <c r="S159" i="19"/>
  <c r="T159" i="19" s="1"/>
  <c r="B150" i="19"/>
  <c r="S154" i="19"/>
  <c r="AH115" i="15"/>
  <c r="AH134" i="15"/>
  <c r="S76" i="15"/>
  <c r="T76" i="15" s="1"/>
  <c r="AH9" i="15"/>
  <c r="AH63" i="15"/>
  <c r="AH29" i="15"/>
  <c r="B158" i="19"/>
  <c r="S99" i="19"/>
  <c r="S119" i="15"/>
  <c r="T119" i="15" s="1"/>
  <c r="S82" i="19"/>
  <c r="S70" i="15"/>
  <c r="T70" i="15" s="1"/>
  <c r="S131" i="15"/>
  <c r="T131" i="15" s="1"/>
  <c r="S85" i="22"/>
  <c r="S45" i="19"/>
  <c r="S40" i="19"/>
  <c r="T40" i="19" s="1"/>
  <c r="S129" i="15"/>
  <c r="T129" i="15" s="1"/>
  <c r="S148" i="19"/>
  <c r="S55" i="19"/>
  <c r="S141" i="15"/>
  <c r="T141" i="15" s="1"/>
  <c r="S110" i="19"/>
  <c r="S43" i="19"/>
  <c r="S135" i="19"/>
  <c r="B148" i="19"/>
  <c r="B149" i="22"/>
  <c r="B147" i="22"/>
  <c r="B84" i="22"/>
  <c r="B151" i="22"/>
  <c r="B151" i="19"/>
  <c r="S154" i="22"/>
  <c r="B156" i="22"/>
  <c r="B144" i="19"/>
  <c r="B152" i="19"/>
  <c r="T153" i="19"/>
  <c r="B153" i="19"/>
  <c r="T10" i="19"/>
  <c r="S61" i="15"/>
  <c r="T61" i="15" s="1"/>
  <c r="B27" i="22"/>
  <c r="B55" i="19"/>
  <c r="S150" i="15"/>
  <c r="B97" i="22"/>
  <c r="B41" i="19"/>
  <c r="T127" i="19"/>
  <c r="T16" i="19"/>
  <c r="T21" i="22"/>
  <c r="B12" i="22"/>
  <c r="B102" i="22"/>
  <c r="B63" i="22"/>
  <c r="B13" i="22"/>
  <c r="B18" i="22"/>
  <c r="B126" i="22"/>
  <c r="B87" i="22"/>
  <c r="B9" i="22"/>
  <c r="B54" i="22"/>
  <c r="B39" i="22"/>
  <c r="B139" i="22"/>
  <c r="B36" i="22"/>
  <c r="B116" i="22"/>
  <c r="B58" i="22"/>
  <c r="B122" i="22"/>
  <c r="B41" i="22"/>
  <c r="B15" i="22"/>
  <c r="B51" i="22"/>
  <c r="B83" i="22"/>
  <c r="B119" i="22"/>
  <c r="B21" i="22"/>
  <c r="B144" i="22"/>
  <c r="B109" i="22"/>
  <c r="B62" i="22"/>
  <c r="B31" i="22"/>
  <c r="B37" i="22"/>
  <c r="B44" i="22"/>
  <c r="B124" i="22"/>
  <c r="B50" i="22"/>
  <c r="B133" i="22"/>
  <c r="B40" i="22"/>
  <c r="B72" i="22"/>
  <c r="B112" i="22"/>
  <c r="B118" i="22"/>
  <c r="B95" i="22"/>
  <c r="B69" i="22"/>
  <c r="B38" i="22"/>
  <c r="B57" i="22"/>
  <c r="B123" i="22"/>
  <c r="B60" i="22"/>
  <c r="B78" i="22"/>
  <c r="B55" i="22"/>
  <c r="B65" i="22"/>
  <c r="B52" i="22"/>
  <c r="B113" i="22"/>
  <c r="B74" i="22"/>
  <c r="B130" i="22"/>
  <c r="B73" i="22"/>
  <c r="B23" i="22"/>
  <c r="B59" i="22"/>
  <c r="B91" i="22"/>
  <c r="B127" i="22"/>
  <c r="B49" i="22"/>
  <c r="B25" i="22"/>
  <c r="B141" i="22"/>
  <c r="B94" i="22"/>
  <c r="B71" i="22"/>
  <c r="B93" i="22"/>
  <c r="B68" i="22"/>
  <c r="B145" i="22"/>
  <c r="B66" i="22"/>
  <c r="B16" i="22"/>
  <c r="B48" i="22"/>
  <c r="B88" i="22"/>
  <c r="B120" i="22"/>
  <c r="B30" i="22"/>
  <c r="B29" i="22"/>
  <c r="B115" i="22"/>
  <c r="B70" i="22"/>
  <c r="B11" i="22"/>
  <c r="B61" i="22"/>
  <c r="B138" i="22"/>
  <c r="B79" i="22"/>
  <c r="B125" i="22"/>
  <c r="B117" i="22"/>
  <c r="B76" i="22"/>
  <c r="B22" i="22"/>
  <c r="B98" i="22"/>
  <c r="B142" i="22"/>
  <c r="B105" i="22"/>
  <c r="B35" i="22"/>
  <c r="B67" i="22"/>
  <c r="B103" i="22"/>
  <c r="B135" i="22"/>
  <c r="B81" i="22"/>
  <c r="B53" i="22"/>
  <c r="B45" i="22"/>
  <c r="B146" i="22"/>
  <c r="B107" i="22"/>
  <c r="B8" i="22"/>
  <c r="B92" i="22"/>
  <c r="B14" i="22"/>
  <c r="B90" i="22"/>
  <c r="B24" i="22"/>
  <c r="B56" i="22"/>
  <c r="B96" i="22"/>
  <c r="B128" i="22"/>
  <c r="B46" i="22"/>
  <c r="B19" i="22"/>
  <c r="B7" i="22"/>
  <c r="B110" i="22"/>
  <c r="B47" i="22"/>
  <c r="B140" i="22"/>
  <c r="B10" i="22"/>
  <c r="B85" i="22"/>
  <c r="B131" i="22"/>
  <c r="B20" i="22"/>
  <c r="B100" i="22"/>
  <c r="B42" i="22"/>
  <c r="B114" i="22"/>
  <c r="B17" i="22"/>
  <c r="B137" i="22"/>
  <c r="B43" i="22"/>
  <c r="B75" i="22"/>
  <c r="B111" i="22"/>
  <c r="B143" i="22"/>
  <c r="B136" i="22"/>
  <c r="B77" i="22"/>
  <c r="B89" i="22"/>
  <c r="B121" i="22"/>
  <c r="B33" i="22"/>
  <c r="B28" i="22"/>
  <c r="B108" i="22"/>
  <c r="B34" i="22"/>
  <c r="B106" i="22"/>
  <c r="B32" i="22"/>
  <c r="B64" i="22"/>
  <c r="B104" i="22"/>
  <c r="B129" i="22"/>
  <c r="S151" i="22"/>
  <c r="T154" i="19"/>
  <c r="S56" i="22"/>
  <c r="B149" i="19"/>
  <c r="B147" i="19"/>
  <c r="B26" i="19"/>
  <c r="B25" i="19"/>
  <c r="T137" i="22"/>
  <c r="B154" i="22"/>
  <c r="T152" i="22"/>
  <c r="B155" i="19"/>
  <c r="T155" i="22"/>
  <c r="B134" i="19"/>
  <c r="B82" i="19"/>
  <c r="S103" i="15"/>
  <c r="T103" i="15" s="1"/>
  <c r="AH120" i="15"/>
  <c r="S145" i="22"/>
  <c r="S127" i="22"/>
  <c r="T127" i="22" s="1"/>
  <c r="B148" i="22"/>
  <c r="S149" i="22"/>
  <c r="T149" i="22" s="1"/>
  <c r="B101" i="22"/>
  <c r="B80" i="19"/>
  <c r="B145" i="19"/>
  <c r="T80" i="22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52" i="22"/>
  <c r="B130" i="19"/>
  <c r="T8" i="22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S153" i="15"/>
  <c r="T153" i="15" s="1"/>
  <c r="T131" i="22"/>
  <c r="T82" i="22"/>
  <c r="B80" i="22"/>
  <c r="B27" i="19"/>
  <c r="B99" i="22"/>
  <c r="B132" i="22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S157" i="19"/>
  <c r="S156" i="19"/>
  <c r="B156" i="19"/>
  <c r="T78" i="22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34" i="22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B155" i="22"/>
  <c r="B153" i="22"/>
  <c r="B26" i="22"/>
  <c r="S126" i="22"/>
  <c r="S48" i="15"/>
  <c r="T48" i="15" s="1"/>
  <c r="B99" i="19"/>
  <c r="B132" i="19"/>
  <c r="B82" i="22"/>
  <c r="B86" i="22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S79" i="22"/>
  <c r="S26" i="22"/>
  <c r="S77" i="19"/>
  <c r="S112" i="15"/>
  <c r="S89" i="22"/>
  <c r="S71" i="22"/>
  <c r="S111" i="22"/>
  <c r="S44" i="22"/>
  <c r="S118" i="19"/>
  <c r="S92" i="19"/>
  <c r="S124" i="22"/>
  <c r="S114" i="15"/>
  <c r="T114" i="15" s="1"/>
  <c r="S120" i="15"/>
  <c r="T120" i="15" s="1"/>
  <c r="S60" i="15"/>
  <c r="T60" i="15" s="1"/>
  <c r="S64" i="15"/>
  <c r="T64" i="15" s="1"/>
  <c r="S75" i="15"/>
  <c r="T75" i="15" s="1"/>
  <c r="S94" i="15"/>
  <c r="T94" i="15" s="1"/>
  <c r="S91" i="15"/>
  <c r="T91" i="15" s="1"/>
  <c r="S113" i="15"/>
  <c r="T113" i="15" s="1"/>
  <c r="S140" i="15"/>
  <c r="T140" i="15" s="1"/>
  <c r="S128" i="15"/>
  <c r="T128" i="15" s="1"/>
  <c r="S39" i="15"/>
  <c r="T39" i="15" s="1"/>
  <c r="S41" i="22"/>
  <c r="S83" i="19"/>
  <c r="AH136" i="15"/>
  <c r="S36" i="22"/>
  <c r="S122" i="22"/>
  <c r="S117" i="22"/>
  <c r="S62" i="19"/>
  <c r="S35" i="19"/>
  <c r="S107" i="22"/>
  <c r="S116" i="22"/>
  <c r="S74" i="22"/>
  <c r="S30" i="22"/>
  <c r="S32" i="22"/>
  <c r="S148" i="22"/>
  <c r="S132" i="22"/>
  <c r="T132" i="22" s="1"/>
  <c r="S139" i="19"/>
  <c r="S73" i="19"/>
  <c r="S27" i="15"/>
  <c r="T27" i="15" s="1"/>
  <c r="S101" i="15"/>
  <c r="T101" i="15" s="1"/>
  <c r="S155" i="15"/>
  <c r="T155" i="15" s="1"/>
  <c r="S86" i="15"/>
  <c r="T86" i="15" s="1"/>
  <c r="S59" i="19"/>
  <c r="T59" i="19" s="1"/>
  <c r="S104" i="19"/>
  <c r="S37" i="19"/>
  <c r="S31" i="19"/>
  <c r="S93" i="19"/>
  <c r="S98" i="19"/>
  <c r="S69" i="19"/>
  <c r="S78" i="19"/>
  <c r="S125" i="19"/>
  <c r="S129" i="19"/>
  <c r="S108" i="15"/>
  <c r="S84" i="19"/>
  <c r="T84" i="19" s="1"/>
  <c r="S150" i="22"/>
  <c r="S26" i="19"/>
  <c r="S134" i="19"/>
  <c r="T134" i="19" s="1"/>
  <c r="S138" i="22"/>
  <c r="S67" i="19"/>
  <c r="S95" i="22"/>
  <c r="T95" i="22" s="1"/>
  <c r="AH45" i="15"/>
  <c r="AH117" i="15"/>
  <c r="S105" i="19"/>
  <c r="S130" i="15"/>
  <c r="T130" i="15" s="1"/>
  <c r="S142" i="22"/>
  <c r="S156" i="22"/>
  <c r="S155" i="19"/>
  <c r="S154" i="15"/>
  <c r="T154" i="15" s="1"/>
  <c r="S152" i="19"/>
  <c r="S153" i="22"/>
  <c r="S50" i="19"/>
  <c r="S75" i="19"/>
  <c r="S143" i="19"/>
  <c r="S76" i="19"/>
  <c r="S80" i="19"/>
  <c r="T80" i="19" s="1"/>
  <c r="S138" i="19"/>
  <c r="S124" i="15"/>
  <c r="S105" i="15"/>
  <c r="T105" i="15" s="1"/>
  <c r="S140" i="22"/>
  <c r="S112" i="19"/>
  <c r="S41" i="19"/>
  <c r="S88" i="19"/>
  <c r="S133" i="19"/>
  <c r="T133" i="19" s="1"/>
  <c r="S128" i="22"/>
  <c r="S145" i="15"/>
  <c r="AH41" i="15"/>
  <c r="S95" i="19"/>
  <c r="T95" i="19" s="1"/>
  <c r="S147" i="22"/>
  <c r="S57" i="19"/>
  <c r="S37" i="15"/>
  <c r="T37" i="15" s="1"/>
  <c r="S39" i="19"/>
  <c r="S106" i="19"/>
  <c r="S48" i="19"/>
  <c r="S32" i="19"/>
  <c r="S98" i="15"/>
  <c r="T98" i="15" s="1"/>
  <c r="S47" i="15"/>
  <c r="AH56" i="15"/>
  <c r="S149" i="15"/>
  <c r="T149" i="15" s="1"/>
  <c r="S53" i="19"/>
  <c r="S89" i="15"/>
  <c r="T89" i="15" s="1"/>
  <c r="S88" i="15"/>
  <c r="T88" i="15" s="1"/>
  <c r="S151" i="19"/>
  <c r="S83" i="22"/>
  <c r="S143" i="22"/>
  <c r="S33" i="19"/>
  <c r="S51" i="19"/>
  <c r="AH89" i="15"/>
  <c r="S74" i="19"/>
  <c r="S102" i="19"/>
  <c r="S60" i="19"/>
  <c r="S122" i="19"/>
  <c r="S146" i="22"/>
  <c r="T146" i="22" s="1"/>
  <c r="S133" i="22"/>
  <c r="T133" i="22" s="1"/>
  <c r="S95" i="15"/>
  <c r="T95" i="15" s="1"/>
  <c r="S86" i="19"/>
  <c r="T86" i="19" s="1"/>
  <c r="S126" i="19"/>
  <c r="S116" i="15"/>
  <c r="S115" i="19"/>
  <c r="S70" i="22"/>
  <c r="AH62" i="15"/>
  <c r="S136" i="19"/>
  <c r="AH152" i="15"/>
  <c r="AH154" i="15"/>
  <c r="AH153" i="15"/>
  <c r="S131" i="19"/>
  <c r="S71" i="19"/>
  <c r="S84" i="15"/>
  <c r="T84" i="15" s="1"/>
  <c r="B148" i="15"/>
  <c r="S108" i="22"/>
  <c r="AH135" i="15"/>
  <c r="S66" i="19"/>
  <c r="S42" i="19"/>
  <c r="S65" i="19"/>
  <c r="S87" i="22"/>
  <c r="S130" i="19"/>
  <c r="S43" i="22"/>
  <c r="S139" i="22"/>
  <c r="S111" i="15"/>
  <c r="T111" i="15" s="1"/>
  <c r="S44" i="19"/>
  <c r="T44" i="19" s="1"/>
  <c r="S52" i="19"/>
  <c r="AH105" i="15"/>
  <c r="AH151" i="15"/>
  <c r="AH155" i="15"/>
  <c r="T32" i="19"/>
  <c r="T74" i="19"/>
  <c r="T43" i="22"/>
  <c r="S19" i="19"/>
  <c r="S103" i="19"/>
  <c r="S21" i="15"/>
  <c r="T21" i="15" s="1"/>
  <c r="S73" i="15"/>
  <c r="AH149" i="15"/>
  <c r="T138" i="22"/>
  <c r="S8" i="19"/>
  <c r="S13" i="19"/>
  <c r="S22" i="19"/>
  <c r="S9" i="19"/>
  <c r="T9" i="19" s="1"/>
  <c r="S36" i="19"/>
  <c r="S141" i="19"/>
  <c r="S137" i="19"/>
  <c r="S104" i="22"/>
  <c r="S14" i="22"/>
  <c r="S67" i="22"/>
  <c r="S17" i="22"/>
  <c r="T97" i="19"/>
  <c r="T109" i="19"/>
  <c r="T150" i="15"/>
  <c r="S148" i="15"/>
  <c r="B149" i="15"/>
  <c r="S107" i="19"/>
  <c r="T123" i="19"/>
  <c r="T147" i="15"/>
  <c r="S34" i="19"/>
  <c r="S94" i="22"/>
  <c r="S121" i="22"/>
  <c r="S31" i="22"/>
  <c r="AH144" i="15"/>
  <c r="S144" i="15"/>
  <c r="T43" i="19"/>
  <c r="S35" i="22"/>
  <c r="T47" i="15"/>
  <c r="AH95" i="15"/>
  <c r="T87" i="19"/>
  <c r="AH97" i="15"/>
  <c r="AH101" i="15"/>
  <c r="S110" i="15"/>
  <c r="T124" i="15"/>
  <c r="T132" i="19"/>
  <c r="T121" i="19"/>
  <c r="S147" i="19"/>
  <c r="S15" i="19"/>
  <c r="S49" i="19"/>
  <c r="S142" i="19"/>
  <c r="T142" i="19" s="1"/>
  <c r="S40" i="22"/>
  <c r="S123" i="22"/>
  <c r="S118" i="22"/>
  <c r="S10" i="22"/>
  <c r="T75" i="19"/>
  <c r="S90" i="19"/>
  <c r="T112" i="19"/>
  <c r="AH150" i="15"/>
  <c r="B150" i="15"/>
  <c r="AH148" i="15"/>
  <c r="T148" i="22"/>
  <c r="S81" i="19"/>
  <c r="S96" i="19"/>
  <c r="B147" i="15"/>
  <c r="B46" i="15"/>
  <c r="B24" i="15"/>
  <c r="B56" i="15"/>
  <c r="B88" i="15"/>
  <c r="B120" i="15"/>
  <c r="B25" i="15"/>
  <c r="B141" i="15"/>
  <c r="B38" i="15"/>
  <c r="B118" i="15"/>
  <c r="B17" i="15"/>
  <c r="B137" i="15"/>
  <c r="B39" i="15"/>
  <c r="B71" i="15"/>
  <c r="B103" i="15"/>
  <c r="B135" i="15"/>
  <c r="B81" i="15"/>
  <c r="B12" i="15"/>
  <c r="B44" i="15"/>
  <c r="B76" i="15"/>
  <c r="B108" i="15"/>
  <c r="B140" i="15"/>
  <c r="B93" i="15"/>
  <c r="B101" i="15"/>
  <c r="B22" i="15"/>
  <c r="B34" i="15"/>
  <c r="B66" i="15"/>
  <c r="B98" i="15"/>
  <c r="B130" i="15"/>
  <c r="B57" i="15"/>
  <c r="B19" i="15"/>
  <c r="B51" i="15"/>
  <c r="B83" i="15"/>
  <c r="B115" i="15"/>
  <c r="B155" i="15"/>
  <c r="B152" i="15"/>
  <c r="B97" i="15"/>
  <c r="B62" i="15"/>
  <c r="B117" i="15"/>
  <c r="B32" i="15"/>
  <c r="B64" i="15"/>
  <c r="B96" i="15"/>
  <c r="B128" i="15"/>
  <c r="B53" i="15"/>
  <c r="B45" i="15"/>
  <c r="B70" i="15"/>
  <c r="B126" i="15"/>
  <c r="B41" i="15"/>
  <c r="B15" i="15"/>
  <c r="B47" i="15"/>
  <c r="B79" i="15"/>
  <c r="B111" i="15"/>
  <c r="B143" i="15"/>
  <c r="B20" i="15"/>
  <c r="B52" i="15"/>
  <c r="B84" i="15"/>
  <c r="B116" i="15"/>
  <c r="B13" i="15"/>
  <c r="B125" i="15"/>
  <c r="B54" i="15"/>
  <c r="B10" i="15"/>
  <c r="B42" i="15"/>
  <c r="B74" i="15"/>
  <c r="B106" i="15"/>
  <c r="B138" i="15"/>
  <c r="B85" i="15"/>
  <c r="B27" i="15"/>
  <c r="B59" i="15"/>
  <c r="B91" i="15"/>
  <c r="B123" i="15"/>
  <c r="B151" i="15"/>
  <c r="B153" i="15"/>
  <c r="B113" i="15"/>
  <c r="B94" i="15"/>
  <c r="B8" i="15"/>
  <c r="B40" i="15"/>
  <c r="B72" i="15"/>
  <c r="B104" i="15"/>
  <c r="B136" i="15"/>
  <c r="B77" i="15"/>
  <c r="B89" i="15"/>
  <c r="B86" i="15"/>
  <c r="B134" i="15"/>
  <c r="B73" i="15"/>
  <c r="B23" i="15"/>
  <c r="B55" i="15"/>
  <c r="B87" i="15"/>
  <c r="B119" i="15"/>
  <c r="B21" i="15"/>
  <c r="B28" i="15"/>
  <c r="B60" i="15"/>
  <c r="B92" i="15"/>
  <c r="B124" i="15"/>
  <c r="B37" i="15"/>
  <c r="B9" i="15"/>
  <c r="B78" i="15"/>
  <c r="B18" i="15"/>
  <c r="B50" i="15"/>
  <c r="B82" i="15"/>
  <c r="B114" i="15"/>
  <c r="B146" i="15"/>
  <c r="B121" i="15"/>
  <c r="B35" i="15"/>
  <c r="B67" i="15"/>
  <c r="B99" i="15"/>
  <c r="B131" i="15"/>
  <c r="B7" i="15"/>
  <c r="B33" i="15"/>
  <c r="B145" i="15"/>
  <c r="B30" i="15"/>
  <c r="B16" i="15"/>
  <c r="B48" i="15"/>
  <c r="B80" i="15"/>
  <c r="B112" i="15"/>
  <c r="B144" i="15"/>
  <c r="B109" i="15"/>
  <c r="B14" i="15"/>
  <c r="B110" i="15"/>
  <c r="B142" i="15"/>
  <c r="B105" i="15"/>
  <c r="B31" i="15"/>
  <c r="B63" i="15"/>
  <c r="B95" i="15"/>
  <c r="B127" i="15"/>
  <c r="B49" i="15"/>
  <c r="B129" i="15"/>
  <c r="B133" i="15"/>
  <c r="B36" i="15"/>
  <c r="B68" i="15"/>
  <c r="B100" i="15"/>
  <c r="B132" i="15"/>
  <c r="B65" i="15"/>
  <c r="B69" i="15"/>
  <c r="B102" i="15"/>
  <c r="B26" i="15"/>
  <c r="B58" i="15"/>
  <c r="B90" i="15"/>
  <c r="B122" i="15"/>
  <c r="B29" i="15"/>
  <c r="B11" i="15"/>
  <c r="B43" i="15"/>
  <c r="B75" i="15"/>
  <c r="B107" i="15"/>
  <c r="B139" i="15"/>
  <c r="B154" i="15"/>
  <c r="B61" i="15"/>
  <c r="T147" i="22"/>
  <c r="T14" i="19"/>
  <c r="T79" i="19"/>
  <c r="T116" i="19"/>
  <c r="S113" i="22"/>
  <c r="T108" i="19"/>
  <c r="T67" i="19"/>
  <c r="S62" i="15"/>
  <c r="S97" i="15"/>
  <c r="T97" i="22"/>
  <c r="S101" i="19"/>
  <c r="T112" i="15"/>
  <c r="AH112" i="15"/>
  <c r="AH37" i="15"/>
  <c r="AH46" i="15"/>
  <c r="AH139" i="15"/>
  <c r="T77" i="19"/>
  <c r="T117" i="19"/>
  <c r="S150" i="19"/>
  <c r="T150" i="22"/>
  <c r="T26" i="19"/>
  <c r="S85" i="19"/>
  <c r="T110" i="19"/>
  <c r="S149" i="19"/>
  <c r="T119" i="19"/>
  <c r="AH147" i="15"/>
  <c r="T138" i="19"/>
  <c r="S56" i="19"/>
  <c r="S69" i="22"/>
  <c r="S79" i="15"/>
  <c r="AH79" i="15"/>
  <c r="S55" i="22"/>
  <c r="T84" i="22"/>
  <c r="S28" i="19"/>
  <c r="T144" i="19"/>
  <c r="S129" i="22"/>
  <c r="T101" i="22"/>
  <c r="S141" i="22"/>
  <c r="S93" i="22"/>
  <c r="S18" i="19"/>
  <c r="T68" i="19"/>
  <c r="T128" i="19"/>
  <c r="T12" i="19"/>
  <c r="T72" i="19"/>
  <c r="S127" i="15"/>
  <c r="AH127" i="15"/>
  <c r="T89" i="19"/>
  <c r="AH110" i="15"/>
  <c r="S29" i="22"/>
  <c r="AH58" i="15"/>
  <c r="T145" i="15"/>
  <c r="AH25" i="15"/>
  <c r="T41" i="15"/>
  <c r="T41" i="22"/>
  <c r="S46" i="15"/>
  <c r="S58" i="15"/>
  <c r="AH38" i="15"/>
  <c r="S26" i="15"/>
  <c r="T78" i="15"/>
  <c r="AH111" i="15"/>
  <c r="AH145" i="15"/>
  <c r="S145" i="19"/>
  <c r="S25" i="15"/>
  <c r="S135" i="15"/>
  <c r="T67" i="15"/>
  <c r="S64" i="19"/>
  <c r="AH78" i="15"/>
  <c r="T25" i="22"/>
  <c r="T135" i="22"/>
  <c r="AH109" i="15"/>
  <c r="AH124" i="15"/>
  <c r="S45" i="15"/>
  <c r="AH26" i="15"/>
  <c r="AH47" i="15"/>
  <c r="AH67" i="15"/>
  <c r="AH98" i="15"/>
  <c r="S125" i="15"/>
  <c r="AH125" i="15"/>
  <c r="T139" i="19"/>
  <c r="AH88" i="15"/>
  <c r="S109" i="15"/>
  <c r="S38" i="15"/>
  <c r="S119" i="22"/>
  <c r="S77" i="22"/>
  <c r="T45" i="19"/>
  <c r="T128" i="22"/>
  <c r="T99" i="22"/>
  <c r="T123" i="22"/>
  <c r="T118" i="22"/>
  <c r="T55" i="15"/>
  <c r="T33" i="19"/>
  <c r="T39" i="19"/>
  <c r="T31" i="19"/>
  <c r="T93" i="19"/>
  <c r="T94" i="19"/>
  <c r="T106" i="19"/>
  <c r="T66" i="19"/>
  <c r="T69" i="19"/>
  <c r="T70" i="19"/>
  <c r="T71" i="19"/>
  <c r="T78" i="19"/>
  <c r="T124" i="19"/>
  <c r="T126" i="19"/>
  <c r="T145" i="22"/>
  <c r="T47" i="19"/>
  <c r="T19" i="19"/>
  <c r="T76" i="19"/>
  <c r="T98" i="19"/>
  <c r="T103" i="19"/>
  <c r="T125" i="19"/>
  <c r="T129" i="19"/>
  <c r="T73" i="15"/>
  <c r="T15" i="19"/>
  <c r="T8" i="19"/>
  <c r="T22" i="19"/>
  <c r="T36" i="19"/>
  <c r="T141" i="19"/>
  <c r="T137" i="19"/>
  <c r="T79" i="22"/>
  <c r="T26" i="22"/>
  <c r="T14" i="22"/>
  <c r="T17" i="22"/>
  <c r="T24" i="15"/>
  <c r="T34" i="15"/>
  <c r="T42" i="15"/>
  <c r="T43" i="15"/>
  <c r="T108" i="15"/>
  <c r="S27" i="19"/>
  <c r="S58" i="19"/>
  <c r="T41" i="19"/>
  <c r="T62" i="19"/>
  <c r="S63" i="19"/>
  <c r="T113" i="19"/>
  <c r="T91" i="19"/>
  <c r="S112" i="22"/>
  <c r="S64" i="22"/>
  <c r="S130" i="22"/>
  <c r="S110" i="22"/>
  <c r="S72" i="22"/>
  <c r="S52" i="22"/>
  <c r="S20" i="22"/>
  <c r="AH12" i="15"/>
  <c r="AH74" i="15"/>
  <c r="S81" i="15"/>
  <c r="AH81" i="15"/>
  <c r="AH11" i="15"/>
  <c r="AH59" i="15"/>
  <c r="AH90" i="15"/>
  <c r="T116" i="15"/>
  <c r="S56" i="15"/>
  <c r="S90" i="15"/>
  <c r="AH138" i="15"/>
  <c r="S138" i="15"/>
  <c r="S29" i="19"/>
  <c r="T38" i="19"/>
  <c r="S61" i="19"/>
  <c r="T37" i="22"/>
  <c r="S109" i="22"/>
  <c r="T67" i="22"/>
  <c r="S28" i="22"/>
  <c r="S16" i="22"/>
  <c r="AH68" i="15"/>
  <c r="AH21" i="15"/>
  <c r="AH23" i="15"/>
  <c r="AH35" i="15"/>
  <c r="AH73" i="15"/>
  <c r="AH80" i="15"/>
  <c r="S23" i="15"/>
  <c r="AH92" i="15"/>
  <c r="S143" i="15"/>
  <c r="AH143" i="15"/>
  <c r="S68" i="15"/>
  <c r="S92" i="15"/>
  <c r="AH116" i="15"/>
  <c r="S25" i="19"/>
  <c r="S30" i="19"/>
  <c r="T46" i="19"/>
  <c r="T48" i="19"/>
  <c r="T50" i="19"/>
  <c r="T82" i="19"/>
  <c r="S111" i="19"/>
  <c r="S140" i="19"/>
  <c r="T135" i="19"/>
  <c r="S146" i="19"/>
  <c r="T105" i="22"/>
  <c r="T32" i="22"/>
  <c r="S86" i="22"/>
  <c r="AH43" i="15"/>
  <c r="AH102" i="15"/>
  <c r="AH100" i="15"/>
  <c r="S35" i="15"/>
  <c r="S80" i="15"/>
  <c r="S100" i="15"/>
  <c r="S54" i="19"/>
  <c r="T57" i="19"/>
  <c r="S120" i="19"/>
  <c r="S96" i="22"/>
  <c r="S65" i="22"/>
  <c r="S134" i="22"/>
  <c r="S114" i="22"/>
  <c r="S7" i="22"/>
  <c r="S144" i="22"/>
  <c r="AH24" i="15"/>
  <c r="AH34" i="15"/>
  <c r="AH42" i="15"/>
  <c r="AH44" i="15"/>
  <c r="AH55" i="15"/>
  <c r="T87" i="15"/>
  <c r="S11" i="15"/>
  <c r="S74" i="15"/>
  <c r="S12" i="15"/>
  <c r="S44" i="15"/>
  <c r="AH84" i="15"/>
  <c r="AH108" i="15"/>
  <c r="S59" i="15"/>
  <c r="S102" i="15"/>
  <c r="S139" i="15"/>
  <c r="E158" i="19" l="1"/>
  <c r="D158" i="19"/>
  <c r="E160" i="19"/>
  <c r="D159" i="19"/>
  <c r="E159" i="19"/>
  <c r="D160" i="19"/>
  <c r="E25" i="22"/>
  <c r="D21" i="19"/>
  <c r="D16" i="22"/>
  <c r="E16" i="22"/>
  <c r="E109" i="22"/>
  <c r="D109" i="22"/>
  <c r="D146" i="19"/>
  <c r="E146" i="19"/>
  <c r="D30" i="19"/>
  <c r="E30" i="19"/>
  <c r="E28" i="22"/>
  <c r="D28" i="22"/>
  <c r="E20" i="22"/>
  <c r="D20" i="22"/>
  <c r="E130" i="22"/>
  <c r="D130" i="22"/>
  <c r="D58" i="19"/>
  <c r="E58" i="19"/>
  <c r="E119" i="22"/>
  <c r="D119" i="22"/>
  <c r="E69" i="22"/>
  <c r="D69" i="22"/>
  <c r="E85" i="19"/>
  <c r="D85" i="19"/>
  <c r="D90" i="19"/>
  <c r="E90" i="19"/>
  <c r="E123" i="22"/>
  <c r="D123" i="22"/>
  <c r="E15" i="19"/>
  <c r="D15" i="19"/>
  <c r="D24" i="22"/>
  <c r="E24" i="22"/>
  <c r="D107" i="19"/>
  <c r="E107" i="19"/>
  <c r="E17" i="22"/>
  <c r="D17" i="22"/>
  <c r="D137" i="19"/>
  <c r="E137" i="19"/>
  <c r="D22" i="19"/>
  <c r="E22" i="19"/>
  <c r="T139" i="22"/>
  <c r="E139" i="22"/>
  <c r="D139" i="22"/>
  <c r="T65" i="19"/>
  <c r="E65" i="19"/>
  <c r="D65" i="19"/>
  <c r="T108" i="22"/>
  <c r="E108" i="22"/>
  <c r="D108" i="22"/>
  <c r="T131" i="19"/>
  <c r="D131" i="19"/>
  <c r="E131" i="19"/>
  <c r="T136" i="19"/>
  <c r="E136" i="19"/>
  <c r="D136" i="19"/>
  <c r="E133" i="22"/>
  <c r="D133" i="22"/>
  <c r="T60" i="19"/>
  <c r="D60" i="19"/>
  <c r="E60" i="19"/>
  <c r="T51" i="19"/>
  <c r="D51" i="19"/>
  <c r="E51" i="19"/>
  <c r="T151" i="19"/>
  <c r="E151" i="19"/>
  <c r="D151" i="19"/>
  <c r="D82" i="19"/>
  <c r="E82" i="19"/>
  <c r="E39" i="19"/>
  <c r="D39" i="19"/>
  <c r="E95" i="19"/>
  <c r="D95" i="19"/>
  <c r="E133" i="19"/>
  <c r="D133" i="19"/>
  <c r="T140" i="22"/>
  <c r="E140" i="22"/>
  <c r="D140" i="22"/>
  <c r="E80" i="19"/>
  <c r="D80" i="19"/>
  <c r="D75" i="19"/>
  <c r="E75" i="19"/>
  <c r="E95" i="22"/>
  <c r="D95" i="22"/>
  <c r="D26" i="19"/>
  <c r="E26" i="19"/>
  <c r="E129" i="19"/>
  <c r="D129" i="19"/>
  <c r="D98" i="19"/>
  <c r="E98" i="19"/>
  <c r="T37" i="19"/>
  <c r="E37" i="19"/>
  <c r="D37" i="19"/>
  <c r="D139" i="19"/>
  <c r="E139" i="19"/>
  <c r="D32" i="22"/>
  <c r="E32" i="22"/>
  <c r="T107" i="22"/>
  <c r="E107" i="22"/>
  <c r="D107" i="22"/>
  <c r="T122" i="22"/>
  <c r="E122" i="22"/>
  <c r="D122" i="22"/>
  <c r="E41" i="22"/>
  <c r="D41" i="22"/>
  <c r="T124" i="22"/>
  <c r="E124" i="22"/>
  <c r="D124" i="22"/>
  <c r="T111" i="22"/>
  <c r="E111" i="22"/>
  <c r="D111" i="22"/>
  <c r="E77" i="19"/>
  <c r="D77" i="19"/>
  <c r="D27" i="22"/>
  <c r="E136" i="22"/>
  <c r="E34" i="22"/>
  <c r="E68" i="22"/>
  <c r="E60" i="22"/>
  <c r="E54" i="22"/>
  <c r="D115" i="22"/>
  <c r="D131" i="22"/>
  <c r="E8" i="22"/>
  <c r="E16" i="19"/>
  <c r="D46" i="19"/>
  <c r="E132" i="19"/>
  <c r="E79" i="19"/>
  <c r="D97" i="19"/>
  <c r="E145" i="22"/>
  <c r="D145" i="22"/>
  <c r="E70" i="19"/>
  <c r="D94" i="19"/>
  <c r="E98" i="22"/>
  <c r="D155" i="22"/>
  <c r="D152" i="22"/>
  <c r="D91" i="19"/>
  <c r="E40" i="19"/>
  <c r="E101" i="22"/>
  <c r="E121" i="19"/>
  <c r="E109" i="19"/>
  <c r="D99" i="22"/>
  <c r="E154" i="19"/>
  <c r="D23" i="19"/>
  <c r="D127" i="19"/>
  <c r="D119" i="19"/>
  <c r="E124" i="19"/>
  <c r="E10" i="19"/>
  <c r="D153" i="19"/>
  <c r="E43" i="19"/>
  <c r="D72" i="19"/>
  <c r="E105" i="22"/>
  <c r="E120" i="19"/>
  <c r="D120" i="19"/>
  <c r="E134" i="22"/>
  <c r="D134" i="22"/>
  <c r="E144" i="22"/>
  <c r="D144" i="22"/>
  <c r="E65" i="22"/>
  <c r="D65" i="22"/>
  <c r="E54" i="19"/>
  <c r="D54" i="19"/>
  <c r="E86" i="22"/>
  <c r="D86" i="22"/>
  <c r="E25" i="19"/>
  <c r="D25" i="19"/>
  <c r="D61" i="19"/>
  <c r="E61" i="19"/>
  <c r="D52" i="22"/>
  <c r="E52" i="22"/>
  <c r="D64" i="22"/>
  <c r="E64" i="22"/>
  <c r="E63" i="19"/>
  <c r="D63" i="19"/>
  <c r="D27" i="19"/>
  <c r="E27" i="19"/>
  <c r="E64" i="19"/>
  <c r="D64" i="19"/>
  <c r="E145" i="19"/>
  <c r="D145" i="19"/>
  <c r="T18" i="19"/>
  <c r="E18" i="19"/>
  <c r="D18" i="19"/>
  <c r="E129" i="22"/>
  <c r="D129" i="22"/>
  <c r="D55" i="22"/>
  <c r="E55" i="22"/>
  <c r="E56" i="19"/>
  <c r="D56" i="19"/>
  <c r="E149" i="19"/>
  <c r="D149" i="19"/>
  <c r="D96" i="19"/>
  <c r="E96" i="19"/>
  <c r="T40" i="22"/>
  <c r="D40" i="22"/>
  <c r="E40" i="22"/>
  <c r="D35" i="22"/>
  <c r="E35" i="22"/>
  <c r="E31" i="22"/>
  <c r="D31" i="22"/>
  <c r="D34" i="19"/>
  <c r="E34" i="19"/>
  <c r="E67" i="22"/>
  <c r="D67" i="22"/>
  <c r="E141" i="19"/>
  <c r="D141" i="19"/>
  <c r="T13" i="19"/>
  <c r="D13" i="19"/>
  <c r="E13" i="19"/>
  <c r="E103" i="19"/>
  <c r="D103" i="19"/>
  <c r="T52" i="19"/>
  <c r="E52" i="19"/>
  <c r="D52" i="19"/>
  <c r="D43" i="22"/>
  <c r="E43" i="22"/>
  <c r="T42" i="19"/>
  <c r="E42" i="19"/>
  <c r="D42" i="19"/>
  <c r="D126" i="19"/>
  <c r="E126" i="19"/>
  <c r="E146" i="22"/>
  <c r="D146" i="22"/>
  <c r="T102" i="19"/>
  <c r="E102" i="19"/>
  <c r="D102" i="19"/>
  <c r="E33" i="19"/>
  <c r="D33" i="19"/>
  <c r="E32" i="19"/>
  <c r="D32" i="19"/>
  <c r="T88" i="19"/>
  <c r="E88" i="19"/>
  <c r="D88" i="19"/>
  <c r="E135" i="19"/>
  <c r="D135" i="19"/>
  <c r="D50" i="19"/>
  <c r="E50" i="19"/>
  <c r="T155" i="19"/>
  <c r="D155" i="19"/>
  <c r="E155" i="19"/>
  <c r="T105" i="19"/>
  <c r="E105" i="19"/>
  <c r="D105" i="19"/>
  <c r="D67" i="19"/>
  <c r="E67" i="19"/>
  <c r="E150" i="22"/>
  <c r="D150" i="22"/>
  <c r="D125" i="19"/>
  <c r="E125" i="19"/>
  <c r="D93" i="19"/>
  <c r="E93" i="19"/>
  <c r="T104" i="19"/>
  <c r="E104" i="19"/>
  <c r="D104" i="19"/>
  <c r="E87" i="19"/>
  <c r="D87" i="19"/>
  <c r="T30" i="22"/>
  <c r="D30" i="22"/>
  <c r="E30" i="22"/>
  <c r="T35" i="19"/>
  <c r="D35" i="19"/>
  <c r="E35" i="19"/>
  <c r="T36" i="22"/>
  <c r="E36" i="22"/>
  <c r="D36" i="22"/>
  <c r="T92" i="19"/>
  <c r="E92" i="19"/>
  <c r="D92" i="19"/>
  <c r="T71" i="22"/>
  <c r="E71" i="22"/>
  <c r="D71" i="22"/>
  <c r="E26" i="22"/>
  <c r="D26" i="22"/>
  <c r="T126" i="22"/>
  <c r="E126" i="22"/>
  <c r="D126" i="22"/>
  <c r="D90" i="22"/>
  <c r="D68" i="22"/>
  <c r="D78" i="22"/>
  <c r="D60" i="22"/>
  <c r="E156" i="19"/>
  <c r="T156" i="19"/>
  <c r="D156" i="19"/>
  <c r="E22" i="22"/>
  <c r="E115" i="22"/>
  <c r="D82" i="22"/>
  <c r="E131" i="22"/>
  <c r="D8" i="22"/>
  <c r="E108" i="19"/>
  <c r="E21" i="19"/>
  <c r="D89" i="19"/>
  <c r="E116" i="19"/>
  <c r="D14" i="19"/>
  <c r="E97" i="19"/>
  <c r="D113" i="19"/>
  <c r="E38" i="19"/>
  <c r="D47" i="19"/>
  <c r="E92" i="22"/>
  <c r="E155" i="22"/>
  <c r="E152" i="22"/>
  <c r="D137" i="22"/>
  <c r="D40" i="19"/>
  <c r="E84" i="22"/>
  <c r="D128" i="19"/>
  <c r="E68" i="19"/>
  <c r="D117" i="19"/>
  <c r="D154" i="19"/>
  <c r="E21" i="22"/>
  <c r="E23" i="19"/>
  <c r="E127" i="19"/>
  <c r="E144" i="19"/>
  <c r="E119" i="19"/>
  <c r="D10" i="19"/>
  <c r="E153" i="19"/>
  <c r="D43" i="19"/>
  <c r="E72" i="19"/>
  <c r="E117" i="19"/>
  <c r="E7" i="22"/>
  <c r="D7" i="22"/>
  <c r="D102" i="22"/>
  <c r="E106" i="22"/>
  <c r="E62" i="22"/>
  <c r="D45" i="22"/>
  <c r="D100" i="22"/>
  <c r="E39" i="22"/>
  <c r="E19" i="22"/>
  <c r="E75" i="22"/>
  <c r="D11" i="22"/>
  <c r="E73" i="22"/>
  <c r="D51" i="22"/>
  <c r="D18" i="22"/>
  <c r="E88" i="22"/>
  <c r="E49" i="22"/>
  <c r="E58" i="22"/>
  <c r="D50" i="22"/>
  <c r="D42" i="22"/>
  <c r="D106" i="22"/>
  <c r="D62" i="22"/>
  <c r="E100" i="22"/>
  <c r="D48" i="22"/>
  <c r="D39" i="22"/>
  <c r="E11" i="22"/>
  <c r="D73" i="22"/>
  <c r="E51" i="22"/>
  <c r="E18" i="22"/>
  <c r="E66" i="22"/>
  <c r="D49" i="22"/>
  <c r="D58" i="22"/>
  <c r="E46" i="22"/>
  <c r="E13" i="22"/>
  <c r="D12" i="22"/>
  <c r="E53" i="22"/>
  <c r="E81" i="22"/>
  <c r="E125" i="22"/>
  <c r="E91" i="22"/>
  <c r="E61" i="22"/>
  <c r="E48" i="22"/>
  <c r="E57" i="22"/>
  <c r="D47" i="22"/>
  <c r="E23" i="22"/>
  <c r="D66" i="22"/>
  <c r="D103" i="22"/>
  <c r="E63" i="22"/>
  <c r="D46" i="22"/>
  <c r="D13" i="22"/>
  <c r="E12" i="22"/>
  <c r="E102" i="22"/>
  <c r="D53" i="22"/>
  <c r="D81" i="22"/>
  <c r="E45" i="22"/>
  <c r="D125" i="22"/>
  <c r="D91" i="22"/>
  <c r="D61" i="22"/>
  <c r="D19" i="22"/>
  <c r="D75" i="22"/>
  <c r="D57" i="22"/>
  <c r="E47" i="22"/>
  <c r="D23" i="22"/>
  <c r="D88" i="22"/>
  <c r="E103" i="22"/>
  <c r="D63" i="22"/>
  <c r="E50" i="22"/>
  <c r="E42" i="22"/>
  <c r="D96" i="22"/>
  <c r="E96" i="22"/>
  <c r="D140" i="19"/>
  <c r="E140" i="19"/>
  <c r="E85" i="22"/>
  <c r="D85" i="22"/>
  <c r="D72" i="22"/>
  <c r="E72" i="22"/>
  <c r="E112" i="22"/>
  <c r="D112" i="22"/>
  <c r="D29" i="22"/>
  <c r="E29" i="22"/>
  <c r="E93" i="22"/>
  <c r="D93" i="22"/>
  <c r="E113" i="22"/>
  <c r="D113" i="22"/>
  <c r="E81" i="19"/>
  <c r="D81" i="19"/>
  <c r="T10" i="22"/>
  <c r="E10" i="22"/>
  <c r="D10" i="22"/>
  <c r="E142" i="19"/>
  <c r="D142" i="19"/>
  <c r="D147" i="19"/>
  <c r="E147" i="19"/>
  <c r="E121" i="22"/>
  <c r="D121" i="22"/>
  <c r="E14" i="22"/>
  <c r="D14" i="22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T130" i="19"/>
  <c r="D130" i="19"/>
  <c r="E130" i="19"/>
  <c r="D66" i="19"/>
  <c r="E66" i="19"/>
  <c r="T70" i="22"/>
  <c r="E70" i="22"/>
  <c r="D70" i="22"/>
  <c r="D86" i="19"/>
  <c r="E86" i="19"/>
  <c r="T99" i="19"/>
  <c r="D99" i="19"/>
  <c r="E99" i="19"/>
  <c r="E74" i="19"/>
  <c r="D74" i="19"/>
  <c r="T143" i="22"/>
  <c r="E143" i="22"/>
  <c r="D143" i="22"/>
  <c r="E48" i="19"/>
  <c r="D48" i="19"/>
  <c r="E57" i="19"/>
  <c r="D57" i="19"/>
  <c r="E41" i="19"/>
  <c r="D41" i="19"/>
  <c r="D76" i="19"/>
  <c r="E76" i="19"/>
  <c r="T153" i="22"/>
  <c r="E153" i="22"/>
  <c r="D153" i="22"/>
  <c r="T156" i="22"/>
  <c r="E156" i="22"/>
  <c r="D156" i="22"/>
  <c r="E138" i="22"/>
  <c r="D138" i="22"/>
  <c r="E84" i="19"/>
  <c r="D84" i="19"/>
  <c r="D78" i="19"/>
  <c r="E78" i="19"/>
  <c r="E31" i="19"/>
  <c r="D31" i="19"/>
  <c r="D59" i="19"/>
  <c r="E59" i="19"/>
  <c r="E132" i="22"/>
  <c r="D132" i="22"/>
  <c r="T74" i="22"/>
  <c r="E74" i="22"/>
  <c r="D74" i="22"/>
  <c r="D62" i="19"/>
  <c r="E62" i="19"/>
  <c r="T118" i="19"/>
  <c r="D118" i="19"/>
  <c r="E118" i="19"/>
  <c r="T89" i="22"/>
  <c r="E89" i="22"/>
  <c r="D89" i="22"/>
  <c r="D79" i="22"/>
  <c r="E79" i="22"/>
  <c r="E38" i="22"/>
  <c r="E76" i="22"/>
  <c r="D114" i="19"/>
  <c r="E15" i="22"/>
  <c r="E90" i="22"/>
  <c r="E33" i="22"/>
  <c r="E78" i="22"/>
  <c r="E9" i="22"/>
  <c r="T157" i="19"/>
  <c r="E157" i="19"/>
  <c r="D157" i="19"/>
  <c r="D22" i="22"/>
  <c r="E82" i="22"/>
  <c r="D120" i="22"/>
  <c r="E91" i="19"/>
  <c r="E80" i="22"/>
  <c r="D135" i="22"/>
  <c r="E89" i="19"/>
  <c r="D116" i="19"/>
  <c r="E14" i="19"/>
  <c r="E149" i="22"/>
  <c r="D149" i="22"/>
  <c r="E113" i="19"/>
  <c r="D38" i="19"/>
  <c r="E47" i="19"/>
  <c r="D92" i="22"/>
  <c r="E137" i="22"/>
  <c r="D59" i="22"/>
  <c r="D84" i="22"/>
  <c r="E128" i="19"/>
  <c r="D68" i="19"/>
  <c r="D12" i="19"/>
  <c r="D21" i="22"/>
  <c r="D16" i="19"/>
  <c r="D97" i="22"/>
  <c r="E37" i="22"/>
  <c r="T154" i="22"/>
  <c r="E154" i="22"/>
  <c r="D154" i="22"/>
  <c r="E11" i="19"/>
  <c r="D25" i="22"/>
  <c r="E12" i="19"/>
  <c r="E110" i="19"/>
  <c r="E123" i="19"/>
  <c r="E114" i="22"/>
  <c r="D114" i="22"/>
  <c r="E111" i="19"/>
  <c r="D111" i="19"/>
  <c r="D29" i="19"/>
  <c r="E29" i="19"/>
  <c r="E110" i="22"/>
  <c r="D110" i="22"/>
  <c r="E77" i="22"/>
  <c r="D77" i="22"/>
  <c r="E141" i="22"/>
  <c r="D141" i="22"/>
  <c r="D28" i="19"/>
  <c r="E28" i="19"/>
  <c r="D150" i="19"/>
  <c r="E150" i="19"/>
  <c r="E101" i="19"/>
  <c r="D101" i="19"/>
  <c r="E118" i="22"/>
  <c r="D118" i="22"/>
  <c r="T49" i="19"/>
  <c r="E49" i="19"/>
  <c r="D49" i="19"/>
  <c r="E94" i="22"/>
  <c r="D94" i="22"/>
  <c r="E148" i="19"/>
  <c r="D148" i="19"/>
  <c r="T104" i="22"/>
  <c r="D104" i="22"/>
  <c r="E104" i="22"/>
  <c r="D9" i="19"/>
  <c r="E9" i="19"/>
  <c r="T87" i="22"/>
  <c r="D87" i="22"/>
  <c r="E87" i="22"/>
  <c r="E71" i="19"/>
  <c r="D71" i="19"/>
  <c r="T115" i="19"/>
  <c r="D115" i="19"/>
  <c r="E115" i="19"/>
  <c r="T122" i="19"/>
  <c r="E122" i="19"/>
  <c r="D122" i="19"/>
  <c r="T83" i="22"/>
  <c r="D83" i="22"/>
  <c r="E83" i="22"/>
  <c r="T53" i="19"/>
  <c r="E53" i="19"/>
  <c r="D53" i="19"/>
  <c r="E106" i="19"/>
  <c r="D106" i="19"/>
  <c r="E147" i="22"/>
  <c r="D147" i="22"/>
  <c r="E128" i="22"/>
  <c r="D128" i="22"/>
  <c r="E112" i="19"/>
  <c r="D112" i="19"/>
  <c r="E138" i="19"/>
  <c r="D138" i="19"/>
  <c r="T143" i="19"/>
  <c r="E143" i="19"/>
  <c r="D143" i="19"/>
  <c r="T152" i="19"/>
  <c r="E152" i="19"/>
  <c r="D152" i="19"/>
  <c r="T142" i="22"/>
  <c r="E142" i="22"/>
  <c r="D142" i="22"/>
  <c r="D134" i="19"/>
  <c r="E134" i="19"/>
  <c r="E69" i="19"/>
  <c r="D69" i="19"/>
  <c r="E45" i="19"/>
  <c r="D45" i="19"/>
  <c r="T73" i="19"/>
  <c r="E73" i="19"/>
  <c r="D73" i="19"/>
  <c r="E148" i="22"/>
  <c r="D148" i="22"/>
  <c r="T116" i="22"/>
  <c r="E116" i="22"/>
  <c r="D116" i="22"/>
  <c r="T117" i="22"/>
  <c r="E117" i="22"/>
  <c r="D117" i="22"/>
  <c r="T83" i="19"/>
  <c r="D83" i="19"/>
  <c r="E83" i="19"/>
  <c r="T44" i="22"/>
  <c r="D44" i="22"/>
  <c r="E44" i="22"/>
  <c r="D38" i="22"/>
  <c r="D76" i="22"/>
  <c r="E27" i="22"/>
  <c r="D15" i="22"/>
  <c r="D136" i="22"/>
  <c r="D34" i="22"/>
  <c r="D33" i="22"/>
  <c r="D9" i="22"/>
  <c r="D54" i="22"/>
  <c r="E120" i="22"/>
  <c r="D144" i="19"/>
  <c r="E114" i="19"/>
  <c r="D80" i="22"/>
  <c r="E135" i="22"/>
  <c r="E46" i="19"/>
  <c r="D132" i="19"/>
  <c r="D79" i="19"/>
  <c r="D123" i="19"/>
  <c r="E127" i="22"/>
  <c r="D127" i="22"/>
  <c r="D70" i="19"/>
  <c r="E94" i="19"/>
  <c r="D98" i="22"/>
  <c r="T55" i="19"/>
  <c r="E55" i="19"/>
  <c r="D55" i="19"/>
  <c r="E59" i="22"/>
  <c r="D101" i="22"/>
  <c r="D108" i="19"/>
  <c r="D121" i="19"/>
  <c r="D109" i="19"/>
  <c r="E99" i="22"/>
  <c r="D56" i="22"/>
  <c r="E56" i="22"/>
  <c r="T56" i="22"/>
  <c r="T151" i="22"/>
  <c r="E151" i="22"/>
  <c r="D151" i="22"/>
  <c r="E97" i="22"/>
  <c r="D37" i="22"/>
  <c r="D11" i="19"/>
  <c r="D110" i="19"/>
  <c r="D105" i="22"/>
  <c r="D124" i="19"/>
  <c r="E107" i="15"/>
  <c r="E74" i="15"/>
  <c r="D74" i="15"/>
  <c r="E80" i="15"/>
  <c r="D80" i="15"/>
  <c r="T119" i="22"/>
  <c r="E139" i="15"/>
  <c r="D139" i="15"/>
  <c r="E11" i="15"/>
  <c r="D11" i="15"/>
  <c r="D136" i="15"/>
  <c r="D104" i="15"/>
  <c r="D91" i="15"/>
  <c r="D65" i="15"/>
  <c r="E54" i="15"/>
  <c r="D134" i="15"/>
  <c r="E103" i="15"/>
  <c r="E53" i="15"/>
  <c r="E51" i="15"/>
  <c r="D36" i="15"/>
  <c r="E33" i="15"/>
  <c r="D17" i="15"/>
  <c r="E142" i="15"/>
  <c r="E106" i="15"/>
  <c r="E83" i="15"/>
  <c r="E72" i="15"/>
  <c r="E48" i="15"/>
  <c r="D30" i="15"/>
  <c r="D16" i="15"/>
  <c r="E121" i="15"/>
  <c r="E63" i="15"/>
  <c r="D54" i="15"/>
  <c r="E28" i="15"/>
  <c r="D14" i="15"/>
  <c r="E140" i="15"/>
  <c r="D103" i="15"/>
  <c r="E86" i="15"/>
  <c r="D53" i="15"/>
  <c r="D51" i="15"/>
  <c r="E36" i="15"/>
  <c r="D33" i="15"/>
  <c r="E17" i="15"/>
  <c r="D142" i="15"/>
  <c r="D106" i="15"/>
  <c r="E85" i="15"/>
  <c r="D83" i="15"/>
  <c r="D72" i="15"/>
  <c r="D48" i="15"/>
  <c r="E30" i="15"/>
  <c r="E16" i="15"/>
  <c r="D60" i="15"/>
  <c r="D40" i="15"/>
  <c r="E152" i="15"/>
  <c r="D153" i="15"/>
  <c r="D7" i="15"/>
  <c r="E132" i="15"/>
  <c r="D121" i="15"/>
  <c r="E70" i="15"/>
  <c r="D63" i="15"/>
  <c r="D28" i="15"/>
  <c r="E14" i="15"/>
  <c r="E77" i="15"/>
  <c r="D140" i="15"/>
  <c r="E131" i="15"/>
  <c r="D86" i="15"/>
  <c r="E49" i="15"/>
  <c r="E31" i="15"/>
  <c r="D19" i="15"/>
  <c r="E123" i="15"/>
  <c r="D85" i="15"/>
  <c r="D10" i="15"/>
  <c r="E136" i="15"/>
  <c r="D132" i="15"/>
  <c r="E104" i="15"/>
  <c r="E91" i="15"/>
  <c r="D70" i="15"/>
  <c r="E65" i="15"/>
  <c r="D77" i="15"/>
  <c r="E134" i="15"/>
  <c r="D131" i="15"/>
  <c r="D49" i="15"/>
  <c r="D31" i="15"/>
  <c r="E19" i="15"/>
  <c r="D123" i="15"/>
  <c r="E10" i="15"/>
  <c r="E137" i="15"/>
  <c r="E129" i="15"/>
  <c r="D119" i="15"/>
  <c r="D113" i="15"/>
  <c r="D99" i="15"/>
  <c r="D76" i="15"/>
  <c r="D9" i="15"/>
  <c r="E154" i="15"/>
  <c r="D155" i="15"/>
  <c r="D151" i="15"/>
  <c r="D137" i="15"/>
  <c r="E113" i="15"/>
  <c r="E40" i="15"/>
  <c r="E155" i="15"/>
  <c r="D152" i="15"/>
  <c r="D126" i="15"/>
  <c r="D94" i="15"/>
  <c r="E71" i="15"/>
  <c r="E146" i="15"/>
  <c r="E133" i="15"/>
  <c r="D128" i="15"/>
  <c r="E93" i="15"/>
  <c r="D82" i="15"/>
  <c r="D69" i="15"/>
  <c r="E64" i="15"/>
  <c r="D50" i="15"/>
  <c r="D32" i="15"/>
  <c r="E20" i="15"/>
  <c r="E13" i="15"/>
  <c r="E8" i="15"/>
  <c r="E122" i="15"/>
  <c r="E119" i="15"/>
  <c r="E9" i="15"/>
  <c r="E153" i="15"/>
  <c r="E7" i="15"/>
  <c r="D71" i="15"/>
  <c r="E61" i="15"/>
  <c r="D29" i="15"/>
  <c r="D146" i="15"/>
  <c r="D133" i="15"/>
  <c r="E96" i="15"/>
  <c r="D93" i="15"/>
  <c r="D64" i="15"/>
  <c r="E52" i="15"/>
  <c r="D39" i="15"/>
  <c r="E32" i="15"/>
  <c r="E22" i="15"/>
  <c r="D20" i="15"/>
  <c r="D13" i="15"/>
  <c r="E130" i="15"/>
  <c r="D122" i="15"/>
  <c r="E114" i="15"/>
  <c r="E76" i="15"/>
  <c r="E60" i="15"/>
  <c r="E151" i="15"/>
  <c r="E118" i="15"/>
  <c r="D61" i="15"/>
  <c r="E29" i="15"/>
  <c r="E15" i="15"/>
  <c r="E141" i="15"/>
  <c r="E120" i="15"/>
  <c r="D96" i="15"/>
  <c r="E66" i="15"/>
  <c r="E57" i="15"/>
  <c r="D52" i="15"/>
  <c r="E39" i="15"/>
  <c r="D27" i="15"/>
  <c r="D22" i="15"/>
  <c r="E18" i="15"/>
  <c r="D130" i="15"/>
  <c r="D114" i="15"/>
  <c r="E75" i="15"/>
  <c r="D129" i="15"/>
  <c r="E99" i="15"/>
  <c r="D154" i="15"/>
  <c r="E126" i="15"/>
  <c r="D118" i="15"/>
  <c r="E94" i="15"/>
  <c r="D15" i="15"/>
  <c r="D141" i="15"/>
  <c r="E128" i="15"/>
  <c r="D120" i="15"/>
  <c r="E82" i="15"/>
  <c r="E69" i="15"/>
  <c r="D66" i="15"/>
  <c r="D57" i="15"/>
  <c r="E50" i="15"/>
  <c r="E27" i="15"/>
  <c r="D18" i="15"/>
  <c r="D8" i="15"/>
  <c r="D75" i="15"/>
  <c r="E81" i="15"/>
  <c r="D81" i="15"/>
  <c r="T38" i="15"/>
  <c r="E38" i="15"/>
  <c r="D38" i="15"/>
  <c r="T125" i="15"/>
  <c r="E125" i="15"/>
  <c r="D125" i="15"/>
  <c r="D105" i="15"/>
  <c r="E88" i="15"/>
  <c r="T69" i="22"/>
  <c r="D23" i="15"/>
  <c r="E23" i="15"/>
  <c r="E90" i="15"/>
  <c r="D90" i="15"/>
  <c r="T109" i="15"/>
  <c r="E109" i="15"/>
  <c r="D109" i="15"/>
  <c r="E67" i="15"/>
  <c r="T145" i="19"/>
  <c r="T26" i="15"/>
  <c r="E26" i="15"/>
  <c r="D26" i="15"/>
  <c r="D41" i="15"/>
  <c r="T127" i="15"/>
  <c r="E127" i="15"/>
  <c r="D127" i="15"/>
  <c r="E105" i="15"/>
  <c r="T93" i="22"/>
  <c r="E79" i="15"/>
  <c r="D79" i="15"/>
  <c r="T79" i="15"/>
  <c r="T56" i="19"/>
  <c r="D149" i="15"/>
  <c r="T150" i="19"/>
  <c r="D89" i="15"/>
  <c r="D111" i="15"/>
  <c r="E117" i="15"/>
  <c r="T101" i="19"/>
  <c r="E97" i="15"/>
  <c r="D97" i="15"/>
  <c r="T97" i="15"/>
  <c r="D87" i="15"/>
  <c r="D55" i="15"/>
  <c r="E124" i="15"/>
  <c r="E47" i="15"/>
  <c r="T121" i="22"/>
  <c r="T94" i="22"/>
  <c r="D147" i="15"/>
  <c r="E148" i="15"/>
  <c r="D148" i="15"/>
  <c r="T148" i="15"/>
  <c r="E150" i="15"/>
  <c r="E43" i="15"/>
  <c r="D42" i="15"/>
  <c r="E24" i="15"/>
  <c r="D37" i="15"/>
  <c r="D95" i="15"/>
  <c r="D84" i="15"/>
  <c r="E138" i="15"/>
  <c r="D138" i="15"/>
  <c r="D78" i="15"/>
  <c r="E46" i="15"/>
  <c r="D46" i="15"/>
  <c r="T46" i="15"/>
  <c r="D145" i="15"/>
  <c r="D35" i="15"/>
  <c r="E35" i="15"/>
  <c r="E92" i="15"/>
  <c r="D92" i="15"/>
  <c r="D67" i="15"/>
  <c r="E78" i="15"/>
  <c r="E145" i="15"/>
  <c r="E102" i="15"/>
  <c r="D102" i="15"/>
  <c r="E44" i="15"/>
  <c r="D44" i="15"/>
  <c r="E68" i="15"/>
  <c r="D68" i="15"/>
  <c r="E59" i="15"/>
  <c r="D59" i="15"/>
  <c r="D12" i="15"/>
  <c r="E12" i="15"/>
  <c r="E100" i="15"/>
  <c r="D100" i="15"/>
  <c r="E56" i="15"/>
  <c r="D56" i="15"/>
  <c r="T77" i="22"/>
  <c r="T64" i="19"/>
  <c r="E58" i="15"/>
  <c r="D58" i="15"/>
  <c r="T58" i="15"/>
  <c r="T29" i="22"/>
  <c r="D107" i="15"/>
  <c r="D98" i="15"/>
  <c r="T141" i="22"/>
  <c r="T149" i="19"/>
  <c r="E149" i="15"/>
  <c r="T85" i="19"/>
  <c r="E89" i="15"/>
  <c r="E111" i="15"/>
  <c r="D112" i="15"/>
  <c r="D101" i="15"/>
  <c r="T62" i="15"/>
  <c r="E62" i="15"/>
  <c r="D62" i="15"/>
  <c r="T113" i="22"/>
  <c r="T96" i="19"/>
  <c r="E87" i="15"/>
  <c r="E55" i="15"/>
  <c r="T147" i="19"/>
  <c r="D115" i="15"/>
  <c r="T24" i="22"/>
  <c r="E147" i="15"/>
  <c r="T107" i="19"/>
  <c r="T148" i="19"/>
  <c r="D108" i="15"/>
  <c r="D43" i="15"/>
  <c r="E34" i="15"/>
  <c r="E95" i="15"/>
  <c r="E84" i="15"/>
  <c r="E143" i="15"/>
  <c r="D143" i="15"/>
  <c r="E135" i="15"/>
  <c r="D135" i="15"/>
  <c r="T135" i="15"/>
  <c r="E98" i="15"/>
  <c r="D88" i="15"/>
  <c r="T129" i="22"/>
  <c r="T28" i="19"/>
  <c r="T55" i="22"/>
  <c r="E112" i="15"/>
  <c r="E101" i="15"/>
  <c r="T81" i="19"/>
  <c r="T90" i="19"/>
  <c r="E144" i="15"/>
  <c r="D144" i="15"/>
  <c r="T144" i="15"/>
  <c r="E115" i="15"/>
  <c r="T34" i="19"/>
  <c r="E108" i="15"/>
  <c r="D34" i="15"/>
  <c r="E73" i="15"/>
  <c r="D73" i="15"/>
  <c r="D116" i="15"/>
  <c r="E45" i="15"/>
  <c r="D45" i="15"/>
  <c r="T45" i="15"/>
  <c r="T25" i="15"/>
  <c r="D25" i="15"/>
  <c r="E25" i="15"/>
  <c r="E41" i="15"/>
  <c r="D117" i="15"/>
  <c r="D124" i="15"/>
  <c r="T110" i="15"/>
  <c r="E110" i="15"/>
  <c r="D110" i="15"/>
  <c r="D47" i="15"/>
  <c r="T35" i="22"/>
  <c r="T31" i="22"/>
  <c r="D150" i="15"/>
  <c r="E42" i="15"/>
  <c r="D24" i="15"/>
  <c r="D21" i="15"/>
  <c r="E21" i="15"/>
  <c r="E37" i="15"/>
  <c r="E116" i="15"/>
  <c r="T74" i="15"/>
  <c r="T7" i="22"/>
  <c r="T96" i="22"/>
  <c r="T80" i="15"/>
  <c r="T146" i="19"/>
  <c r="T140" i="19"/>
  <c r="T138" i="15"/>
  <c r="T110" i="22"/>
  <c r="T58" i="19"/>
  <c r="T139" i="15"/>
  <c r="T11" i="15"/>
  <c r="T114" i="22"/>
  <c r="T120" i="19"/>
  <c r="T54" i="19"/>
  <c r="T35" i="15"/>
  <c r="T111" i="19"/>
  <c r="T143" i="15"/>
  <c r="T16" i="22"/>
  <c r="T61" i="19"/>
  <c r="T29" i="19"/>
  <c r="T20" i="22"/>
  <c r="T130" i="22"/>
  <c r="T63" i="19"/>
  <c r="T27" i="19"/>
  <c r="T102" i="15"/>
  <c r="T44" i="15"/>
  <c r="T134" i="22"/>
  <c r="T86" i="22"/>
  <c r="T30" i="19"/>
  <c r="T92" i="15"/>
  <c r="T28" i="22"/>
  <c r="T85" i="22"/>
  <c r="T90" i="15"/>
  <c r="T81" i="15"/>
  <c r="T52" i="22"/>
  <c r="T64" i="22"/>
  <c r="T59" i="15"/>
  <c r="T12" i="15"/>
  <c r="T144" i="22"/>
  <c r="T65" i="22"/>
  <c r="T100" i="15"/>
  <c r="T25" i="19"/>
  <c r="T68" i="15"/>
  <c r="T23" i="15"/>
  <c r="T109" i="22"/>
  <c r="T56" i="15"/>
  <c r="T72" i="22"/>
  <c r="T112" i="22"/>
  <c r="C159" i="19" l="1"/>
  <c r="C158" i="19"/>
  <c r="C160" i="19"/>
  <c r="C16" i="22"/>
  <c r="C130" i="22"/>
  <c r="C37" i="22"/>
  <c r="C25" i="19"/>
  <c r="C133" i="19"/>
  <c r="C24" i="22"/>
  <c r="C109" i="22"/>
  <c r="C30" i="19"/>
  <c r="C20" i="22"/>
  <c r="C120" i="19"/>
  <c r="C58" i="19"/>
  <c r="C146" i="19"/>
  <c r="C31" i="22"/>
  <c r="C34" i="19"/>
  <c r="C148" i="19"/>
  <c r="C96" i="19"/>
  <c r="C141" i="22"/>
  <c r="C77" i="22"/>
  <c r="C94" i="22"/>
  <c r="C145" i="19"/>
  <c r="C16" i="19"/>
  <c r="C151" i="22"/>
  <c r="C78" i="22"/>
  <c r="C117" i="22"/>
  <c r="C73" i="19"/>
  <c r="C152" i="19"/>
  <c r="C53" i="19"/>
  <c r="C138" i="22"/>
  <c r="C121" i="19"/>
  <c r="C116" i="19"/>
  <c r="C69" i="19"/>
  <c r="C132" i="22"/>
  <c r="C41" i="19"/>
  <c r="C10" i="19"/>
  <c r="C127" i="19"/>
  <c r="C20" i="19"/>
  <c r="C157" i="19"/>
  <c r="C118" i="19"/>
  <c r="C156" i="22"/>
  <c r="C70" i="22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133" i="22"/>
  <c r="C75" i="19"/>
  <c r="C108" i="19"/>
  <c r="C95" i="22"/>
  <c r="C39" i="19"/>
  <c r="C76" i="19"/>
  <c r="C26" i="22"/>
  <c r="C82" i="19"/>
  <c r="C105" i="22"/>
  <c r="C100" i="19"/>
  <c r="C80" i="22"/>
  <c r="C140" i="22"/>
  <c r="C108" i="22"/>
  <c r="C43" i="22"/>
  <c r="C132" i="19"/>
  <c r="C67" i="19"/>
  <c r="C119" i="19"/>
  <c r="C101" i="22"/>
  <c r="C139" i="19"/>
  <c r="C118" i="22"/>
  <c r="C127" i="22"/>
  <c r="C141" i="19"/>
  <c r="C113" i="19"/>
  <c r="C129" i="22"/>
  <c r="C29" i="22"/>
  <c r="C64" i="19"/>
  <c r="C56" i="19"/>
  <c r="C93" i="22"/>
  <c r="C112" i="22"/>
  <c r="C65" i="22"/>
  <c r="C64" i="22"/>
  <c r="C85" i="22"/>
  <c r="C86" i="22"/>
  <c r="C27" i="19"/>
  <c r="C29" i="19"/>
  <c r="C111" i="19"/>
  <c r="C114" i="22"/>
  <c r="C110" i="22"/>
  <c r="C35" i="22"/>
  <c r="C90" i="19"/>
  <c r="C55" i="22"/>
  <c r="C107" i="19"/>
  <c r="C147" i="19"/>
  <c r="C113" i="22"/>
  <c r="C85" i="19"/>
  <c r="C121" i="22"/>
  <c r="C101" i="19"/>
  <c r="C150" i="19"/>
  <c r="C69" i="22"/>
  <c r="C21" i="22"/>
  <c r="C56" i="22"/>
  <c r="C55" i="19"/>
  <c r="C82" i="22"/>
  <c r="C83" i="19"/>
  <c r="C142" i="22"/>
  <c r="C115" i="19"/>
  <c r="C104" i="22"/>
  <c r="C123" i="19"/>
  <c r="C110" i="19"/>
  <c r="C124" i="19"/>
  <c r="C22" i="19"/>
  <c r="C91" i="19"/>
  <c r="C8" i="22"/>
  <c r="C89" i="22"/>
  <c r="C74" i="22"/>
  <c r="C130" i="19"/>
  <c r="C150" i="22"/>
  <c r="C135" i="22"/>
  <c r="C94" i="19"/>
  <c r="C125" i="19"/>
  <c r="C38" i="19"/>
  <c r="C36" i="22"/>
  <c r="C88" i="19"/>
  <c r="C86" i="19"/>
  <c r="C97" i="22"/>
  <c r="C41" i="22"/>
  <c r="C106" i="19"/>
  <c r="C129" i="19"/>
  <c r="C57" i="19"/>
  <c r="C114" i="19"/>
  <c r="C37" i="19"/>
  <c r="C60" i="19"/>
  <c r="C131" i="19"/>
  <c r="C149" i="22"/>
  <c r="C117" i="19"/>
  <c r="C68" i="19"/>
  <c r="C31" i="19"/>
  <c r="C98" i="19"/>
  <c r="C14" i="22"/>
  <c r="C54" i="19"/>
  <c r="C140" i="19"/>
  <c r="C7" i="22"/>
  <c r="C48" i="22"/>
  <c r="C50" i="22"/>
  <c r="C34" i="22"/>
  <c r="C27" i="22"/>
  <c r="C22" i="22"/>
  <c r="C58" i="22"/>
  <c r="C88" i="22"/>
  <c r="C115" i="22"/>
  <c r="C136" i="22"/>
  <c r="C90" i="22"/>
  <c r="C63" i="22"/>
  <c r="C45" i="22"/>
  <c r="C53" i="22"/>
  <c r="C59" i="22"/>
  <c r="C23" i="22"/>
  <c r="C19" i="22"/>
  <c r="C62" i="22"/>
  <c r="C38" i="22"/>
  <c r="C47" i="22"/>
  <c r="C103" i="22"/>
  <c r="C60" i="22"/>
  <c r="C11" i="22"/>
  <c r="C42" i="22"/>
  <c r="C106" i="22"/>
  <c r="C75" i="22"/>
  <c r="C76" i="22"/>
  <c r="C68" i="22"/>
  <c r="C33" i="22"/>
  <c r="C39" i="22"/>
  <c r="C98" i="22"/>
  <c r="C51" i="22"/>
  <c r="C66" i="22"/>
  <c r="C91" i="22"/>
  <c r="C54" i="22"/>
  <c r="C49" i="22"/>
  <c r="C57" i="22"/>
  <c r="C61" i="22"/>
  <c r="C12" i="22"/>
  <c r="C18" i="22"/>
  <c r="C81" i="22"/>
  <c r="C102" i="22"/>
  <c r="C100" i="22"/>
  <c r="C92" i="22"/>
  <c r="C9" i="22"/>
  <c r="C15" i="22"/>
  <c r="C125" i="22"/>
  <c r="C46" i="22"/>
  <c r="C120" i="22"/>
  <c r="C73" i="22"/>
  <c r="C13" i="22"/>
  <c r="C149" i="19"/>
  <c r="C72" i="22"/>
  <c r="C144" i="22"/>
  <c r="C52" i="22"/>
  <c r="C28" i="22"/>
  <c r="C134" i="22"/>
  <c r="C63" i="19"/>
  <c r="C61" i="19"/>
  <c r="C96" i="22"/>
  <c r="C81" i="19"/>
  <c r="C28" i="19"/>
  <c r="C119" i="22"/>
  <c r="C11" i="19"/>
  <c r="C137" i="22"/>
  <c r="C44" i="22"/>
  <c r="C122" i="19"/>
  <c r="C87" i="22"/>
  <c r="C84" i="19"/>
  <c r="C112" i="19"/>
  <c r="C128" i="19"/>
  <c r="C128" i="22"/>
  <c r="C47" i="19"/>
  <c r="C137" i="19"/>
  <c r="C154" i="22"/>
  <c r="C40" i="19"/>
  <c r="C152" i="22"/>
  <c r="C143" i="22"/>
  <c r="C147" i="22"/>
  <c r="C138" i="19"/>
  <c r="C146" i="22"/>
  <c r="C45" i="19"/>
  <c r="C70" i="19"/>
  <c r="C9" i="19"/>
  <c r="C21" i="19"/>
  <c r="C23" i="19"/>
  <c r="C156" i="19"/>
  <c r="C126" i="22"/>
  <c r="C92" i="19"/>
  <c r="C155" i="19"/>
  <c r="C74" i="19"/>
  <c r="C77" i="19"/>
  <c r="C18" i="19"/>
  <c r="C95" i="19"/>
  <c r="C71" i="19"/>
  <c r="C15" i="19"/>
  <c r="C50" i="19"/>
  <c r="C124" i="22"/>
  <c r="C107" i="22"/>
  <c r="C51" i="19"/>
  <c r="C136" i="19"/>
  <c r="C139" i="22"/>
  <c r="C72" i="19"/>
  <c r="C66" i="19"/>
  <c r="C24" i="19"/>
  <c r="C7" i="19"/>
  <c r="C116" i="22"/>
  <c r="C143" i="19"/>
  <c r="C83" i="22"/>
  <c r="C134" i="19"/>
  <c r="C49" i="19"/>
  <c r="C148" i="22"/>
  <c r="C25" i="22"/>
  <c r="C93" i="19"/>
  <c r="C103" i="19"/>
  <c r="C17" i="22"/>
  <c r="C17" i="19"/>
  <c r="C153" i="19"/>
  <c r="C154" i="19"/>
  <c r="C155" i="22"/>
  <c r="C131" i="22"/>
  <c r="C153" i="22"/>
  <c r="C99" i="19"/>
  <c r="C59" i="19"/>
  <c r="C43" i="19"/>
  <c r="C10" i="22"/>
  <c r="C144" i="19"/>
  <c r="C99" i="22"/>
  <c r="C126" i="19"/>
  <c r="C79" i="22"/>
  <c r="C32" i="22"/>
  <c r="C71" i="22"/>
  <c r="C30" i="22"/>
  <c r="C105" i="19"/>
  <c r="C42" i="19"/>
  <c r="C13" i="19"/>
  <c r="C80" i="19"/>
  <c r="C40" i="22"/>
  <c r="C14" i="19"/>
  <c r="C26" i="19"/>
  <c r="C12" i="19"/>
  <c r="C123" i="22"/>
  <c r="C145" i="22"/>
  <c r="C36" i="19"/>
  <c r="C67" i="22"/>
  <c r="C135" i="19"/>
  <c r="C111" i="22"/>
  <c r="C122" i="22"/>
  <c r="C151" i="19"/>
  <c r="C65" i="19"/>
  <c r="C44" i="19"/>
  <c r="C79" i="19"/>
  <c r="C84" i="22"/>
  <c r="C89" i="19"/>
  <c r="C142" i="19"/>
  <c r="C78" i="19"/>
  <c r="C8" i="19"/>
  <c r="C112" i="15"/>
  <c r="C100" i="15"/>
  <c r="C73" i="15"/>
  <c r="C143" i="15"/>
  <c r="C74" i="15"/>
  <c r="C98" i="15"/>
  <c r="C68" i="15"/>
  <c r="C11" i="15"/>
  <c r="C134" i="15"/>
  <c r="C60" i="15"/>
  <c r="C107" i="15"/>
  <c r="C128" i="15"/>
  <c r="C94" i="15"/>
  <c r="C114" i="15"/>
  <c r="C33" i="15"/>
  <c r="C28" i="15"/>
  <c r="C121" i="15"/>
  <c r="C141" i="15"/>
  <c r="C71" i="15"/>
  <c r="C126" i="15"/>
  <c r="C129" i="15"/>
  <c r="C40" i="15"/>
  <c r="C130" i="15"/>
  <c r="C83" i="15"/>
  <c r="C18" i="15"/>
  <c r="C13" i="15"/>
  <c r="C85" i="15"/>
  <c r="C20" i="15"/>
  <c r="C8" i="15"/>
  <c r="C9" i="15"/>
  <c r="C75" i="15"/>
  <c r="C15" i="15"/>
  <c r="C118" i="15"/>
  <c r="C22" i="15"/>
  <c r="C54" i="15"/>
  <c r="C30" i="15"/>
  <c r="C96" i="15"/>
  <c r="C57" i="15"/>
  <c r="C32" i="15"/>
  <c r="C36" i="15"/>
  <c r="C49" i="15"/>
  <c r="C153" i="15"/>
  <c r="C76" i="15"/>
  <c r="C137" i="15"/>
  <c r="C123" i="15"/>
  <c r="C131" i="15"/>
  <c r="C10" i="15"/>
  <c r="C140" i="15"/>
  <c r="C39" i="15"/>
  <c r="C117" i="15"/>
  <c r="C72" i="15"/>
  <c r="C155" i="15"/>
  <c r="C113" i="15"/>
  <c r="C104" i="15"/>
  <c r="C16" i="15"/>
  <c r="C7" i="15"/>
  <c r="C64" i="15"/>
  <c r="C132" i="15"/>
  <c r="C146" i="15"/>
  <c r="C115" i="15"/>
  <c r="C122" i="15"/>
  <c r="C93" i="15"/>
  <c r="C31" i="15"/>
  <c r="C82" i="15"/>
  <c r="C66" i="15"/>
  <c r="C52" i="15"/>
  <c r="C29" i="15"/>
  <c r="C63" i="15"/>
  <c r="C48" i="15"/>
  <c r="C133" i="15"/>
  <c r="C103" i="15"/>
  <c r="C14" i="15"/>
  <c r="C50" i="15"/>
  <c r="C106" i="15"/>
  <c r="C53" i="15"/>
  <c r="C65" i="15"/>
  <c r="C152" i="15"/>
  <c r="C99" i="15"/>
  <c r="C77" i="15"/>
  <c r="C27" i="15"/>
  <c r="C70" i="15"/>
  <c r="C120" i="15"/>
  <c r="C61" i="15"/>
  <c r="C142" i="15"/>
  <c r="C91" i="15"/>
  <c r="C151" i="15"/>
  <c r="C19" i="15"/>
  <c r="C69" i="15"/>
  <c r="C51" i="15"/>
  <c r="C136" i="15"/>
  <c r="C154" i="15"/>
  <c r="C119" i="15"/>
  <c r="C86" i="15"/>
  <c r="C17" i="15"/>
  <c r="C45" i="15"/>
  <c r="C150" i="15"/>
  <c r="C135" i="15"/>
  <c r="C47" i="15"/>
  <c r="C105" i="15"/>
  <c r="C41" i="15"/>
  <c r="C108" i="15"/>
  <c r="C84" i="15"/>
  <c r="C43" i="15"/>
  <c r="C149" i="15"/>
  <c r="C59" i="15"/>
  <c r="C80" i="15"/>
  <c r="C144" i="15"/>
  <c r="C35" i="15"/>
  <c r="C138" i="15"/>
  <c r="C56" i="15"/>
  <c r="C12" i="15"/>
  <c r="C81" i="15"/>
  <c r="C92" i="15"/>
  <c r="C44" i="15"/>
  <c r="C139" i="15"/>
  <c r="C101" i="15"/>
  <c r="C116" i="15"/>
  <c r="C37" i="15"/>
  <c r="C124" i="15"/>
  <c r="C62" i="15"/>
  <c r="C89" i="15"/>
  <c r="C79" i="15"/>
  <c r="C34" i="15"/>
  <c r="C67" i="15"/>
  <c r="C111" i="15"/>
  <c r="C58" i="15"/>
  <c r="C78" i="15"/>
  <c r="C42" i="15"/>
  <c r="C88" i="15"/>
  <c r="C26" i="15"/>
  <c r="C87" i="15"/>
  <c r="C38" i="15"/>
  <c r="C90" i="15"/>
  <c r="C102" i="15"/>
  <c r="C110" i="15"/>
  <c r="C23" i="15"/>
  <c r="C147" i="15"/>
  <c r="C25" i="15"/>
  <c r="C95" i="15"/>
  <c r="C55" i="15"/>
  <c r="C145" i="15"/>
  <c r="C24" i="15"/>
  <c r="C46" i="15"/>
  <c r="C148" i="15"/>
  <c r="C97" i="15"/>
  <c r="C127" i="15"/>
  <c r="C109" i="15"/>
  <c r="C125" i="15"/>
  <c r="C21" i="15"/>
  <c r="R89" i="20" l="1"/>
  <c r="R87" i="20"/>
  <c r="R85" i="20"/>
  <c r="R83" i="20"/>
  <c r="R81" i="20"/>
  <c r="R79" i="20"/>
  <c r="R77" i="20"/>
  <c r="R75" i="20"/>
  <c r="R73" i="20"/>
  <c r="R71" i="20"/>
  <c r="R69" i="20"/>
  <c r="R67" i="20"/>
  <c r="R65" i="20"/>
  <c r="R63" i="20"/>
  <c r="R61" i="20"/>
  <c r="R59" i="20"/>
  <c r="R57" i="20"/>
  <c r="R55" i="20"/>
  <c r="R53" i="20"/>
  <c r="R51" i="20"/>
  <c r="R49" i="20"/>
  <c r="R47" i="20"/>
  <c r="R45" i="20"/>
  <c r="R43" i="20"/>
  <c r="R41" i="20"/>
  <c r="R39" i="20"/>
  <c r="R37" i="20"/>
  <c r="R35" i="20"/>
  <c r="R33" i="20"/>
  <c r="R31" i="20"/>
  <c r="R29" i="20"/>
  <c r="R27" i="20"/>
  <c r="R25" i="20"/>
  <c r="R23" i="20"/>
  <c r="R21" i="20"/>
  <c r="R19" i="20"/>
  <c r="R17" i="20"/>
  <c r="R15" i="20"/>
  <c r="R13" i="20"/>
  <c r="R11" i="20"/>
  <c r="R9" i="20"/>
  <c r="R7" i="20"/>
  <c r="N90" i="20"/>
  <c r="J90" i="20"/>
  <c r="F90" i="20"/>
  <c r="P89" i="20"/>
  <c r="L89" i="20"/>
  <c r="H89" i="20"/>
  <c r="D89" i="20"/>
  <c r="N88" i="20"/>
  <c r="J88" i="20"/>
  <c r="F88" i="20"/>
  <c r="P87" i="20"/>
  <c r="L87" i="20"/>
  <c r="H87" i="20"/>
  <c r="D87" i="20"/>
  <c r="N86" i="20"/>
  <c r="J86" i="20"/>
  <c r="F86" i="20"/>
  <c r="P85" i="20"/>
  <c r="L85" i="20"/>
  <c r="H85" i="20"/>
  <c r="D85" i="20"/>
  <c r="N84" i="20"/>
  <c r="J84" i="20"/>
  <c r="F84" i="20"/>
  <c r="P83" i="20"/>
  <c r="L83" i="20"/>
  <c r="H83" i="20"/>
  <c r="D83" i="20"/>
  <c r="N82" i="20"/>
  <c r="J82" i="20"/>
  <c r="F82" i="20"/>
  <c r="P81" i="20"/>
  <c r="L81" i="20"/>
  <c r="H81" i="20"/>
  <c r="D81" i="20"/>
  <c r="N80" i="20"/>
  <c r="J80" i="20"/>
  <c r="F80" i="20"/>
  <c r="P79" i="20"/>
  <c r="L79" i="20"/>
  <c r="H79" i="20"/>
  <c r="D79" i="20"/>
  <c r="N78" i="20"/>
  <c r="Q89" i="20"/>
  <c r="Q87" i="20"/>
  <c r="Q85" i="20"/>
  <c r="Q83" i="20"/>
  <c r="Q81" i="20"/>
  <c r="Q79" i="20"/>
  <c r="Q77" i="20"/>
  <c r="Q75" i="20"/>
  <c r="Q73" i="20"/>
  <c r="Q71" i="20"/>
  <c r="Q69" i="20"/>
  <c r="Q67" i="20"/>
  <c r="Q65" i="20"/>
  <c r="Q63" i="20"/>
  <c r="Q61" i="20"/>
  <c r="Q59" i="20"/>
  <c r="Q57" i="20"/>
  <c r="Q55" i="20"/>
  <c r="Q53" i="20"/>
  <c r="Q51" i="20"/>
  <c r="Q49" i="20"/>
  <c r="Q47" i="20"/>
  <c r="Q45" i="20"/>
  <c r="Q43" i="20"/>
  <c r="Q41" i="20"/>
  <c r="Q39" i="20"/>
  <c r="Q37" i="20"/>
  <c r="Q35" i="20"/>
  <c r="Q33" i="20"/>
  <c r="Q31" i="20"/>
  <c r="Q29" i="20"/>
  <c r="Q27" i="20"/>
  <c r="Q25" i="20"/>
  <c r="Q23" i="20"/>
  <c r="Q21" i="20"/>
  <c r="Q19" i="20"/>
  <c r="Q17" i="20"/>
  <c r="Q15" i="20"/>
  <c r="Q13" i="20"/>
  <c r="Q11" i="20"/>
  <c r="Q9" i="20"/>
  <c r="Q7" i="20"/>
  <c r="M90" i="20"/>
  <c r="I90" i="20"/>
  <c r="E90" i="20"/>
  <c r="O89" i="20"/>
  <c r="K89" i="20"/>
  <c r="G89" i="20"/>
  <c r="C89" i="20"/>
  <c r="M88" i="20"/>
  <c r="I88" i="20"/>
  <c r="E88" i="20"/>
  <c r="O87" i="20"/>
  <c r="K87" i="20"/>
  <c r="G87" i="20"/>
  <c r="C87" i="20"/>
  <c r="M86" i="20"/>
  <c r="I86" i="20"/>
  <c r="E86" i="20"/>
  <c r="O85" i="20"/>
  <c r="K85" i="20"/>
  <c r="G85" i="20"/>
  <c r="C85" i="20"/>
  <c r="M84" i="20"/>
  <c r="I84" i="20"/>
  <c r="E84" i="20"/>
  <c r="O83" i="20"/>
  <c r="K83" i="20"/>
  <c r="G83" i="20"/>
  <c r="C83" i="20"/>
  <c r="M82" i="20"/>
  <c r="I82" i="20"/>
  <c r="E82" i="20"/>
  <c r="O81" i="20"/>
  <c r="K81" i="20"/>
  <c r="G81" i="20"/>
  <c r="C81" i="20"/>
  <c r="M80" i="20"/>
  <c r="I80" i="20"/>
  <c r="E80" i="20"/>
  <c r="O79" i="20"/>
  <c r="K79" i="20"/>
  <c r="G79" i="20"/>
  <c r="C79" i="20"/>
  <c r="M78" i="20"/>
  <c r="R90" i="20"/>
  <c r="R88" i="20"/>
  <c r="R86" i="20"/>
  <c r="R84" i="20"/>
  <c r="R82" i="20"/>
  <c r="R80" i="20"/>
  <c r="R78" i="20"/>
  <c r="R76" i="20"/>
  <c r="R74" i="20"/>
  <c r="R72" i="20"/>
  <c r="R70" i="20"/>
  <c r="R68" i="20"/>
  <c r="R66" i="20"/>
  <c r="R64" i="20"/>
  <c r="R62" i="20"/>
  <c r="R60" i="20"/>
  <c r="R58" i="20"/>
  <c r="R56" i="20"/>
  <c r="R54" i="20"/>
  <c r="R52" i="20"/>
  <c r="R50" i="20"/>
  <c r="R48" i="20"/>
  <c r="R46" i="20"/>
  <c r="R44" i="20"/>
  <c r="R42" i="20"/>
  <c r="R40" i="20"/>
  <c r="R38" i="20"/>
  <c r="R36" i="20"/>
  <c r="R34" i="20"/>
  <c r="R32" i="20"/>
  <c r="R30" i="20"/>
  <c r="R28" i="20"/>
  <c r="R26" i="20"/>
  <c r="R24" i="20"/>
  <c r="R22" i="20"/>
  <c r="R20" i="20"/>
  <c r="R18" i="20"/>
  <c r="R16" i="20"/>
  <c r="R14" i="20"/>
  <c r="R12" i="20"/>
  <c r="R10" i="20"/>
  <c r="R8" i="20"/>
  <c r="P90" i="20"/>
  <c r="L90" i="20"/>
  <c r="H90" i="20"/>
  <c r="D90" i="20"/>
  <c r="N89" i="20"/>
  <c r="J89" i="20"/>
  <c r="F89" i="20"/>
  <c r="P88" i="20"/>
  <c r="L88" i="20"/>
  <c r="H88" i="20"/>
  <c r="D88" i="20"/>
  <c r="N87" i="20"/>
  <c r="J87" i="20"/>
  <c r="F87" i="20"/>
  <c r="P86" i="20"/>
  <c r="L86" i="20"/>
  <c r="H86" i="20"/>
  <c r="D86" i="20"/>
  <c r="N85" i="20"/>
  <c r="J85" i="20"/>
  <c r="F85" i="20"/>
  <c r="P84" i="20"/>
  <c r="L84" i="20"/>
  <c r="H84" i="20"/>
  <c r="D84" i="20"/>
  <c r="N83" i="20"/>
  <c r="J83" i="20"/>
  <c r="F83" i="20"/>
  <c r="P82" i="20"/>
  <c r="L82" i="20"/>
  <c r="H82" i="20"/>
  <c r="D82" i="20"/>
  <c r="N81" i="20"/>
  <c r="J81" i="20"/>
  <c r="F81" i="20"/>
  <c r="P80" i="20"/>
  <c r="L80" i="20"/>
  <c r="H80" i="20"/>
  <c r="D80" i="20"/>
  <c r="N79" i="20"/>
  <c r="J79" i="20"/>
  <c r="F79" i="20"/>
  <c r="P78" i="20"/>
  <c r="Q90" i="20"/>
  <c r="Q88" i="20"/>
  <c r="Q86" i="20"/>
  <c r="Q84" i="20"/>
  <c r="Q82" i="20"/>
  <c r="Q80" i="20"/>
  <c r="Q78" i="20"/>
  <c r="Q76" i="20"/>
  <c r="Q74" i="20"/>
  <c r="Q72" i="20"/>
  <c r="Q70" i="20"/>
  <c r="Q68" i="20"/>
  <c r="Q66" i="20"/>
  <c r="Q64" i="20"/>
  <c r="Q62" i="20"/>
  <c r="Q60" i="20"/>
  <c r="Q58" i="20"/>
  <c r="Q56" i="20"/>
  <c r="Q54" i="20"/>
  <c r="Q52" i="20"/>
  <c r="Q50" i="20"/>
  <c r="Q48" i="20"/>
  <c r="Q46" i="20"/>
  <c r="Q44" i="20"/>
  <c r="Q42" i="20"/>
  <c r="Q40" i="20"/>
  <c r="Q38" i="20"/>
  <c r="Q36" i="20"/>
  <c r="Q34" i="20"/>
  <c r="Q32" i="20"/>
  <c r="Q30" i="20"/>
  <c r="Q28" i="20"/>
  <c r="Q26" i="20"/>
  <c r="Q24" i="20"/>
  <c r="Q22" i="20"/>
  <c r="Q20" i="20"/>
  <c r="Q18" i="20"/>
  <c r="Q16" i="20"/>
  <c r="Q14" i="20"/>
  <c r="Q12" i="20"/>
  <c r="Q10" i="20"/>
  <c r="Q8" i="20"/>
  <c r="O90" i="20"/>
  <c r="K90" i="20"/>
  <c r="G90" i="20"/>
  <c r="C90" i="20"/>
  <c r="M89" i="20"/>
  <c r="I89" i="20"/>
  <c r="E89" i="20"/>
  <c r="O88" i="20"/>
  <c r="K88" i="20"/>
  <c r="G88" i="20"/>
  <c r="C88" i="20"/>
  <c r="M87" i="20"/>
  <c r="I87" i="20"/>
  <c r="E87" i="20"/>
  <c r="O86" i="20"/>
  <c r="K86" i="20"/>
  <c r="M85" i="20"/>
  <c r="K84" i="20"/>
  <c r="I83" i="20"/>
  <c r="G82" i="20"/>
  <c r="E81" i="20"/>
  <c r="C80" i="20"/>
  <c r="O78" i="20"/>
  <c r="I78" i="20"/>
  <c r="E78" i="20"/>
  <c r="O77" i="20"/>
  <c r="K77" i="20"/>
  <c r="G77" i="20"/>
  <c r="C77" i="20"/>
  <c r="M76" i="20"/>
  <c r="I76" i="20"/>
  <c r="E76" i="20"/>
  <c r="O75" i="20"/>
  <c r="K75" i="20"/>
  <c r="G75" i="20"/>
  <c r="C75" i="20"/>
  <c r="M74" i="20"/>
  <c r="I74" i="20"/>
  <c r="E74" i="20"/>
  <c r="O73" i="20"/>
  <c r="K73" i="20"/>
  <c r="G73" i="20"/>
  <c r="C73" i="20"/>
  <c r="M72" i="20"/>
  <c r="I72" i="20"/>
  <c r="E72" i="20"/>
  <c r="O71" i="20"/>
  <c r="K71" i="20"/>
  <c r="G71" i="20"/>
  <c r="C71" i="20"/>
  <c r="M70" i="20"/>
  <c r="I70" i="20"/>
  <c r="E70" i="20"/>
  <c r="O69" i="20"/>
  <c r="K69" i="20"/>
  <c r="G69" i="20"/>
  <c r="C69" i="20"/>
  <c r="M68" i="20"/>
  <c r="I68" i="20"/>
  <c r="E68" i="20"/>
  <c r="O67" i="20"/>
  <c r="K67" i="20"/>
  <c r="G67" i="20"/>
  <c r="C67" i="20"/>
  <c r="M66" i="20"/>
  <c r="I66" i="20"/>
  <c r="E66" i="20"/>
  <c r="O65" i="20"/>
  <c r="K65" i="20"/>
  <c r="G65" i="20"/>
  <c r="C65" i="20"/>
  <c r="M64" i="20"/>
  <c r="I64" i="20"/>
  <c r="E64" i="20"/>
  <c r="O63" i="20"/>
  <c r="K63" i="20"/>
  <c r="G63" i="20"/>
  <c r="C63" i="20"/>
  <c r="M62" i="20"/>
  <c r="I62" i="20"/>
  <c r="E62" i="20"/>
  <c r="O61" i="20"/>
  <c r="K61" i="20"/>
  <c r="G61" i="20"/>
  <c r="C61" i="20"/>
  <c r="M60" i="20"/>
  <c r="I60" i="20"/>
  <c r="E60" i="20"/>
  <c r="O59" i="20"/>
  <c r="I85" i="20"/>
  <c r="G84" i="20"/>
  <c r="E83" i="20"/>
  <c r="C82" i="20"/>
  <c r="O80" i="20"/>
  <c r="M79" i="20"/>
  <c r="L78" i="20"/>
  <c r="H78" i="20"/>
  <c r="D78" i="20"/>
  <c r="N77" i="20"/>
  <c r="J77" i="20"/>
  <c r="F77" i="20"/>
  <c r="P76" i="20"/>
  <c r="L76" i="20"/>
  <c r="H76" i="20"/>
  <c r="D76" i="20"/>
  <c r="N75" i="20"/>
  <c r="J75" i="20"/>
  <c r="F75" i="20"/>
  <c r="P74" i="20"/>
  <c r="L74" i="20"/>
  <c r="H74" i="20"/>
  <c r="D74" i="20"/>
  <c r="N73" i="20"/>
  <c r="J73" i="20"/>
  <c r="F73" i="20"/>
  <c r="P72" i="20"/>
  <c r="L72" i="20"/>
  <c r="H72" i="20"/>
  <c r="D72" i="20"/>
  <c r="N71" i="20"/>
  <c r="J71" i="20"/>
  <c r="F71" i="20"/>
  <c r="P70" i="20"/>
  <c r="L70" i="20"/>
  <c r="H70" i="20"/>
  <c r="D70" i="20"/>
  <c r="N69" i="20"/>
  <c r="J69" i="20"/>
  <c r="F69" i="20"/>
  <c r="P68" i="20"/>
  <c r="L68" i="20"/>
  <c r="H68" i="20"/>
  <c r="D68" i="20"/>
  <c r="N67" i="20"/>
  <c r="J67" i="20"/>
  <c r="F67" i="20"/>
  <c r="P66" i="20"/>
  <c r="L66" i="20"/>
  <c r="H66" i="20"/>
  <c r="D66" i="20"/>
  <c r="N65" i="20"/>
  <c r="J65" i="20"/>
  <c r="F65" i="20"/>
  <c r="P64" i="20"/>
  <c r="L64" i="20"/>
  <c r="H64" i="20"/>
  <c r="D64" i="20"/>
  <c r="N63" i="20"/>
  <c r="J63" i="20"/>
  <c r="F63" i="20"/>
  <c r="P62" i="20"/>
  <c r="L62" i="20"/>
  <c r="H62" i="20"/>
  <c r="D62" i="20"/>
  <c r="N61" i="20"/>
  <c r="J61" i="20"/>
  <c r="F61" i="20"/>
  <c r="P60" i="20"/>
  <c r="L60" i="20"/>
  <c r="H60" i="20"/>
  <c r="D60" i="20"/>
  <c r="N59" i="20"/>
  <c r="G86" i="20"/>
  <c r="E85" i="20"/>
  <c r="C84" i="20"/>
  <c r="O82" i="20"/>
  <c r="M81" i="20"/>
  <c r="K80" i="20"/>
  <c r="I79" i="20"/>
  <c r="K78" i="20"/>
  <c r="G78" i="20"/>
  <c r="C78" i="20"/>
  <c r="M77" i="20"/>
  <c r="I77" i="20"/>
  <c r="E77" i="20"/>
  <c r="O76" i="20"/>
  <c r="K76" i="20"/>
  <c r="G76" i="20"/>
  <c r="C76" i="20"/>
  <c r="M75" i="20"/>
  <c r="I75" i="20"/>
  <c r="E75" i="20"/>
  <c r="O74" i="20"/>
  <c r="K74" i="20"/>
  <c r="G74" i="20"/>
  <c r="C74" i="20"/>
  <c r="M73" i="20"/>
  <c r="I73" i="20"/>
  <c r="E73" i="20"/>
  <c r="O72" i="20"/>
  <c r="K72" i="20"/>
  <c r="G72" i="20"/>
  <c r="C72" i="20"/>
  <c r="M71" i="20"/>
  <c r="I71" i="20"/>
  <c r="E71" i="20"/>
  <c r="O70" i="20"/>
  <c r="K70" i="20"/>
  <c r="G70" i="20"/>
  <c r="C70" i="20"/>
  <c r="M69" i="20"/>
  <c r="I69" i="20"/>
  <c r="E69" i="20"/>
  <c r="O68" i="20"/>
  <c r="K68" i="20"/>
  <c r="G68" i="20"/>
  <c r="C68" i="20"/>
  <c r="M67" i="20"/>
  <c r="I67" i="20"/>
  <c r="E67" i="20"/>
  <c r="O66" i="20"/>
  <c r="K66" i="20"/>
  <c r="G66" i="20"/>
  <c r="C66" i="20"/>
  <c r="M65" i="20"/>
  <c r="I65" i="20"/>
  <c r="E65" i="20"/>
  <c r="O64" i="20"/>
  <c r="K64" i="20"/>
  <c r="G64" i="20"/>
  <c r="C64" i="20"/>
  <c r="M63" i="20"/>
  <c r="I63" i="20"/>
  <c r="E63" i="20"/>
  <c r="O62" i="20"/>
  <c r="K62" i="20"/>
  <c r="G62" i="20"/>
  <c r="C62" i="20"/>
  <c r="M61" i="20"/>
  <c r="I61" i="20"/>
  <c r="E61" i="20"/>
  <c r="O60" i="20"/>
  <c r="K60" i="20"/>
  <c r="G60" i="20"/>
  <c r="C60" i="20"/>
  <c r="M59" i="20"/>
  <c r="I59" i="20"/>
  <c r="E59" i="20"/>
  <c r="O58" i="20"/>
  <c r="K58" i="20"/>
  <c r="G58" i="20"/>
  <c r="C58" i="20"/>
  <c r="M57" i="20"/>
  <c r="I57" i="20"/>
  <c r="E57" i="20"/>
  <c r="O56" i="20"/>
  <c r="K56" i="20"/>
  <c r="M83" i="20"/>
  <c r="E79" i="20"/>
  <c r="L77" i="20"/>
  <c r="J76" i="20"/>
  <c r="H75" i="20"/>
  <c r="F74" i="20"/>
  <c r="D73" i="20"/>
  <c r="P71" i="20"/>
  <c r="N70" i="20"/>
  <c r="L69" i="20"/>
  <c r="J68" i="20"/>
  <c r="H67" i="20"/>
  <c r="F66" i="20"/>
  <c r="D65" i="20"/>
  <c r="P63" i="20"/>
  <c r="N62" i="20"/>
  <c r="L61" i="20"/>
  <c r="J60" i="20"/>
  <c r="K59" i="20"/>
  <c r="F59" i="20"/>
  <c r="N58" i="20"/>
  <c r="I58" i="20"/>
  <c r="D58" i="20"/>
  <c r="L57" i="20"/>
  <c r="G57" i="20"/>
  <c r="P56" i="20"/>
  <c r="J56" i="20"/>
  <c r="F56" i="20"/>
  <c r="P55" i="20"/>
  <c r="L55" i="20"/>
  <c r="H55" i="20"/>
  <c r="D55" i="20"/>
  <c r="N54" i="20"/>
  <c r="J54" i="20"/>
  <c r="F54" i="20"/>
  <c r="P53" i="20"/>
  <c r="L53" i="20"/>
  <c r="H53" i="20"/>
  <c r="D53" i="20"/>
  <c r="N52" i="20"/>
  <c r="J52" i="20"/>
  <c r="F52" i="20"/>
  <c r="P51" i="20"/>
  <c r="L51" i="20"/>
  <c r="H51" i="20"/>
  <c r="D51" i="20"/>
  <c r="N50" i="20"/>
  <c r="J50" i="20"/>
  <c r="F50" i="20"/>
  <c r="P49" i="20"/>
  <c r="L49" i="20"/>
  <c r="H49" i="20"/>
  <c r="D49" i="20"/>
  <c r="N48" i="20"/>
  <c r="J48" i="20"/>
  <c r="F48" i="20"/>
  <c r="P47" i="20"/>
  <c r="L47" i="20"/>
  <c r="H47" i="20"/>
  <c r="D47" i="20"/>
  <c r="N46" i="20"/>
  <c r="J46" i="20"/>
  <c r="F46" i="20"/>
  <c r="P45" i="20"/>
  <c r="L45" i="20"/>
  <c r="H45" i="20"/>
  <c r="D45" i="20"/>
  <c r="N44" i="20"/>
  <c r="J44" i="20"/>
  <c r="F44" i="20"/>
  <c r="P43" i="20"/>
  <c r="L43" i="20"/>
  <c r="H43" i="20"/>
  <c r="D43" i="20"/>
  <c r="N42" i="20"/>
  <c r="J42" i="20"/>
  <c r="F42" i="20"/>
  <c r="P41" i="20"/>
  <c r="L41" i="20"/>
  <c r="H41" i="20"/>
  <c r="D41" i="20"/>
  <c r="N40" i="20"/>
  <c r="J40" i="20"/>
  <c r="F40" i="20"/>
  <c r="P39" i="20"/>
  <c r="K82" i="20"/>
  <c r="J78" i="20"/>
  <c r="H77" i="20"/>
  <c r="F76" i="20"/>
  <c r="D75" i="20"/>
  <c r="P73" i="20"/>
  <c r="N72" i="20"/>
  <c r="L71" i="20"/>
  <c r="J70" i="20"/>
  <c r="H69" i="20"/>
  <c r="F68" i="20"/>
  <c r="D67" i="20"/>
  <c r="P65" i="20"/>
  <c r="N64" i="20"/>
  <c r="L63" i="20"/>
  <c r="J62" i="20"/>
  <c r="H61" i="20"/>
  <c r="F60" i="20"/>
  <c r="J59" i="20"/>
  <c r="D59" i="20"/>
  <c r="M58" i="20"/>
  <c r="H58" i="20"/>
  <c r="P57" i="20"/>
  <c r="K57" i="20"/>
  <c r="F57" i="20"/>
  <c r="N56" i="20"/>
  <c r="I56" i="20"/>
  <c r="E56" i="20"/>
  <c r="O55" i="20"/>
  <c r="K55" i="20"/>
  <c r="G55" i="20"/>
  <c r="C55" i="20"/>
  <c r="M54" i="20"/>
  <c r="I54" i="20"/>
  <c r="E54" i="20"/>
  <c r="O53" i="20"/>
  <c r="K53" i="20"/>
  <c r="G53" i="20"/>
  <c r="C53" i="20"/>
  <c r="M52" i="20"/>
  <c r="I52" i="20"/>
  <c r="E52" i="20"/>
  <c r="O51" i="20"/>
  <c r="K51" i="20"/>
  <c r="G51" i="20"/>
  <c r="C51" i="20"/>
  <c r="M50" i="20"/>
  <c r="I50" i="20"/>
  <c r="E50" i="20"/>
  <c r="O49" i="20"/>
  <c r="K49" i="20"/>
  <c r="G49" i="20"/>
  <c r="C49" i="20"/>
  <c r="M48" i="20"/>
  <c r="I48" i="20"/>
  <c r="E48" i="20"/>
  <c r="O47" i="20"/>
  <c r="K47" i="20"/>
  <c r="G47" i="20"/>
  <c r="C47" i="20"/>
  <c r="M46" i="20"/>
  <c r="I46" i="20"/>
  <c r="E46" i="20"/>
  <c r="O45" i="20"/>
  <c r="K45" i="20"/>
  <c r="G45" i="20"/>
  <c r="C45" i="20"/>
  <c r="M44" i="20"/>
  <c r="I44" i="20"/>
  <c r="E44" i="20"/>
  <c r="O43" i="20"/>
  <c r="K43" i="20"/>
  <c r="G43" i="20"/>
  <c r="C43" i="20"/>
  <c r="M42" i="20"/>
  <c r="I42" i="20"/>
  <c r="E42" i="20"/>
  <c r="O41" i="20"/>
  <c r="K41" i="20"/>
  <c r="G41" i="20"/>
  <c r="C41" i="20"/>
  <c r="M40" i="20"/>
  <c r="I40" i="20"/>
  <c r="E40" i="20"/>
  <c r="O39" i="20"/>
  <c r="K39" i="20"/>
  <c r="G39" i="20"/>
  <c r="C39" i="20"/>
  <c r="M38" i="20"/>
  <c r="I38" i="20"/>
  <c r="E38" i="20"/>
  <c r="O37" i="20"/>
  <c r="K37" i="20"/>
  <c r="G37" i="20"/>
  <c r="C37" i="20"/>
  <c r="M36" i="20"/>
  <c r="C86" i="20"/>
  <c r="I81" i="20"/>
  <c r="F78" i="20"/>
  <c r="D77" i="20"/>
  <c r="P75" i="20"/>
  <c r="N74" i="20"/>
  <c r="L73" i="20"/>
  <c r="J72" i="20"/>
  <c r="H71" i="20"/>
  <c r="F70" i="20"/>
  <c r="D69" i="20"/>
  <c r="P67" i="20"/>
  <c r="N66" i="20"/>
  <c r="L65" i="20"/>
  <c r="J64" i="20"/>
  <c r="H63" i="20"/>
  <c r="F62" i="20"/>
  <c r="D61" i="20"/>
  <c r="P59" i="20"/>
  <c r="H59" i="20"/>
  <c r="C59" i="20"/>
  <c r="L58" i="20"/>
  <c r="F58" i="20"/>
  <c r="O57" i="20"/>
  <c r="J57" i="20"/>
  <c r="D57" i="20"/>
  <c r="M56" i="20"/>
  <c r="H56" i="20"/>
  <c r="D56" i="20"/>
  <c r="N55" i="20"/>
  <c r="J55" i="20"/>
  <c r="F55" i="20"/>
  <c r="P54" i="20"/>
  <c r="L54" i="20"/>
  <c r="H54" i="20"/>
  <c r="D54" i="20"/>
  <c r="N53" i="20"/>
  <c r="J53" i="20"/>
  <c r="F53" i="20"/>
  <c r="P52" i="20"/>
  <c r="L52" i="20"/>
  <c r="H52" i="20"/>
  <c r="D52" i="20"/>
  <c r="N51" i="20"/>
  <c r="J51" i="20"/>
  <c r="F51" i="20"/>
  <c r="P50" i="20"/>
  <c r="L50" i="20"/>
  <c r="H50" i="20"/>
  <c r="D50" i="20"/>
  <c r="N49" i="20"/>
  <c r="J49" i="20"/>
  <c r="F49" i="20"/>
  <c r="P48" i="20"/>
  <c r="L48" i="20"/>
  <c r="H48" i="20"/>
  <c r="D48" i="20"/>
  <c r="N47" i="20"/>
  <c r="J47" i="20"/>
  <c r="F47" i="20"/>
  <c r="P46" i="20"/>
  <c r="L46" i="20"/>
  <c r="H46" i="20"/>
  <c r="D46" i="20"/>
  <c r="N45" i="20"/>
  <c r="J45" i="20"/>
  <c r="F45" i="20"/>
  <c r="P44" i="20"/>
  <c r="L44" i="20"/>
  <c r="H44" i="20"/>
  <c r="D44" i="20"/>
  <c r="N43" i="20"/>
  <c r="J43" i="20"/>
  <c r="F43" i="20"/>
  <c r="P42" i="20"/>
  <c r="L42" i="20"/>
  <c r="H42" i="20"/>
  <c r="D42" i="20"/>
  <c r="N41" i="20"/>
  <c r="J41" i="20"/>
  <c r="F41" i="20"/>
  <c r="P40" i="20"/>
  <c r="L40" i="20"/>
  <c r="H40" i="20"/>
  <c r="D40" i="20"/>
  <c r="N39" i="20"/>
  <c r="J39" i="20"/>
  <c r="F39" i="20"/>
  <c r="P38" i="20"/>
  <c r="L38" i="20"/>
  <c r="H38" i="20"/>
  <c r="D38" i="20"/>
  <c r="N37" i="20"/>
  <c r="J37" i="20"/>
  <c r="F37" i="20"/>
  <c r="P77" i="20"/>
  <c r="H73" i="20"/>
  <c r="N68" i="20"/>
  <c r="F64" i="20"/>
  <c r="L59" i="20"/>
  <c r="E58" i="20"/>
  <c r="L56" i="20"/>
  <c r="I55" i="20"/>
  <c r="G54" i="20"/>
  <c r="E53" i="20"/>
  <c r="C52" i="20"/>
  <c r="O50" i="20"/>
  <c r="M49" i="20"/>
  <c r="K48" i="20"/>
  <c r="I47" i="20"/>
  <c r="G46" i="20"/>
  <c r="E45" i="20"/>
  <c r="C44" i="20"/>
  <c r="O42" i="20"/>
  <c r="M41" i="20"/>
  <c r="K40" i="20"/>
  <c r="L39" i="20"/>
  <c r="D39" i="20"/>
  <c r="J38" i="20"/>
  <c r="P37" i="20"/>
  <c r="H37" i="20"/>
  <c r="O36" i="20"/>
  <c r="J36" i="20"/>
  <c r="F36" i="20"/>
  <c r="P35" i="20"/>
  <c r="L35" i="20"/>
  <c r="H35" i="20"/>
  <c r="D35" i="20"/>
  <c r="N34" i="20"/>
  <c r="J34" i="20"/>
  <c r="F34" i="20"/>
  <c r="P33" i="20"/>
  <c r="L33" i="20"/>
  <c r="H33" i="20"/>
  <c r="D33" i="20"/>
  <c r="N32" i="20"/>
  <c r="J32" i="20"/>
  <c r="F32" i="20"/>
  <c r="P31" i="20"/>
  <c r="L31" i="20"/>
  <c r="H31" i="20"/>
  <c r="D31" i="20"/>
  <c r="N30" i="20"/>
  <c r="J30" i="20"/>
  <c r="F30" i="20"/>
  <c r="P29" i="20"/>
  <c r="L29" i="20"/>
  <c r="H29" i="20"/>
  <c r="D29" i="20"/>
  <c r="N28" i="20"/>
  <c r="J28" i="20"/>
  <c r="F28" i="20"/>
  <c r="P27" i="20"/>
  <c r="L27" i="20"/>
  <c r="H27" i="20"/>
  <c r="D27" i="20"/>
  <c r="N26" i="20"/>
  <c r="J26" i="20"/>
  <c r="F26" i="20"/>
  <c r="P25" i="20"/>
  <c r="L25" i="20"/>
  <c r="H25" i="20"/>
  <c r="D25" i="20"/>
  <c r="N24" i="20"/>
  <c r="J24" i="20"/>
  <c r="F24" i="20"/>
  <c r="P23" i="20"/>
  <c r="N76" i="20"/>
  <c r="F72" i="20"/>
  <c r="L67" i="20"/>
  <c r="D63" i="20"/>
  <c r="G59" i="20"/>
  <c r="N57" i="20"/>
  <c r="G56" i="20"/>
  <c r="E55" i="20"/>
  <c r="C54" i="20"/>
  <c r="O52" i="20"/>
  <c r="M51" i="20"/>
  <c r="K50" i="20"/>
  <c r="I49" i="20"/>
  <c r="G48" i="20"/>
  <c r="E47" i="20"/>
  <c r="C46" i="20"/>
  <c r="O44" i="20"/>
  <c r="M43" i="20"/>
  <c r="K42" i="20"/>
  <c r="I41" i="20"/>
  <c r="G40" i="20"/>
  <c r="I39" i="20"/>
  <c r="O38" i="20"/>
  <c r="G38" i="20"/>
  <c r="M37" i="20"/>
  <c r="E37" i="20"/>
  <c r="N36" i="20"/>
  <c r="I36" i="20"/>
  <c r="E36" i="20"/>
  <c r="O35" i="20"/>
  <c r="K35" i="20"/>
  <c r="G35" i="20"/>
  <c r="C35" i="20"/>
  <c r="M34" i="20"/>
  <c r="I34" i="20"/>
  <c r="E34" i="20"/>
  <c r="O33" i="20"/>
  <c r="K33" i="20"/>
  <c r="G33" i="20"/>
  <c r="C33" i="20"/>
  <c r="M32" i="20"/>
  <c r="I32" i="20"/>
  <c r="E32" i="20"/>
  <c r="O31" i="20"/>
  <c r="K31" i="20"/>
  <c r="G31" i="20"/>
  <c r="C31" i="20"/>
  <c r="M30" i="20"/>
  <c r="I30" i="20"/>
  <c r="E30" i="20"/>
  <c r="O29" i="20"/>
  <c r="K29" i="20"/>
  <c r="G29" i="20"/>
  <c r="C29" i="20"/>
  <c r="M28" i="20"/>
  <c r="I28" i="20"/>
  <c r="E28" i="20"/>
  <c r="O27" i="20"/>
  <c r="K27" i="20"/>
  <c r="G27" i="20"/>
  <c r="C27" i="20"/>
  <c r="M26" i="20"/>
  <c r="I26" i="20"/>
  <c r="E26" i="20"/>
  <c r="O25" i="20"/>
  <c r="K25" i="20"/>
  <c r="G25" i="20"/>
  <c r="C25" i="20"/>
  <c r="M24" i="20"/>
  <c r="O84" i="20"/>
  <c r="L75" i="20"/>
  <c r="D71" i="20"/>
  <c r="J66" i="20"/>
  <c r="P61" i="20"/>
  <c r="P58" i="20"/>
  <c r="H57" i="20"/>
  <c r="C56" i="20"/>
  <c r="O54" i="20"/>
  <c r="M53" i="20"/>
  <c r="K52" i="20"/>
  <c r="I51" i="20"/>
  <c r="G50" i="20"/>
  <c r="E49" i="20"/>
  <c r="C48" i="20"/>
  <c r="O46" i="20"/>
  <c r="M45" i="20"/>
  <c r="K44" i="20"/>
  <c r="I43" i="20"/>
  <c r="G42" i="20"/>
  <c r="E41" i="20"/>
  <c r="C40" i="20"/>
  <c r="H39" i="20"/>
  <c r="N38" i="20"/>
  <c r="F38" i="20"/>
  <c r="L37" i="20"/>
  <c r="D37" i="20"/>
  <c r="L36" i="20"/>
  <c r="H36" i="20"/>
  <c r="D36" i="20"/>
  <c r="N35" i="20"/>
  <c r="J35" i="20"/>
  <c r="F35" i="20"/>
  <c r="P34" i="20"/>
  <c r="L34" i="20"/>
  <c r="H34" i="20"/>
  <c r="D34" i="20"/>
  <c r="N33" i="20"/>
  <c r="J33" i="20"/>
  <c r="F33" i="20"/>
  <c r="P32" i="20"/>
  <c r="L32" i="20"/>
  <c r="H32" i="20"/>
  <c r="D32" i="20"/>
  <c r="N31" i="20"/>
  <c r="J31" i="20"/>
  <c r="F31" i="20"/>
  <c r="P30" i="20"/>
  <c r="L30" i="20"/>
  <c r="H30" i="20"/>
  <c r="D30" i="20"/>
  <c r="N29" i="20"/>
  <c r="J29" i="20"/>
  <c r="F29" i="20"/>
  <c r="P28" i="20"/>
  <c r="L28" i="20"/>
  <c r="H28" i="20"/>
  <c r="D28" i="20"/>
  <c r="N27" i="20"/>
  <c r="J27" i="20"/>
  <c r="F27" i="20"/>
  <c r="P26" i="20"/>
  <c r="L26" i="20"/>
  <c r="H26" i="20"/>
  <c r="D26" i="20"/>
  <c r="N25" i="20"/>
  <c r="J25" i="20"/>
  <c r="F25" i="20"/>
  <c r="P24" i="20"/>
  <c r="L24" i="20"/>
  <c r="H24" i="20"/>
  <c r="D24" i="20"/>
  <c r="N23" i="20"/>
  <c r="J23" i="20"/>
  <c r="F23" i="20"/>
  <c r="P22" i="20"/>
  <c r="L22" i="20"/>
  <c r="H22" i="20"/>
  <c r="D22" i="20"/>
  <c r="N21" i="20"/>
  <c r="J21" i="20"/>
  <c r="F21" i="20"/>
  <c r="P20" i="20"/>
  <c r="L20" i="20"/>
  <c r="H20" i="20"/>
  <c r="D20" i="20"/>
  <c r="G80" i="20"/>
  <c r="J74" i="20"/>
  <c r="P69" i="20"/>
  <c r="H65" i="20"/>
  <c r="N60" i="20"/>
  <c r="J58" i="20"/>
  <c r="C57" i="20"/>
  <c r="M55" i="20"/>
  <c r="K54" i="20"/>
  <c r="I53" i="20"/>
  <c r="G52" i="20"/>
  <c r="E51" i="20"/>
  <c r="C50" i="20"/>
  <c r="O48" i="20"/>
  <c r="M47" i="20"/>
  <c r="K46" i="20"/>
  <c r="I45" i="20"/>
  <c r="G44" i="20"/>
  <c r="E43" i="20"/>
  <c r="C42" i="20"/>
  <c r="O40" i="20"/>
  <c r="M39" i="20"/>
  <c r="E39" i="20"/>
  <c r="K38" i="20"/>
  <c r="C38" i="20"/>
  <c r="I37" i="20"/>
  <c r="P36" i="20"/>
  <c r="K36" i="20"/>
  <c r="G36" i="20"/>
  <c r="C36" i="20"/>
  <c r="M35" i="20"/>
  <c r="I35" i="20"/>
  <c r="E35" i="20"/>
  <c r="O34" i="20"/>
  <c r="K34" i="20"/>
  <c r="G34" i="20"/>
  <c r="C34" i="20"/>
  <c r="M33" i="20"/>
  <c r="I33" i="20"/>
  <c r="E33" i="20"/>
  <c r="O32" i="20"/>
  <c r="K32" i="20"/>
  <c r="G32" i="20"/>
  <c r="C32" i="20"/>
  <c r="M31" i="20"/>
  <c r="I31" i="20"/>
  <c r="E31" i="20"/>
  <c r="O30" i="20"/>
  <c r="K30" i="20"/>
  <c r="G30" i="20"/>
  <c r="C30" i="20"/>
  <c r="M29" i="20"/>
  <c r="I29" i="20"/>
  <c r="E29" i="20"/>
  <c r="O28" i="20"/>
  <c r="K28" i="20"/>
  <c r="G28" i="20"/>
  <c r="C28" i="20"/>
  <c r="M27" i="20"/>
  <c r="I27" i="20"/>
  <c r="E27" i="20"/>
  <c r="O26" i="20"/>
  <c r="K26" i="20"/>
  <c r="G26" i="20"/>
  <c r="C26" i="20"/>
  <c r="M25" i="20"/>
  <c r="I25" i="20"/>
  <c r="E25" i="20"/>
  <c r="O24" i="20"/>
  <c r="K24" i="20"/>
  <c r="G24" i="20"/>
  <c r="C24" i="20"/>
  <c r="M23" i="20"/>
  <c r="I23" i="20"/>
  <c r="E23" i="20"/>
  <c r="O22" i="20"/>
  <c r="K22" i="20"/>
  <c r="G22" i="20"/>
  <c r="C22" i="20"/>
  <c r="M21" i="20"/>
  <c r="I21" i="20"/>
  <c r="E21" i="20"/>
  <c r="O20" i="20"/>
  <c r="K20" i="20"/>
  <c r="G20" i="20"/>
  <c r="O23" i="20"/>
  <c r="P19" i="20"/>
  <c r="J18" i="20"/>
  <c r="L17" i="20"/>
  <c r="N16" i="20"/>
  <c r="H15" i="20"/>
  <c r="J14" i="20"/>
  <c r="L13" i="20"/>
  <c r="N12" i="20"/>
  <c r="P11" i="20"/>
  <c r="J10" i="20"/>
  <c r="L9" i="20"/>
  <c r="N8" i="20"/>
  <c r="P7" i="20"/>
  <c r="G15" i="20"/>
  <c r="O13" i="20"/>
  <c r="M12" i="20"/>
  <c r="K11" i="20"/>
  <c r="I10" i="20"/>
  <c r="G9" i="20"/>
  <c r="E8" i="20"/>
  <c r="C7" i="20"/>
  <c r="L23" i="20"/>
  <c r="D23" i="20"/>
  <c r="J22" i="20"/>
  <c r="P21" i="20"/>
  <c r="H21" i="20"/>
  <c r="N20" i="20"/>
  <c r="F20" i="20"/>
  <c r="O19" i="20"/>
  <c r="K19" i="20"/>
  <c r="G19" i="20"/>
  <c r="C19" i="20"/>
  <c r="M18" i="20"/>
  <c r="I18" i="20"/>
  <c r="E18" i="20"/>
  <c r="O17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O7" i="20"/>
  <c r="I24" i="20"/>
  <c r="K23" i="20"/>
  <c r="C23" i="20"/>
  <c r="I22" i="20"/>
  <c r="O21" i="20"/>
  <c r="G21" i="20"/>
  <c r="M20" i="20"/>
  <c r="E20" i="20"/>
  <c r="N19" i="20"/>
  <c r="J19" i="20"/>
  <c r="F19" i="20"/>
  <c r="P18" i="20"/>
  <c r="L18" i="20"/>
  <c r="H18" i="20"/>
  <c r="D18" i="20"/>
  <c r="N17" i="20"/>
  <c r="J17" i="20"/>
  <c r="F17" i="20"/>
  <c r="P16" i="20"/>
  <c r="L16" i="20"/>
  <c r="H16" i="20"/>
  <c r="D16" i="20"/>
  <c r="N15" i="20"/>
  <c r="J15" i="20"/>
  <c r="F15" i="20"/>
  <c r="P14" i="20"/>
  <c r="L14" i="20"/>
  <c r="H14" i="20"/>
  <c r="D14" i="20"/>
  <c r="N13" i="20"/>
  <c r="J13" i="20"/>
  <c r="F13" i="20"/>
  <c r="P12" i="20"/>
  <c r="L12" i="20"/>
  <c r="H12" i="20"/>
  <c r="D12" i="20"/>
  <c r="N11" i="20"/>
  <c r="J11" i="20"/>
  <c r="F11" i="20"/>
  <c r="P10" i="20"/>
  <c r="L10" i="20"/>
  <c r="H10" i="20"/>
  <c r="D10" i="20"/>
  <c r="N9" i="20"/>
  <c r="J9" i="20"/>
  <c r="F9" i="20"/>
  <c r="P8" i="20"/>
  <c r="L8" i="20"/>
  <c r="H8" i="20"/>
  <c r="D8" i="20"/>
  <c r="N7" i="20"/>
  <c r="J7" i="20"/>
  <c r="F7" i="20"/>
  <c r="M22" i="20"/>
  <c r="E22" i="20"/>
  <c r="C21" i="20"/>
  <c r="L19" i="20"/>
  <c r="D19" i="20"/>
  <c r="F18" i="20"/>
  <c r="H17" i="20"/>
  <c r="J16" i="20"/>
  <c r="P15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O11" i="20"/>
  <c r="M10" i="20"/>
  <c r="K9" i="20"/>
  <c r="I8" i="20"/>
  <c r="G7" i="20"/>
  <c r="E24" i="20"/>
  <c r="H23" i="20"/>
  <c r="N22" i="20"/>
  <c r="F22" i="20"/>
  <c r="L21" i="20"/>
  <c r="D21" i="20"/>
  <c r="J20" i="20"/>
  <c r="C20" i="20"/>
  <c r="M19" i="20"/>
  <c r="I19" i="20"/>
  <c r="E19" i="20"/>
  <c r="O18" i="20"/>
  <c r="K18" i="20"/>
  <c r="G18" i="20"/>
  <c r="C18" i="20"/>
  <c r="M17" i="20"/>
  <c r="I17" i="20"/>
  <c r="E17" i="20"/>
  <c r="O16" i="20"/>
  <c r="K16" i="20"/>
  <c r="G16" i="20"/>
  <c r="C16" i="20"/>
  <c r="M15" i="20"/>
  <c r="I15" i="20"/>
  <c r="E15" i="20"/>
  <c r="O14" i="20"/>
  <c r="K14" i="20"/>
  <c r="G14" i="20"/>
  <c r="C14" i="20"/>
  <c r="M13" i="20"/>
  <c r="I13" i="20"/>
  <c r="E13" i="20"/>
  <c r="O12" i="20"/>
  <c r="K12" i="20"/>
  <c r="G12" i="20"/>
  <c r="C12" i="20"/>
  <c r="M11" i="20"/>
  <c r="I11" i="20"/>
  <c r="E11" i="20"/>
  <c r="O10" i="20"/>
  <c r="K10" i="20"/>
  <c r="G10" i="20"/>
  <c r="C10" i="20"/>
  <c r="M9" i="20"/>
  <c r="I9" i="20"/>
  <c r="E9" i="20"/>
  <c r="O8" i="20"/>
  <c r="K8" i="20"/>
  <c r="G8" i="20"/>
  <c r="C8" i="20"/>
  <c r="M7" i="20"/>
  <c r="I7" i="20"/>
  <c r="E7" i="20"/>
  <c r="G23" i="20"/>
  <c r="K21" i="20"/>
  <c r="I20" i="20"/>
  <c r="H19" i="20"/>
  <c r="N18" i="20"/>
  <c r="P17" i="20"/>
  <c r="D17" i="20"/>
  <c r="F16" i="20"/>
  <c r="L15" i="20"/>
  <c r="N14" i="20"/>
  <c r="P13" i="20"/>
  <c r="D13" i="20"/>
  <c r="F12" i="20"/>
  <c r="H11" i="20"/>
  <c r="N10" i="20"/>
  <c r="P9" i="20"/>
  <c r="H9" i="20"/>
  <c r="J8" i="20"/>
  <c r="L7" i="20"/>
  <c r="D7" i="20"/>
  <c r="O15" i="20"/>
  <c r="E14" i="20"/>
  <c r="C13" i="20"/>
  <c r="E12" i="20"/>
  <c r="C11" i="20"/>
  <c r="O9" i="20"/>
  <c r="M8" i="20"/>
  <c r="K7" i="20"/>
  <c r="O47" i="21"/>
  <c r="R50" i="21"/>
  <c r="N50" i="21"/>
  <c r="J50" i="21"/>
  <c r="F50" i="21"/>
  <c r="R49" i="21"/>
  <c r="N49" i="21"/>
  <c r="J49" i="21"/>
  <c r="F49" i="21"/>
  <c r="R48" i="21"/>
  <c r="N48" i="21"/>
  <c r="J48" i="21"/>
  <c r="F48" i="21"/>
  <c r="R47" i="21"/>
  <c r="N47" i="21"/>
  <c r="J47" i="21"/>
  <c r="F47" i="21"/>
  <c r="R46" i="21"/>
  <c r="N46" i="21"/>
  <c r="J46" i="21"/>
  <c r="F46" i="21"/>
  <c r="R45" i="21"/>
  <c r="N45" i="21"/>
  <c r="J45" i="21"/>
  <c r="F45" i="21"/>
  <c r="R44" i="21"/>
  <c r="N44" i="21"/>
  <c r="J44" i="21"/>
  <c r="F44" i="21"/>
  <c r="R43" i="21"/>
  <c r="N43" i="21"/>
  <c r="J43" i="21"/>
  <c r="F43" i="21"/>
  <c r="R42" i="21"/>
  <c r="N42" i="21"/>
  <c r="J42" i="21"/>
  <c r="F42" i="21"/>
  <c r="R41" i="21"/>
  <c r="N41" i="21"/>
  <c r="J41" i="21"/>
  <c r="F41" i="21"/>
  <c r="R40" i="21"/>
  <c r="N40" i="21"/>
  <c r="J40" i="21"/>
  <c r="F40" i="21"/>
  <c r="R39" i="21"/>
  <c r="N39" i="21"/>
  <c r="J39" i="21"/>
  <c r="F39" i="21"/>
  <c r="R38" i="21"/>
  <c r="N38" i="21"/>
  <c r="J38" i="21"/>
  <c r="F38" i="21"/>
  <c r="R37" i="21"/>
  <c r="N37" i="21"/>
  <c r="J37" i="21"/>
  <c r="F37" i="21"/>
  <c r="R36" i="21"/>
  <c r="N36" i="21"/>
  <c r="J36" i="21"/>
  <c r="F36" i="21"/>
  <c r="R35" i="21"/>
  <c r="N35" i="21"/>
  <c r="J35" i="21"/>
  <c r="F35" i="21"/>
  <c r="R34" i="21"/>
  <c r="N34" i="21"/>
  <c r="J34" i="21"/>
  <c r="F34" i="21"/>
  <c r="R33" i="21"/>
  <c r="N33" i="21"/>
  <c r="J33" i="21"/>
  <c r="F33" i="21"/>
  <c r="R32" i="21"/>
  <c r="N32" i="21"/>
  <c r="J32" i="21"/>
  <c r="F32" i="21"/>
  <c r="R31" i="21"/>
  <c r="N31" i="21"/>
  <c r="J31" i="21"/>
  <c r="F31" i="21"/>
  <c r="R30" i="21"/>
  <c r="N30" i="21"/>
  <c r="J30" i="21"/>
  <c r="F30" i="21"/>
  <c r="R29" i="21"/>
  <c r="Q50" i="21"/>
  <c r="M50" i="21"/>
  <c r="I50" i="21"/>
  <c r="E50" i="21"/>
  <c r="Q49" i="21"/>
  <c r="M49" i="21"/>
  <c r="I49" i="21"/>
  <c r="E49" i="21"/>
  <c r="Q48" i="21"/>
  <c r="M48" i="21"/>
  <c r="I48" i="21"/>
  <c r="E48" i="21"/>
  <c r="Q47" i="21"/>
  <c r="M47" i="21"/>
  <c r="I47" i="21"/>
  <c r="E47" i="21"/>
  <c r="Q46" i="21"/>
  <c r="M46" i="21"/>
  <c r="I46" i="21"/>
  <c r="E46" i="21"/>
  <c r="Q45" i="21"/>
  <c r="M45" i="21"/>
  <c r="I45" i="21"/>
  <c r="E45" i="21"/>
  <c r="Q44" i="21"/>
  <c r="M44" i="21"/>
  <c r="I44" i="21"/>
  <c r="E44" i="21"/>
  <c r="Q43" i="21"/>
  <c r="M43" i="21"/>
  <c r="I43" i="21"/>
  <c r="E43" i="21"/>
  <c r="Q42" i="21"/>
  <c r="M42" i="21"/>
  <c r="I42" i="21"/>
  <c r="E42" i="21"/>
  <c r="Q41" i="21"/>
  <c r="M41" i="21"/>
  <c r="I41" i="21"/>
  <c r="E41" i="21"/>
  <c r="Q40" i="21"/>
  <c r="M40" i="21"/>
  <c r="I40" i="21"/>
  <c r="E40" i="21"/>
  <c r="Q39" i="21"/>
  <c r="M39" i="21"/>
  <c r="I39" i="21"/>
  <c r="E39" i="21"/>
  <c r="Q38" i="21"/>
  <c r="M38" i="21"/>
  <c r="I38" i="21"/>
  <c r="E38" i="21"/>
  <c r="Q37" i="21"/>
  <c r="M37" i="21"/>
  <c r="I37" i="21"/>
  <c r="E37" i="21"/>
  <c r="Q36" i="21"/>
  <c r="M36" i="21"/>
  <c r="I36" i="21"/>
  <c r="E36" i="21"/>
  <c r="Q35" i="21"/>
  <c r="M35" i="21"/>
  <c r="I35" i="21"/>
  <c r="E35" i="21"/>
  <c r="Q34" i="21"/>
  <c r="M34" i="21"/>
  <c r="I34" i="21"/>
  <c r="E34" i="21"/>
  <c r="Q33" i="21"/>
  <c r="M33" i="21"/>
  <c r="I33" i="21"/>
  <c r="E33" i="21"/>
  <c r="Q32" i="21"/>
  <c r="M32" i="21"/>
  <c r="I32" i="21"/>
  <c r="E32" i="21"/>
  <c r="Q31" i="21"/>
  <c r="M31" i="21"/>
  <c r="I31" i="21"/>
  <c r="E31" i="21"/>
  <c r="Q30" i="21"/>
  <c r="M30" i="21"/>
  <c r="I30" i="21"/>
  <c r="E30" i="21"/>
  <c r="Q29" i="21"/>
  <c r="O50" i="21"/>
  <c r="K50" i="21"/>
  <c r="G50" i="21"/>
  <c r="C50" i="21"/>
  <c r="O49" i="21"/>
  <c r="K49" i="21"/>
  <c r="G49" i="21"/>
  <c r="C49" i="21"/>
  <c r="O48" i="21"/>
  <c r="K48" i="21"/>
  <c r="G48" i="21"/>
  <c r="C48" i="21"/>
  <c r="K47" i="21"/>
  <c r="G47" i="21"/>
  <c r="C47" i="21"/>
  <c r="O46" i="21"/>
  <c r="K46" i="21"/>
  <c r="G46" i="21"/>
  <c r="C46" i="21"/>
  <c r="O45" i="21"/>
  <c r="K45" i="21"/>
  <c r="G45" i="21"/>
  <c r="C45" i="21"/>
  <c r="O44" i="21"/>
  <c r="K44" i="21"/>
  <c r="G44" i="21"/>
  <c r="C44" i="21"/>
  <c r="O43" i="21"/>
  <c r="K43" i="21"/>
  <c r="G43" i="21"/>
  <c r="C43" i="21"/>
  <c r="O42" i="21"/>
  <c r="K42" i="21"/>
  <c r="G42" i="21"/>
  <c r="C42" i="21"/>
  <c r="O41" i="21"/>
  <c r="K41" i="21"/>
  <c r="G41" i="21"/>
  <c r="C41" i="21"/>
  <c r="O40" i="21"/>
  <c r="K40" i="21"/>
  <c r="G40" i="21"/>
  <c r="C40" i="21"/>
  <c r="O39" i="21"/>
  <c r="K39" i="21"/>
  <c r="G39" i="21"/>
  <c r="C39" i="21"/>
  <c r="O38" i="21"/>
  <c r="K38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N29" i="21"/>
  <c r="J29" i="21"/>
  <c r="F29" i="21"/>
  <c r="R28" i="21"/>
  <c r="N28" i="21"/>
  <c r="J28" i="21"/>
  <c r="F28" i="21"/>
  <c r="R27" i="21"/>
  <c r="N27" i="21"/>
  <c r="J27" i="21"/>
  <c r="F27" i="21"/>
  <c r="R26" i="21"/>
  <c r="N26" i="21"/>
  <c r="J26" i="21"/>
  <c r="F26" i="21"/>
  <c r="R25" i="21"/>
  <c r="N25" i="21"/>
  <c r="J25" i="21"/>
  <c r="F25" i="21"/>
  <c r="R24" i="21"/>
  <c r="N24" i="21"/>
  <c r="J24" i="21"/>
  <c r="F24" i="21"/>
  <c r="R23" i="21"/>
  <c r="N23" i="21"/>
  <c r="J23" i="21"/>
  <c r="F23" i="21"/>
  <c r="R22" i="21"/>
  <c r="N22" i="21"/>
  <c r="J22" i="21"/>
  <c r="F22" i="21"/>
  <c r="R21" i="21"/>
  <c r="N21" i="21"/>
  <c r="J21" i="21"/>
  <c r="F21" i="21"/>
  <c r="R20" i="21"/>
  <c r="N20" i="21"/>
  <c r="J20" i="21"/>
  <c r="F20" i="21"/>
  <c r="R19" i="21"/>
  <c r="N19" i="21"/>
  <c r="J19" i="21"/>
  <c r="F19" i="21"/>
  <c r="R18" i="21"/>
  <c r="N18" i="21"/>
  <c r="J18" i="21"/>
  <c r="F18" i="21"/>
  <c r="R17" i="21"/>
  <c r="N17" i="21"/>
  <c r="J17" i="21"/>
  <c r="F17" i="21"/>
  <c r="R16" i="21"/>
  <c r="N16" i="21"/>
  <c r="J16" i="21"/>
  <c r="F16" i="21"/>
  <c r="R15" i="21"/>
  <c r="N15" i="21"/>
  <c r="J15" i="21"/>
  <c r="F15" i="21"/>
  <c r="R14" i="21"/>
  <c r="N14" i="21"/>
  <c r="J14" i="21"/>
  <c r="F14" i="21"/>
  <c r="R13" i="21"/>
  <c r="N13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Q28" i="21"/>
  <c r="M28" i="21"/>
  <c r="I28" i="21"/>
  <c r="E28" i="21"/>
  <c r="Q27" i="21"/>
  <c r="M27" i="21"/>
  <c r="I27" i="21"/>
  <c r="E27" i="21"/>
  <c r="Q26" i="21"/>
  <c r="M26" i="21"/>
  <c r="I26" i="21"/>
  <c r="E26" i="21"/>
  <c r="Q25" i="21"/>
  <c r="M25" i="21"/>
  <c r="I25" i="21"/>
  <c r="E25" i="21"/>
  <c r="Q24" i="21"/>
  <c r="M24" i="21"/>
  <c r="I24" i="21"/>
  <c r="E24" i="21"/>
  <c r="Q23" i="21"/>
  <c r="M23" i="21"/>
  <c r="I23" i="21"/>
  <c r="E23" i="21"/>
  <c r="Q22" i="21"/>
  <c r="M22" i="21"/>
  <c r="I22" i="21"/>
  <c r="E22" i="21"/>
  <c r="Q21" i="21"/>
  <c r="M21" i="21"/>
  <c r="I21" i="21"/>
  <c r="E21" i="21"/>
  <c r="Q20" i="21"/>
  <c r="M20" i="21"/>
  <c r="I20" i="21"/>
  <c r="E20" i="21"/>
  <c r="Q19" i="21"/>
  <c r="M19" i="21"/>
  <c r="I19" i="21"/>
  <c r="E19" i="21"/>
  <c r="Q18" i="21"/>
  <c r="M18" i="21"/>
  <c r="I18" i="21"/>
  <c r="E18" i="21"/>
  <c r="Q17" i="21"/>
  <c r="M17" i="21"/>
  <c r="I17" i="21"/>
  <c r="E17" i="21"/>
  <c r="Q16" i="21"/>
  <c r="M16" i="21"/>
  <c r="I16" i="21"/>
  <c r="E16" i="21"/>
  <c r="Q15" i="21"/>
  <c r="M15" i="21"/>
  <c r="I15" i="21"/>
  <c r="E15" i="21"/>
  <c r="Q14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P37" i="21"/>
  <c r="H37" i="21"/>
  <c r="P36" i="21"/>
  <c r="H36" i="21"/>
  <c r="P35" i="21"/>
  <c r="H35" i="21"/>
  <c r="P34" i="21"/>
  <c r="H34" i="21"/>
  <c r="P33" i="21"/>
  <c r="H33" i="21"/>
  <c r="P32" i="21"/>
  <c r="H32" i="21"/>
  <c r="P31" i="21"/>
  <c r="H31" i="21"/>
  <c r="P30" i="21"/>
  <c r="H30" i="21"/>
  <c r="P29" i="21"/>
  <c r="L29" i="21"/>
  <c r="H29" i="21"/>
  <c r="D29" i="21"/>
  <c r="P28" i="21"/>
  <c r="L28" i="21"/>
  <c r="H28" i="21"/>
  <c r="D28" i="21"/>
  <c r="P27" i="21"/>
  <c r="L27" i="21"/>
  <c r="H27" i="21"/>
  <c r="D27" i="21"/>
  <c r="P26" i="21"/>
  <c r="L26" i="21"/>
  <c r="H26" i="21"/>
  <c r="D26" i="21"/>
  <c r="P25" i="21"/>
  <c r="L25" i="21"/>
  <c r="H25" i="21"/>
  <c r="D25" i="21"/>
  <c r="P24" i="21"/>
  <c r="L24" i="21"/>
  <c r="H24" i="21"/>
  <c r="D24" i="21"/>
  <c r="P23" i="21"/>
  <c r="L23" i="21"/>
  <c r="H23" i="21"/>
  <c r="D23" i="21"/>
  <c r="P22" i="21"/>
  <c r="L22" i="21"/>
  <c r="H22" i="21"/>
  <c r="D22" i="21"/>
  <c r="P21" i="21"/>
  <c r="L21" i="21"/>
  <c r="H21" i="21"/>
  <c r="D21" i="21"/>
  <c r="P20" i="21"/>
  <c r="L20" i="21"/>
  <c r="H20" i="21"/>
  <c r="D20" i="21"/>
  <c r="P19" i="21"/>
  <c r="L19" i="21"/>
  <c r="H19" i="21"/>
  <c r="D19" i="21"/>
  <c r="P18" i="21"/>
  <c r="L18" i="21"/>
  <c r="H18" i="21"/>
  <c r="D18" i="21"/>
  <c r="P17" i="21"/>
  <c r="L17" i="21"/>
  <c r="H17" i="21"/>
  <c r="D17" i="21"/>
  <c r="P16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O13" i="21"/>
  <c r="J13" i="21"/>
  <c r="F13" i="21"/>
  <c r="R12" i="21"/>
  <c r="N12" i="21"/>
  <c r="J12" i="21"/>
  <c r="F12" i="21"/>
  <c r="R11" i="21"/>
  <c r="N11" i="21"/>
  <c r="J11" i="21"/>
  <c r="F11" i="21"/>
  <c r="R10" i="21"/>
  <c r="N10" i="21"/>
  <c r="J10" i="21"/>
  <c r="F10" i="21"/>
  <c r="R9" i="21"/>
  <c r="N9" i="21"/>
  <c r="J9" i="21"/>
  <c r="F9" i="21"/>
  <c r="R8" i="21"/>
  <c r="N8" i="21"/>
  <c r="J8" i="21"/>
  <c r="F8" i="21"/>
  <c r="R7" i="21"/>
  <c r="N7" i="21"/>
  <c r="J7" i="21"/>
  <c r="F7" i="21"/>
  <c r="D49" i="21"/>
  <c r="D45" i="21"/>
  <c r="D41" i="21"/>
  <c r="O37" i="21"/>
  <c r="O35" i="21"/>
  <c r="O33" i="21"/>
  <c r="O31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P15" i="21"/>
  <c r="H15" i="21"/>
  <c r="P14" i="21"/>
  <c r="H14" i="21"/>
  <c r="C14" i="21"/>
  <c r="M13" i="21"/>
  <c r="I13" i="21"/>
  <c r="E13" i="21"/>
  <c r="Q12" i="21"/>
  <c r="M12" i="21"/>
  <c r="I12" i="21"/>
  <c r="E12" i="21"/>
  <c r="Q11" i="21"/>
  <c r="M11" i="21"/>
  <c r="I11" i="21"/>
  <c r="E11" i="21"/>
  <c r="Q10" i="21"/>
  <c r="M10" i="21"/>
  <c r="I10" i="21"/>
  <c r="E10" i="21"/>
  <c r="Q9" i="21"/>
  <c r="M9" i="21"/>
  <c r="I9" i="21"/>
  <c r="E9" i="21"/>
  <c r="Q8" i="21"/>
  <c r="M8" i="21"/>
  <c r="I8" i="21"/>
  <c r="E8" i="21"/>
  <c r="Q7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O15" i="21"/>
  <c r="G15" i="21"/>
  <c r="O14" i="21"/>
  <c r="G14" i="21"/>
  <c r="Q13" i="21"/>
  <c r="L13" i="21"/>
  <c r="H13" i="21"/>
  <c r="D13" i="21"/>
  <c r="P12" i="21"/>
  <c r="L12" i="21"/>
  <c r="H12" i="21"/>
  <c r="D12" i="21"/>
  <c r="P11" i="21"/>
  <c r="L11" i="21"/>
  <c r="H11" i="21"/>
  <c r="D11" i="21"/>
  <c r="P10" i="21"/>
  <c r="L10" i="21"/>
  <c r="H10" i="21"/>
  <c r="D10" i="21"/>
  <c r="P9" i="21"/>
  <c r="L9" i="21"/>
  <c r="H9" i="21"/>
  <c r="D9" i="21"/>
  <c r="P8" i="21"/>
  <c r="L8" i="21"/>
  <c r="H8" i="21"/>
  <c r="D8" i="21"/>
  <c r="P7" i="21"/>
  <c r="L7" i="21"/>
  <c r="H7" i="21"/>
  <c r="D7" i="21"/>
  <c r="D47" i="21"/>
  <c r="O34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O32" i="21"/>
  <c r="G27" i="21"/>
  <c r="G23" i="21"/>
  <c r="G19" i="21"/>
  <c r="L15" i="21"/>
  <c r="P13" i="21"/>
  <c r="O12" i="21"/>
  <c r="O11" i="21"/>
  <c r="O10" i="21"/>
  <c r="O9" i="21"/>
  <c r="O8" i="21"/>
  <c r="O7" i="21"/>
  <c r="G29" i="21"/>
  <c r="G17" i="21"/>
  <c r="G13" i="21"/>
  <c r="G10" i="21"/>
  <c r="D39" i="21"/>
  <c r="O30" i="21"/>
  <c r="G26" i="21"/>
  <c r="G22" i="21"/>
  <c r="G18" i="21"/>
  <c r="D15" i="21"/>
  <c r="K13" i="21"/>
  <c r="K12" i="21"/>
  <c r="K11" i="21"/>
  <c r="K10" i="21"/>
  <c r="K9" i="21"/>
  <c r="K8" i="21"/>
  <c r="K7" i="21"/>
  <c r="O36" i="21"/>
  <c r="G21" i="21"/>
  <c r="G12" i="21"/>
  <c r="G9" i="21"/>
  <c r="G7" i="21"/>
  <c r="K18" i="17"/>
  <c r="R30" i="17"/>
  <c r="E18" i="17"/>
  <c r="O18" i="17"/>
  <c r="R9" i="17"/>
  <c r="P18" i="17"/>
  <c r="F38" i="17"/>
  <c r="J18" i="17"/>
  <c r="G24" i="17"/>
  <c r="G18" i="17"/>
  <c r="R18" i="17"/>
  <c r="O25" i="17"/>
  <c r="C18" i="17"/>
  <c r="Q18" i="17"/>
  <c r="Q19" i="17"/>
  <c r="P15" i="17"/>
  <c r="L18" i="17"/>
  <c r="D31" i="17"/>
  <c r="I18" i="17"/>
  <c r="R32" i="17"/>
  <c r="R43" i="17"/>
  <c r="D18" i="17"/>
  <c r="P19" i="17"/>
  <c r="O43" i="17"/>
  <c r="M44" i="17"/>
  <c r="I28" i="17"/>
  <c r="H14" i="17"/>
  <c r="N31" i="17"/>
  <c r="C20" i="17"/>
  <c r="R16" i="17"/>
  <c r="P25" i="17"/>
  <c r="H18" i="17"/>
  <c r="O17" i="17"/>
  <c r="D44" i="17"/>
  <c r="Q12" i="17"/>
  <c r="D29" i="17"/>
  <c r="N18" i="17"/>
  <c r="P9" i="17"/>
  <c r="P39" i="17"/>
  <c r="O26" i="17"/>
  <c r="D8" i="17"/>
  <c r="M7" i="17"/>
  <c r="H35" i="17"/>
  <c r="M18" i="17"/>
  <c r="H7" i="17"/>
  <c r="F18" i="17"/>
  <c r="R13" i="17"/>
  <c r="Q33" i="17"/>
  <c r="D20" i="17"/>
  <c r="C32" i="17"/>
  <c r="Q44" i="17"/>
  <c r="D13" i="17"/>
  <c r="Q31" i="17"/>
  <c r="M13" i="17"/>
  <c r="Q17" i="17"/>
  <c r="C34" i="17"/>
  <c r="L10" i="17"/>
  <c r="G36" i="17"/>
  <c r="E30" i="17"/>
  <c r="E24" i="17"/>
  <c r="G14" i="17"/>
  <c r="G7" i="17"/>
  <c r="G8" i="17"/>
  <c r="K32" i="17"/>
  <c r="K23" i="17"/>
  <c r="M17" i="17"/>
  <c r="P42" i="17"/>
  <c r="O36" i="17"/>
  <c r="E21" i="17"/>
  <c r="M43" i="17"/>
  <c r="M23" i="17"/>
  <c r="J41" i="17"/>
  <c r="K42" i="17"/>
  <c r="H44" i="17"/>
  <c r="J45" i="17"/>
  <c r="H40" i="17"/>
  <c r="I31" i="17"/>
  <c r="M15" i="17"/>
  <c r="K20" i="17"/>
  <c r="O22" i="17"/>
  <c r="G25" i="17"/>
  <c r="M27" i="17"/>
  <c r="F30" i="17"/>
  <c r="H32" i="17"/>
  <c r="K34" i="17"/>
  <c r="N36" i="17"/>
  <c r="P38" i="17"/>
  <c r="O40" i="17"/>
  <c r="F46" i="17"/>
  <c r="I16" i="17"/>
  <c r="I40" i="17"/>
  <c r="N15" i="17"/>
  <c r="P17" i="17"/>
  <c r="N19" i="17"/>
  <c r="N21" i="17"/>
  <c r="N23" i="17"/>
  <c r="G26" i="17"/>
  <c r="G28" i="17"/>
  <c r="G30" i="17"/>
  <c r="E32" i="17"/>
  <c r="G34" i="17"/>
  <c r="E36" i="17"/>
  <c r="M38" i="17"/>
  <c r="P40" i="17"/>
  <c r="F9" i="17"/>
  <c r="N11" i="17"/>
  <c r="O13" i="17"/>
  <c r="I41" i="17"/>
  <c r="J42" i="17"/>
  <c r="P43" i="17"/>
  <c r="F45" i="17"/>
  <c r="K46" i="17"/>
  <c r="I21" i="17"/>
  <c r="K14" i="17"/>
  <c r="K16" i="17"/>
  <c r="F19" i="17"/>
  <c r="K21" i="17"/>
  <c r="O23" i="17"/>
  <c r="H26" i="17"/>
  <c r="M28" i="17"/>
  <c r="H31" i="17"/>
  <c r="M33" i="17"/>
  <c r="L36" i="17"/>
  <c r="J38" i="17"/>
  <c r="E42" i="17"/>
  <c r="N41" i="17"/>
  <c r="J43" i="17"/>
  <c r="P44" i="17"/>
  <c r="M46" i="17"/>
  <c r="I35" i="17"/>
  <c r="M16" i="17"/>
  <c r="M21" i="17"/>
  <c r="K24" i="17"/>
  <c r="H27" i="17"/>
  <c r="K30" i="17"/>
  <c r="F33" i="17"/>
  <c r="K35" i="17"/>
  <c r="G38" i="17"/>
  <c r="K40" i="17"/>
  <c r="J46" i="17"/>
  <c r="I24" i="17"/>
  <c r="N14" i="17"/>
  <c r="G17" i="17"/>
  <c r="J19" i="17"/>
  <c r="G22" i="17"/>
  <c r="L24" i="17"/>
  <c r="H41" i="17"/>
  <c r="O42" i="17"/>
  <c r="H45" i="17"/>
  <c r="I15" i="17"/>
  <c r="M14" i="17"/>
  <c r="O20" i="17"/>
  <c r="F24" i="17"/>
  <c r="F28" i="17"/>
  <c r="F31" i="17"/>
  <c r="F34" i="17"/>
  <c r="L37" i="17"/>
  <c r="E40" i="17"/>
  <c r="N46" i="17"/>
  <c r="I32" i="17"/>
  <c r="E16" i="17"/>
  <c r="J21" i="17"/>
  <c r="P24" i="17"/>
  <c r="J27" i="17"/>
  <c r="N29" i="17"/>
  <c r="J32" i="17"/>
  <c r="P34" i="17"/>
  <c r="H37" i="17"/>
  <c r="F40" i="17"/>
  <c r="O8" i="17"/>
  <c r="E12" i="17"/>
  <c r="J7" i="17"/>
  <c r="O41" i="17"/>
  <c r="H43" i="17"/>
  <c r="O44" i="17"/>
  <c r="O46" i="17"/>
  <c r="I29" i="17"/>
  <c r="K15" i="17"/>
  <c r="F21" i="17"/>
  <c r="H24" i="17"/>
  <c r="F27" i="17"/>
  <c r="O29" i="17"/>
  <c r="O32" i="17"/>
  <c r="F36" i="17"/>
  <c r="N38" i="17"/>
  <c r="L8" i="17"/>
  <c r="J10" i="17"/>
  <c r="K12" i="17"/>
  <c r="K7" i="17"/>
  <c r="L46" i="17"/>
  <c r="I22" i="17"/>
  <c r="L14" i="17"/>
  <c r="L16" i="17"/>
  <c r="J20" i="17"/>
  <c r="J22" i="17"/>
  <c r="J24" i="17"/>
  <c r="J26" i="17"/>
  <c r="J28" i="17"/>
  <c r="J30" i="17"/>
  <c r="L32" i="17"/>
  <c r="J34" i="17"/>
  <c r="M36" i="17"/>
  <c r="O38" i="17"/>
  <c r="E45" i="17"/>
  <c r="H11" i="17"/>
  <c r="R45" i="17"/>
  <c r="R39" i="17"/>
  <c r="D33" i="17"/>
  <c r="R27" i="17"/>
  <c r="Q21" i="17"/>
  <c r="C15" i="17"/>
  <c r="Q9" i="17"/>
  <c r="O10" i="17"/>
  <c r="P7" i="17"/>
  <c r="Q41" i="17"/>
  <c r="R35" i="17"/>
  <c r="C29" i="17"/>
  <c r="R23" i="17"/>
  <c r="D17" i="17"/>
  <c r="R11" i="17"/>
  <c r="E9" i="17"/>
  <c r="N13" i="17"/>
  <c r="D42" i="17"/>
  <c r="C36" i="17"/>
  <c r="Q30" i="17"/>
  <c r="D24" i="17"/>
  <c r="D12" i="17"/>
  <c r="M8" i="17"/>
  <c r="G13" i="17"/>
  <c r="C42" i="17"/>
  <c r="R36" i="17"/>
  <c r="D30" i="17"/>
  <c r="C24" i="17"/>
  <c r="C12" i="17"/>
  <c r="L7" i="17"/>
  <c r="D35" i="17"/>
  <c r="D23" i="17"/>
  <c r="D11" i="17"/>
  <c r="L41" i="17"/>
  <c r="N43" i="17"/>
  <c r="L45" i="17"/>
  <c r="I19" i="17"/>
  <c r="H15" i="17"/>
  <c r="H21" i="17"/>
  <c r="O24" i="17"/>
  <c r="K28" i="17"/>
  <c r="K31" i="17"/>
  <c r="O34" i="17"/>
  <c r="P37" i="17"/>
  <c r="E41" i="17"/>
  <c r="J36" i="17"/>
  <c r="I36" i="17"/>
  <c r="J16" i="17"/>
  <c r="E19" i="17"/>
  <c r="L22" i="17"/>
  <c r="H25" i="17"/>
  <c r="N27" i="17"/>
  <c r="L30" i="17"/>
  <c r="N32" i="17"/>
  <c r="G35" i="17"/>
  <c r="M37" i="17"/>
  <c r="L40" i="17"/>
  <c r="K9" i="17"/>
  <c r="J12" i="17"/>
  <c r="N7" i="17"/>
  <c r="F42" i="17"/>
  <c r="L43" i="17"/>
  <c r="I45" i="17"/>
  <c r="K25" i="17"/>
  <c r="I33" i="17"/>
  <c r="O15" i="17"/>
  <c r="O21" i="17"/>
  <c r="M24" i="17"/>
  <c r="K27" i="17"/>
  <c r="H30" i="17"/>
  <c r="H33" i="17"/>
  <c r="P36" i="17"/>
  <c r="H39" i="17"/>
  <c r="P8" i="17"/>
  <c r="N10" i="17"/>
  <c r="O12" i="17"/>
  <c r="O7" i="17"/>
  <c r="P46" i="17"/>
  <c r="I26" i="17"/>
  <c r="P14" i="17"/>
  <c r="P16" i="17"/>
  <c r="N20" i="17"/>
  <c r="N22" i="17"/>
  <c r="N24" i="17"/>
  <c r="N26" i="17"/>
  <c r="N28" i="17"/>
  <c r="N30" i="17"/>
  <c r="P32" i="17"/>
  <c r="N34" i="17"/>
  <c r="F37" i="17"/>
  <c r="E39" i="17"/>
  <c r="F11" i="17"/>
  <c r="M12" i="17"/>
  <c r="C44" i="17"/>
  <c r="C38" i="17"/>
  <c r="Q32" i="17"/>
  <c r="C26" i="17"/>
  <c r="R20" i="17"/>
  <c r="D14" i="17"/>
  <c r="R8" i="17"/>
  <c r="L11" i="17"/>
  <c r="C46" i="17"/>
  <c r="Q40" i="17"/>
  <c r="R34" i="17"/>
  <c r="D28" i="17"/>
  <c r="C22" i="17"/>
  <c r="Q16" i="17"/>
  <c r="C10" i="17"/>
  <c r="N9" i="17"/>
  <c r="I7" i="17"/>
  <c r="D41" i="17"/>
  <c r="Q35" i="17"/>
  <c r="R29" i="17"/>
  <c r="Q23" i="17"/>
  <c r="C17" i="17"/>
  <c r="Q11" i="17"/>
  <c r="H9" i="17"/>
  <c r="C41" i="17"/>
  <c r="Q29" i="17"/>
  <c r="R17" i="17"/>
  <c r="P41" i="17"/>
  <c r="F44" i="17"/>
  <c r="N45" i="17"/>
  <c r="I23" i="17"/>
  <c r="H16" i="17"/>
  <c r="F22" i="17"/>
  <c r="M25" i="17"/>
  <c r="O28" i="17"/>
  <c r="O31" i="17"/>
  <c r="F35" i="17"/>
  <c r="L38" i="17"/>
  <c r="E44" i="17"/>
  <c r="I8" i="17"/>
  <c r="E14" i="17"/>
  <c r="N16" i="17"/>
  <c r="G20" i="17"/>
  <c r="P22" i="17"/>
  <c r="N25" i="17"/>
  <c r="L28" i="17"/>
  <c r="P30" i="17"/>
  <c r="G33" i="17"/>
  <c r="L35" i="17"/>
  <c r="H38" i="17"/>
  <c r="E43" i="17"/>
  <c r="O9" i="17"/>
  <c r="N12" i="17"/>
  <c r="G45" i="17"/>
  <c r="H42" i="17"/>
  <c r="G44" i="17"/>
  <c r="K45" i="17"/>
  <c r="I9" i="17"/>
  <c r="I37" i="17"/>
  <c r="F16" i="17"/>
  <c r="K19" i="17"/>
  <c r="H22" i="17"/>
  <c r="E25" i="17"/>
  <c r="O27" i="17"/>
  <c r="M30" i="17"/>
  <c r="H34" i="17"/>
  <c r="E37" i="17"/>
  <c r="M39" i="17"/>
  <c r="G9" i="17"/>
  <c r="E11" i="17"/>
  <c r="F13" i="17"/>
  <c r="G43" i="17"/>
  <c r="L13" i="17"/>
  <c r="I30" i="17"/>
  <c r="G15" i="17"/>
  <c r="E17" i="17"/>
  <c r="G19" i="17"/>
  <c r="G21" i="17"/>
  <c r="G23" i="17"/>
  <c r="F25" i="17"/>
  <c r="G27" i="17"/>
  <c r="G29" i="17"/>
  <c r="E31" i="17"/>
  <c r="E33" i="17"/>
  <c r="E35" i="17"/>
  <c r="K37" i="17"/>
  <c r="J39" i="17"/>
  <c r="E8" i="17"/>
  <c r="H13" i="17"/>
  <c r="D43" i="17"/>
  <c r="D37" i="17"/>
  <c r="R31" i="17"/>
  <c r="Q25" i="17"/>
  <c r="C19" i="17"/>
  <c r="Q13" i="17"/>
  <c r="C7" i="17"/>
  <c r="G12" i="17"/>
  <c r="Q45" i="17"/>
  <c r="Q39" i="17"/>
  <c r="C33" i="17"/>
  <c r="Q27" i="17"/>
  <c r="D21" i="17"/>
  <c r="R15" i="17"/>
  <c r="D9" i="17"/>
  <c r="G10" i="17"/>
  <c r="R46" i="17"/>
  <c r="D40" i="17"/>
  <c r="Q34" i="17"/>
  <c r="C28" i="17"/>
  <c r="R22" i="17"/>
  <c r="D16" i="17"/>
  <c r="R10" i="17"/>
  <c r="K10" i="17"/>
  <c r="Q46" i="17"/>
  <c r="C40" i="17"/>
  <c r="D34" i="17"/>
  <c r="R28" i="17"/>
  <c r="Q22" i="17"/>
  <c r="C16" i="17"/>
  <c r="Q10" i="17"/>
  <c r="G42" i="17"/>
  <c r="J44" i="17"/>
  <c r="P45" i="17"/>
  <c r="I27" i="17"/>
  <c r="F17" i="17"/>
  <c r="H19" i="17"/>
  <c r="K22" i="17"/>
  <c r="F26" i="17"/>
  <c r="H29" i="17"/>
  <c r="M32" i="17"/>
  <c r="O35" i="17"/>
  <c r="F39" i="17"/>
  <c r="F43" i="17"/>
  <c r="I12" i="17"/>
  <c r="J14" i="17"/>
  <c r="L17" i="17"/>
  <c r="L20" i="17"/>
  <c r="E23" i="17"/>
  <c r="L26" i="17"/>
  <c r="P28" i="17"/>
  <c r="G31" i="17"/>
  <c r="L33" i="17"/>
  <c r="P35" i="17"/>
  <c r="G39" i="17"/>
  <c r="E46" i="17"/>
  <c r="H10" i="17"/>
  <c r="E13" i="17"/>
  <c r="G41" i="17"/>
  <c r="L42" i="17"/>
  <c r="I44" i="17"/>
  <c r="M45" i="17"/>
  <c r="I13" i="17"/>
  <c r="F14" i="17"/>
  <c r="O16" i="17"/>
  <c r="O19" i="17"/>
  <c r="M22" i="17"/>
  <c r="J25" i="17"/>
  <c r="H28" i="17"/>
  <c r="M31" i="17"/>
  <c r="M34" i="17"/>
  <c r="J37" i="17"/>
  <c r="G40" i="17"/>
  <c r="L9" i="17"/>
  <c r="K11" i="17"/>
  <c r="K13" i="17"/>
  <c r="K43" i="17"/>
  <c r="I10" i="17"/>
  <c r="I34" i="17"/>
  <c r="L15" i="17"/>
  <c r="J17" i="17"/>
  <c r="L19" i="17"/>
  <c r="L21" i="17"/>
  <c r="L23" i="17"/>
  <c r="L25" i="17"/>
  <c r="L27" i="17"/>
  <c r="L29" i="17"/>
  <c r="J31" i="17"/>
  <c r="J33" i="17"/>
  <c r="J35" i="17"/>
  <c r="O37" i="17"/>
  <c r="N39" i="17"/>
  <c r="N8" i="17"/>
  <c r="E7" i="17"/>
  <c r="R42" i="17"/>
  <c r="Q36" i="17"/>
  <c r="C30" i="17"/>
  <c r="R24" i="17"/>
  <c r="R12" i="17"/>
  <c r="H8" i="17"/>
  <c r="P12" i="17"/>
  <c r="R44" i="17"/>
  <c r="R38" i="17"/>
  <c r="D32" i="17"/>
  <c r="R26" i="17"/>
  <c r="Q20" i="17"/>
  <c r="C14" i="17"/>
  <c r="Q8" i="17"/>
  <c r="P10" i="17"/>
  <c r="D45" i="17"/>
  <c r="I42" i="17"/>
  <c r="L44" i="17"/>
  <c r="I46" i="17"/>
  <c r="I39" i="17"/>
  <c r="K17" i="17"/>
  <c r="M19" i="17"/>
  <c r="H23" i="17"/>
  <c r="K26" i="17"/>
  <c r="M29" i="17"/>
  <c r="K33" i="17"/>
  <c r="H36" i="17"/>
  <c r="K39" i="17"/>
  <c r="I43" i="17"/>
  <c r="I20" i="17"/>
  <c r="E15" i="17"/>
  <c r="P20" i="17"/>
  <c r="J23" i="17"/>
  <c r="P26" i="17"/>
  <c r="E29" i="17"/>
  <c r="L31" i="17"/>
  <c r="P33" i="17"/>
  <c r="K36" i="17"/>
  <c r="L39" i="17"/>
  <c r="F8" i="17"/>
  <c r="M10" i="17"/>
  <c r="J13" i="17"/>
  <c r="K41" i="17"/>
  <c r="N42" i="17"/>
  <c r="K44" i="17"/>
  <c r="O45" i="17"/>
  <c r="I17" i="17"/>
  <c r="O14" i="17"/>
  <c r="R21" i="17"/>
  <c r="C45" i="17"/>
  <c r="C9" i="17"/>
  <c r="Q14" i="17"/>
  <c r="R25" i="17"/>
  <c r="Q37" i="17"/>
  <c r="L12" i="17"/>
  <c r="C13" i="17"/>
  <c r="C21" i="17"/>
  <c r="R33" i="17"/>
  <c r="H12" i="17"/>
  <c r="D36" i="17"/>
  <c r="F10" i="17"/>
  <c r="C35" i="17"/>
  <c r="J9" i="17"/>
  <c r="N35" i="17"/>
  <c r="P29" i="17"/>
  <c r="P23" i="17"/>
  <c r="I38" i="17"/>
  <c r="P13" i="17"/>
  <c r="M40" i="17"/>
  <c r="F32" i="17"/>
  <c r="F23" i="17"/>
  <c r="H17" i="17"/>
  <c r="M41" i="17"/>
  <c r="L34" i="17"/>
  <c r="O39" i="17"/>
  <c r="F20" i="17"/>
  <c r="I11" i="17"/>
  <c r="D26" i="17"/>
  <c r="R14" i="17"/>
  <c r="M11" i="17"/>
  <c r="M9" i="17"/>
  <c r="N40" i="17"/>
  <c r="E34" i="17"/>
  <c r="E28" i="17"/>
  <c r="E22" i="17"/>
  <c r="F12" i="17"/>
  <c r="E38" i="17"/>
  <c r="K29" i="17"/>
  <c r="M20" i="17"/>
  <c r="F15" i="17"/>
  <c r="F7" i="17"/>
  <c r="P31" i="17"/>
  <c r="G37" i="17"/>
  <c r="N44" i="17"/>
  <c r="P11" i="17"/>
  <c r="R37" i="17"/>
  <c r="C37" i="17"/>
  <c r="R40" i="17"/>
  <c r="C39" i="17"/>
  <c r="Q15" i="17"/>
  <c r="J8" i="17"/>
  <c r="D10" i="17"/>
  <c r="J40" i="17"/>
  <c r="P21" i="17"/>
  <c r="O11" i="17"/>
  <c r="I25" i="17"/>
  <c r="D15" i="17"/>
  <c r="D38" i="17"/>
  <c r="C25" i="17"/>
  <c r="R19" i="17"/>
  <c r="D22" i="17"/>
  <c r="D7" i="17"/>
  <c r="C27" i="17"/>
  <c r="G11" i="17"/>
  <c r="Q26" i="17"/>
  <c r="Q38" i="17"/>
  <c r="Q24" i="17"/>
  <c r="Q42" i="17"/>
  <c r="C23" i="17"/>
  <c r="R41" i="17"/>
  <c r="N33" i="17"/>
  <c r="P27" i="17"/>
  <c r="N17" i="17"/>
  <c r="I14" i="17"/>
  <c r="N37" i="17"/>
  <c r="F29" i="17"/>
  <c r="H20" i="17"/>
  <c r="J11" i="17"/>
  <c r="J29" i="17"/>
  <c r="O33" i="17"/>
  <c r="M42" i="17"/>
  <c r="C8" i="17"/>
  <c r="D19" i="17"/>
  <c r="C31" i="17"/>
  <c r="Q43" i="17"/>
  <c r="Q7" i="17"/>
  <c r="D27" i="17"/>
  <c r="D39" i="17"/>
  <c r="R7" i="17"/>
  <c r="D25" i="17"/>
  <c r="C43" i="17"/>
  <c r="C11" i="17"/>
  <c r="Q28" i="17"/>
  <c r="D46" i="17"/>
  <c r="K38" i="17"/>
  <c r="G32" i="17"/>
  <c r="E26" i="17"/>
  <c r="E20" i="17"/>
  <c r="G16" i="17"/>
  <c r="H46" i="17"/>
  <c r="E10" i="17"/>
  <c r="M35" i="17"/>
  <c r="M26" i="17"/>
  <c r="G46" i="17"/>
  <c r="K8" i="17"/>
  <c r="E27" i="17"/>
  <c r="J15" i="17"/>
  <c r="O30" i="17"/>
  <c r="F41" i="17"/>
  <c r="L52" i="21"/>
  <c r="E55" i="21"/>
  <c r="N54" i="21"/>
  <c r="Q51" i="21"/>
  <c r="R56" i="21"/>
  <c r="C54" i="21"/>
  <c r="D54" i="21"/>
  <c r="D52" i="21"/>
  <c r="E53" i="21"/>
  <c r="L54" i="21"/>
  <c r="E52" i="21"/>
  <c r="E56" i="21"/>
  <c r="N52" i="21"/>
  <c r="N56" i="21"/>
  <c r="C52" i="21"/>
  <c r="R52" i="21"/>
  <c r="M53" i="21"/>
  <c r="F51" i="21"/>
  <c r="F55" i="21"/>
  <c r="M52" i="21"/>
  <c r="M56" i="21"/>
  <c r="L53" i="21"/>
  <c r="Q56" i="21"/>
  <c r="Q53" i="21"/>
  <c r="D51" i="21"/>
  <c r="K54" i="21"/>
  <c r="N51" i="21"/>
  <c r="N55" i="21"/>
  <c r="K53" i="21"/>
  <c r="F54" i="21"/>
  <c r="C55" i="21"/>
  <c r="R55" i="21"/>
  <c r="M51" i="21"/>
  <c r="M55" i="21"/>
  <c r="F53" i="21"/>
  <c r="M54" i="21"/>
  <c r="L51" i="21"/>
  <c r="L55" i="21"/>
  <c r="C53" i="21"/>
  <c r="D55" i="21"/>
  <c r="K52" i="21"/>
  <c r="K56" i="21"/>
  <c r="N53" i="21"/>
  <c r="K51" i="21"/>
  <c r="K55" i="21"/>
  <c r="F52" i="21"/>
  <c r="F56" i="21"/>
  <c r="Q54" i="21"/>
  <c r="E54" i="21"/>
  <c r="L56" i="21"/>
  <c r="R51" i="21"/>
  <c r="R54" i="21"/>
  <c r="E51" i="21"/>
  <c r="C56" i="21"/>
  <c r="C51" i="21"/>
  <c r="D56" i="21"/>
  <c r="Q52" i="21"/>
  <c r="Q55" i="21"/>
  <c r="J56" i="21"/>
  <c r="H55" i="21"/>
  <c r="P53" i="21"/>
  <c r="J52" i="21"/>
  <c r="H51" i="21"/>
  <c r="O55" i="21"/>
  <c r="I54" i="21"/>
  <c r="G53" i="21"/>
  <c r="O51" i="21"/>
  <c r="H56" i="21"/>
  <c r="P54" i="21"/>
  <c r="J53" i="21"/>
  <c r="H52" i="21"/>
  <c r="G56" i="21"/>
  <c r="O54" i="21"/>
  <c r="I53" i="21"/>
  <c r="G52" i="21"/>
  <c r="D53" i="21"/>
  <c r="R53" i="21"/>
  <c r="P55" i="21"/>
  <c r="J54" i="21"/>
  <c r="H53" i="21"/>
  <c r="P51" i="21"/>
  <c r="I56" i="21"/>
  <c r="G55" i="21"/>
  <c r="O53" i="21"/>
  <c r="I52" i="21"/>
  <c r="G51" i="21"/>
  <c r="P56" i="21"/>
  <c r="J55" i="21"/>
  <c r="H54" i="21"/>
  <c r="P52" i="21"/>
  <c r="J51" i="21"/>
  <c r="O56" i="21"/>
  <c r="I55" i="21"/>
  <c r="G54" i="21"/>
  <c r="O52" i="21"/>
  <c r="I51" i="21"/>
  <c r="C47" i="17"/>
  <c r="G47" i="17"/>
  <c r="K47" i="17"/>
  <c r="O47" i="17"/>
  <c r="C48" i="17"/>
  <c r="G48" i="17"/>
  <c r="K48" i="17"/>
  <c r="O48" i="17"/>
  <c r="C49" i="17"/>
  <c r="G49" i="17"/>
  <c r="K49" i="17"/>
  <c r="O49" i="17"/>
  <c r="D47" i="17"/>
  <c r="H47" i="17"/>
  <c r="L47" i="17"/>
  <c r="P47" i="17"/>
  <c r="D48" i="17"/>
  <c r="H48" i="17"/>
  <c r="L48" i="17"/>
  <c r="P48" i="17"/>
  <c r="D49" i="17"/>
  <c r="H49" i="17"/>
  <c r="L49" i="17"/>
  <c r="P49" i="17"/>
  <c r="E47" i="17"/>
  <c r="I47" i="17"/>
  <c r="M47" i="17"/>
  <c r="Q47" i="17"/>
  <c r="E48" i="17"/>
  <c r="I48" i="17"/>
  <c r="M48" i="17"/>
  <c r="Q48" i="17"/>
  <c r="E49" i="17"/>
  <c r="I49" i="17"/>
  <c r="M49" i="17"/>
  <c r="Q49" i="17"/>
  <c r="F47" i="17"/>
  <c r="F48" i="17"/>
  <c r="F49" i="17"/>
  <c r="R47" i="17"/>
  <c r="R49" i="17"/>
  <c r="J47" i="17"/>
  <c r="J48" i="17"/>
  <c r="J49" i="17"/>
  <c r="R48" i="17"/>
  <c r="N47" i="17"/>
  <c r="N48" i="17"/>
  <c r="N49" i="17"/>
  <c r="S47" i="21" l="1"/>
  <c r="S14" i="20"/>
  <c r="S33" i="17"/>
  <c r="S74" i="20"/>
  <c r="S20" i="20"/>
  <c r="S11" i="21"/>
  <c r="S13" i="20"/>
  <c r="S24" i="20"/>
  <c r="S49" i="20"/>
  <c r="S77" i="20"/>
  <c r="S14" i="21"/>
  <c r="S28" i="17"/>
  <c r="S37" i="17"/>
  <c r="S39" i="17"/>
  <c r="S21" i="17"/>
  <c r="S43" i="17"/>
  <c r="S12" i="17"/>
  <c r="S41" i="17"/>
  <c r="S46" i="17"/>
  <c r="S14" i="17"/>
  <c r="S17" i="20"/>
  <c r="S18" i="20"/>
  <c r="S15" i="20"/>
  <c r="S47" i="20"/>
  <c r="S66" i="20"/>
  <c r="S44" i="20"/>
  <c r="S62" i="20"/>
  <c r="S60" i="20"/>
  <c r="S58" i="20"/>
  <c r="S54" i="20"/>
  <c r="S25" i="20"/>
  <c r="S18" i="17"/>
  <c r="S35" i="17"/>
  <c r="S26" i="21"/>
  <c r="S34" i="21"/>
  <c r="S29" i="21"/>
  <c r="S42" i="20"/>
  <c r="S41" i="20"/>
  <c r="S37" i="21"/>
  <c r="S23" i="21"/>
  <c r="S21" i="21"/>
  <c r="S39" i="21"/>
  <c r="S16" i="17"/>
  <c r="S38" i="17"/>
  <c r="S17" i="17"/>
  <c r="S23" i="17"/>
  <c r="S20" i="17"/>
  <c r="S8" i="17"/>
  <c r="S7" i="17"/>
  <c r="S19" i="17"/>
  <c r="S13" i="17"/>
  <c r="S31" i="17"/>
  <c r="S29" i="17"/>
  <c r="S10" i="17"/>
  <c r="S15" i="17"/>
  <c r="S9" i="17"/>
  <c r="S25" i="17"/>
  <c r="S45" i="17"/>
  <c r="S44" i="17"/>
  <c r="S22" i="17"/>
  <c r="S11" i="17"/>
  <c r="S30" i="17"/>
  <c r="S27" i="17"/>
  <c r="S40" i="17"/>
  <c r="S24" i="17"/>
  <c r="S42" i="17"/>
  <c r="S26" i="17"/>
  <c r="S34" i="17"/>
  <c r="S32" i="17"/>
  <c r="S36" i="17"/>
  <c r="S11" i="20"/>
  <c r="S71" i="20"/>
  <c r="S12" i="20"/>
  <c r="S64" i="20"/>
  <c r="S50" i="20"/>
  <c r="S9" i="20"/>
  <c r="S46" i="20"/>
  <c r="S39" i="20"/>
  <c r="S10" i="20"/>
  <c r="S45" i="20"/>
  <c r="S75" i="20"/>
  <c r="S36" i="20"/>
  <c r="S43" i="20"/>
  <c r="S57" i="20"/>
  <c r="S52" i="20"/>
  <c r="S78" i="20"/>
  <c r="S59" i="20"/>
  <c r="S69" i="20"/>
  <c r="S70" i="20"/>
  <c r="S80" i="20"/>
  <c r="S63" i="20"/>
  <c r="S21" i="20"/>
  <c r="S68" i="20"/>
  <c r="S56" i="20"/>
  <c r="S29" i="20"/>
  <c r="S73" i="20"/>
  <c r="S48" i="20"/>
  <c r="S32" i="20"/>
  <c r="S16" i="20"/>
  <c r="S76" i="20"/>
  <c r="S61" i="20"/>
  <c r="S72" i="20"/>
  <c r="S37" i="20"/>
  <c r="S40" i="20"/>
  <c r="S51" i="20"/>
  <c r="S9" i="21"/>
  <c r="S35" i="21"/>
  <c r="S55" i="21"/>
  <c r="S53" i="21"/>
  <c r="S19" i="20"/>
  <c r="S23" i="20"/>
  <c r="S31" i="20"/>
  <c r="S26" i="20"/>
  <c r="S33" i="20"/>
  <c r="S35" i="20"/>
  <c r="S53" i="20"/>
  <c r="S65" i="20"/>
  <c r="S79" i="20"/>
  <c r="S7" i="20"/>
  <c r="S38" i="20"/>
  <c r="S67" i="20"/>
  <c r="S8" i="20"/>
  <c r="S18" i="21"/>
  <c r="S16" i="21"/>
  <c r="S30" i="21"/>
  <c r="S7" i="21"/>
  <c r="S13" i="21"/>
  <c r="S22" i="20"/>
  <c r="S48" i="21"/>
  <c r="S56" i="21"/>
  <c r="S20" i="21"/>
  <c r="S82" i="20"/>
  <c r="S30" i="20"/>
  <c r="S28" i="20"/>
  <c r="S55" i="20"/>
  <c r="S28" i="21"/>
  <c r="S41" i="21"/>
  <c r="S33" i="21"/>
  <c r="S38" i="21"/>
  <c r="S40" i="21"/>
  <c r="S19" i="21"/>
  <c r="S34" i="20"/>
  <c r="S43" i="21"/>
  <c r="S46" i="21"/>
  <c r="S27" i="20"/>
  <c r="S24" i="21"/>
  <c r="S12" i="21"/>
  <c r="S44" i="21"/>
  <c r="E4" i="20"/>
  <c r="S10" i="21"/>
  <c r="S22" i="21"/>
  <c r="S54" i="21"/>
  <c r="E4" i="17"/>
  <c r="S17" i="21"/>
  <c r="S42" i="21"/>
  <c r="S8" i="21"/>
  <c r="S36" i="21"/>
  <c r="S32" i="21"/>
  <c r="S51" i="21"/>
  <c r="S25" i="21"/>
  <c r="S49" i="21"/>
  <c r="S90" i="20"/>
  <c r="S85" i="20"/>
  <c r="S52" i="21"/>
  <c r="S31" i="21"/>
  <c r="S50" i="21"/>
  <c r="S27" i="21"/>
  <c r="S45" i="21"/>
  <c r="S15" i="21"/>
  <c r="S86" i="20"/>
  <c r="S81" i="20"/>
  <c r="S83" i="20"/>
  <c r="S87" i="20"/>
  <c r="S47" i="17"/>
  <c r="S49" i="17"/>
  <c r="S48" i="17"/>
  <c r="E4" i="21"/>
  <c r="S84" i="20"/>
  <c r="S88" i="20"/>
  <c r="S89" i="20"/>
</calcChain>
</file>

<file path=xl/sharedStrings.xml><?xml version="1.0" encoding="utf-8"?>
<sst xmlns="http://schemas.openxmlformats.org/spreadsheetml/2006/main" count="275" uniqueCount="203">
  <si>
    <t>Player</t>
  </si>
  <si>
    <t>Gross</t>
  </si>
  <si>
    <t>Gross ranking</t>
  </si>
  <si>
    <t>Net ranking</t>
  </si>
  <si>
    <t>Hole</t>
  </si>
  <si>
    <t xml:space="preserve"> </t>
  </si>
  <si>
    <t>Counter</t>
  </si>
  <si>
    <t>Rounds</t>
  </si>
  <si>
    <t>RB</t>
  </si>
  <si>
    <t>RN</t>
  </si>
  <si>
    <t>bruto pomoč</t>
  </si>
  <si>
    <t>Rank</t>
  </si>
  <si>
    <t>Avtor: Sašo Kranjc</t>
  </si>
  <si>
    <t>Avtor:          Sašo Kranjc</t>
  </si>
  <si>
    <t>@ Sašo Kranjc</t>
  </si>
  <si>
    <t>Swing to Zala Springs &amp; de Baguer Challenge</t>
  </si>
  <si>
    <t>Net</t>
  </si>
  <si>
    <t>Round</t>
  </si>
  <si>
    <t>začetni HCP</t>
  </si>
  <si>
    <t>max 6</t>
  </si>
  <si>
    <t>Group</t>
  </si>
  <si>
    <t>HI   0 - 15</t>
  </si>
  <si>
    <t>HI    15,1 - 25,0</t>
  </si>
  <si>
    <t>HI  &gt; 25</t>
  </si>
  <si>
    <t xml:space="preserve">Plaikner Petra </t>
  </si>
  <si>
    <t xml:space="preserve">Plaikner Mario </t>
  </si>
  <si>
    <t xml:space="preserve">Tarman Božidar </t>
  </si>
  <si>
    <t xml:space="preserve">Kranjc Sašo </t>
  </si>
  <si>
    <t xml:space="preserve">Zupančič Bojan </t>
  </si>
  <si>
    <t xml:space="preserve">Bizjak Mirjam </t>
  </si>
  <si>
    <t xml:space="preserve">Grozdanič Dane </t>
  </si>
  <si>
    <t xml:space="preserve">Klemenčič Zoran </t>
  </si>
  <si>
    <t xml:space="preserve">Wedam Walter </t>
  </si>
  <si>
    <t xml:space="preserve">De Cillia Giovani </t>
  </si>
  <si>
    <r>
      <t>F</t>
    </r>
    <r>
      <rPr>
        <b/>
        <sz val="11"/>
        <rFont val="Calibri"/>
        <family val="2"/>
        <charset val="238"/>
      </rPr>
      <t>ű</t>
    </r>
    <r>
      <rPr>
        <b/>
        <sz val="11"/>
        <rFont val="Arial CE"/>
        <charset val="238"/>
      </rPr>
      <t xml:space="preserve">rter Alexander </t>
    </r>
  </si>
  <si>
    <t xml:space="preserve">Zupin Matjaž </t>
  </si>
  <si>
    <t xml:space="preserve">Klančišar Mitja </t>
  </si>
  <si>
    <t xml:space="preserve">Princi Luciano </t>
  </si>
  <si>
    <t xml:space="preserve">Kranjc Romana </t>
  </si>
  <si>
    <t xml:space="preserve">Baraldo Sano Francesco </t>
  </si>
  <si>
    <t xml:space="preserve">Belli Mauro </t>
  </si>
  <si>
    <t xml:space="preserve">Rappitsch Klaus </t>
  </si>
  <si>
    <t xml:space="preserve">Bizjak Miran </t>
  </si>
  <si>
    <t xml:space="preserve">Zalokar Lucija </t>
  </si>
  <si>
    <t xml:space="preserve">Plemelj Milena </t>
  </si>
  <si>
    <t xml:space="preserve">Sever Bojan </t>
  </si>
  <si>
    <t xml:space="preserve">Sladonja Vladimir </t>
  </si>
  <si>
    <t xml:space="preserve">Paciolla Gianfranco </t>
  </si>
  <si>
    <t xml:space="preserve">Hummerbrunner Michael </t>
  </si>
  <si>
    <t xml:space="preserve">Redaelli Gianfranco </t>
  </si>
  <si>
    <t xml:space="preserve">Terglav Breda </t>
  </si>
  <si>
    <t xml:space="preserve">Wutti Ines </t>
  </si>
  <si>
    <t>Bencina Janez</t>
  </si>
  <si>
    <t>Brezar Matjaz</t>
  </si>
  <si>
    <t>Erculj Franc</t>
  </si>
  <si>
    <t>Erculj Karmen</t>
  </si>
  <si>
    <t>Floriancic Marko</t>
  </si>
  <si>
    <t>Furlan Darko</t>
  </si>
  <si>
    <t>Hrvatin Branko</t>
  </si>
  <si>
    <t>Klancisar Mateja</t>
  </si>
  <si>
    <t>Krammer Petra</t>
  </si>
  <si>
    <t>Krammer Reinhard</t>
  </si>
  <si>
    <t>Krc Edita</t>
  </si>
  <si>
    <t>Marinsek Marjan</t>
  </si>
  <si>
    <t>Mlinar Aloiz</t>
  </si>
  <si>
    <t>Mohoric  Marija</t>
  </si>
  <si>
    <t>Mohoric Viktor</t>
  </si>
  <si>
    <t>Plovanic Marko</t>
  </si>
  <si>
    <t>Princic Bojana</t>
  </si>
  <si>
    <t>Princic David</t>
  </si>
  <si>
    <t>Puharic Nada</t>
  </si>
  <si>
    <t>Rogelj Janez</t>
  </si>
  <si>
    <t>Ruemer Elisabeth</t>
  </si>
  <si>
    <t>Schautzer Franz</t>
  </si>
  <si>
    <t>Schautzer Margit</t>
  </si>
  <si>
    <t>Scotto Dario</t>
  </si>
  <si>
    <t>Tavcar Emil</t>
  </si>
  <si>
    <t>Wurzer Gernot</t>
  </si>
  <si>
    <t>Wurzer Ilse Christine</t>
  </si>
  <si>
    <t>Krammer Matthias</t>
  </si>
  <si>
    <t>Sedovnik Milena</t>
  </si>
  <si>
    <t>R1:</t>
  </si>
  <si>
    <t>R2:</t>
  </si>
  <si>
    <t>R3:</t>
  </si>
  <si>
    <t>R4:</t>
  </si>
  <si>
    <t>R5:</t>
  </si>
  <si>
    <t>R6:</t>
  </si>
  <si>
    <t>R7:</t>
  </si>
  <si>
    <t>R8:</t>
  </si>
  <si>
    <t>R9:</t>
  </si>
  <si>
    <t>R10:</t>
  </si>
  <si>
    <t>Final R</t>
  </si>
  <si>
    <t>Boccingher Roberto</t>
  </si>
  <si>
    <t>Unterkoeffler Bernhard</t>
  </si>
  <si>
    <t>Mohoric Klemen</t>
  </si>
  <si>
    <t>Zabret Metka</t>
  </si>
  <si>
    <t>Umnik Tatiana</t>
  </si>
  <si>
    <t>Turk Tanja</t>
  </si>
  <si>
    <t>Guncar Barbara</t>
  </si>
  <si>
    <t>Raubar Marko</t>
  </si>
  <si>
    <t>Kastelic Tomaz</t>
  </si>
  <si>
    <t>Guncar Uros</t>
  </si>
  <si>
    <t>Semic Tomaz</t>
  </si>
  <si>
    <t>Semrl Marinka</t>
  </si>
  <si>
    <t>Martinjak Drago</t>
  </si>
  <si>
    <t>Smodila Peter</t>
  </si>
  <si>
    <t>Skerlj Pavel</t>
  </si>
  <si>
    <t>Ramsak Martin</t>
  </si>
  <si>
    <t>Babic Alir</t>
  </si>
  <si>
    <t>Benetazzo Sonia</t>
  </si>
  <si>
    <t>Kralj Bostjan</t>
  </si>
  <si>
    <t>Campana Maurizio</t>
  </si>
  <si>
    <t>Cizman Miha</t>
  </si>
  <si>
    <t>Furlan Simon</t>
  </si>
  <si>
    <t>Gruban Dejan</t>
  </si>
  <si>
    <t>Kriznar Andi</t>
  </si>
  <si>
    <t>Krnc Bojan</t>
  </si>
  <si>
    <t>Mulato Paolo</t>
  </si>
  <si>
    <t>Peterc Alenka</t>
  </si>
  <si>
    <t>Sajovic Urban</t>
  </si>
  <si>
    <t>Schönberg Stefano</t>
  </si>
  <si>
    <t>Vrtaric Irena</t>
  </si>
  <si>
    <t>Zalaznik Nika</t>
  </si>
  <si>
    <t>Zalaznik Rado</t>
  </si>
  <si>
    <t>Zidarn Roman</t>
  </si>
  <si>
    <t>Zitnik Irena</t>
  </si>
  <si>
    <t>Zitnik Joze</t>
  </si>
  <si>
    <t>Amon Barbara</t>
  </si>
  <si>
    <t>Bizjak Ljubo</t>
  </si>
  <si>
    <t>Bobera Janko</t>
  </si>
  <si>
    <t>Bozic Bostjan</t>
  </si>
  <si>
    <t>Cad Uros</t>
  </si>
  <si>
    <t>Duric Slavisa</t>
  </si>
  <si>
    <t>Gruden Tomaz</t>
  </si>
  <si>
    <t>Gucunski Zeljko</t>
  </si>
  <si>
    <t>Iskra Blaz</t>
  </si>
  <si>
    <t>Kaplja Andrej</t>
  </si>
  <si>
    <t>Kavcic Miha</t>
  </si>
  <si>
    <t>Krasevec Iztok</t>
  </si>
  <si>
    <t>Luzar Emil</t>
  </si>
  <si>
    <t>Macedoni Andrej</t>
  </si>
  <si>
    <t>Martincic Andrej</t>
  </si>
  <si>
    <t>Persin Anka</t>
  </si>
  <si>
    <t>Polajnar Drago</t>
  </si>
  <si>
    <t>Rebolj Andrej</t>
  </si>
  <si>
    <t>Rebolj Maja</t>
  </si>
  <si>
    <t>Scurek Tomaz</t>
  </si>
  <si>
    <t>Senk Gregor</t>
  </si>
  <si>
    <t>Sergan Gregor</t>
  </si>
  <si>
    <t>Smit Vito</t>
  </si>
  <si>
    <t>Stirn Marko</t>
  </si>
  <si>
    <t>Sulin Dimitrij</t>
  </si>
  <si>
    <t>Traven Vinko</t>
  </si>
  <si>
    <t>Oberlojer Renate</t>
  </si>
  <si>
    <t>Brezigar Barbara</t>
  </si>
  <si>
    <t>Konte Breda</t>
  </si>
  <si>
    <t>Brezigar Bogoslav</t>
  </si>
  <si>
    <t>Ivanov Ivan</t>
  </si>
  <si>
    <t>Krnjus Emil</t>
  </si>
  <si>
    <t>Ivanova Germana</t>
  </si>
  <si>
    <t>Hvala Ales</t>
  </si>
  <si>
    <t>Rushavova Anelid</t>
  </si>
  <si>
    <t>Konte Janez</t>
  </si>
  <si>
    <t>Rushanov Milko</t>
  </si>
  <si>
    <t>Meire Geert</t>
  </si>
  <si>
    <t>Initial  HI</t>
  </si>
  <si>
    <t>Sum large 6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</si>
  <si>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</si>
  <si>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</si>
  <si>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</si>
  <si>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</si>
  <si>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</si>
  <si>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</si>
  <si>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</si>
  <si>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</si>
  <si>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</si>
  <si>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</si>
  <si>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</si>
  <si>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Kuttnig Harald</t>
  </si>
  <si>
    <t>Wedam Simon</t>
  </si>
  <si>
    <t>Pantnar Matej</t>
  </si>
  <si>
    <t>Sutto Michele</t>
  </si>
  <si>
    <t>Del Piccolo Tiziano</t>
  </si>
  <si>
    <t>Zoratti Francesco</t>
  </si>
  <si>
    <t>Carli Annamaria</t>
  </si>
  <si>
    <t>Lazzari Andrea</t>
  </si>
  <si>
    <t>Sadocco Simone</t>
  </si>
  <si>
    <t>Pantanali Valerio</t>
  </si>
  <si>
    <t>Monte Luca</t>
  </si>
  <si>
    <t>Zamo' Nicola</t>
  </si>
  <si>
    <t>Dario Alessandro</t>
  </si>
  <si>
    <t>Trampuz Tomislav</t>
  </si>
  <si>
    <t>Pujatti Roberto</t>
  </si>
  <si>
    <t>Tepina Damjan</t>
  </si>
  <si>
    <t>Zinutti Angelo</t>
  </si>
  <si>
    <t>Cossio Franco</t>
  </si>
  <si>
    <t>Zgavec Simon</t>
  </si>
  <si>
    <t>Krammer Franz Johann</t>
  </si>
  <si>
    <t>Sodnik Jaka</t>
  </si>
  <si>
    <t>Korosec Vojko</t>
  </si>
  <si>
    <t>Wurzer Raffael</t>
  </si>
  <si>
    <t>Krsevan Ales</t>
  </si>
  <si>
    <t>Initial 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</si>
</sst>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€&quot;_-;\-* #,##0.00\ &quot;€&quot;_-;_-* &quot;-&quot;??\ &quot;€&quot;_-;_-@_-"/>
    <numFmt numFmtId="165" formatCode="0.0"/>
    <numFmt numFmtId="166" formatCode="0.0000"/>
    <numFmt numFmtId="167" formatCode="0.000"/>
    <numFmt numFmtId="168" formatCode="0.00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8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5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7" fontId="0" fillId="0" borderId="3" xfId="0" applyNumberFormat="1" applyBorder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0" fillId="7" borderId="3" xfId="0" applyFill="1" applyBorder="1" applyAlignment="1" applyProtection="1">
      <alignment horizontal="center"/>
      <protection hidden="1"/>
    </xf>
    <xf numFmtId="0" fontId="1" fillId="3" borderId="16" xfId="0" applyFont="1" applyFill="1" applyBorder="1" applyAlignment="1" applyProtection="1">
      <alignment horizontal="left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/>
    <xf numFmtId="166" fontId="0" fillId="3" borderId="5" xfId="0" applyNumberFormat="1" applyFill="1" applyBorder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168" fontId="10" fillId="0" borderId="0" xfId="0" applyNumberFormat="1" applyFont="1" applyAlignment="1" applyProtection="1">
      <alignment horizontal="center" wrapText="1"/>
      <protection hidden="1"/>
    </xf>
    <xf numFmtId="168" fontId="0" fillId="3" borderId="5" xfId="0" applyNumberFormat="1" applyFill="1" applyBorder="1" applyAlignment="1" applyProtection="1">
      <alignment horizont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4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4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168" fontId="3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3" fillId="0" borderId="12" xfId="0" applyFont="1" applyBorder="1" applyAlignment="1" applyProtection="1">
      <alignment horizontal="center"/>
      <protection hidden="1"/>
    </xf>
    <xf numFmtId="0" fontId="13" fillId="0" borderId="13" xfId="0" applyFont="1" applyBorder="1" applyAlignment="1" applyProtection="1">
      <alignment horizontal="center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</cellXfs>
  <cellStyles count="2">
    <cellStyle name="Currency 2" xfId="1"/>
    <cellStyle name="Navadno" xfId="0" builtinId="0"/>
  </cellStyles>
  <dxfs count="180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color theme="6" tint="0.59996337778862885"/>
        <name val="Cambria"/>
        <scheme val="none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FFFFCC"/>
      <color rgb="FFCCFFFF"/>
      <color rgb="FFFFFF99"/>
      <color rgb="FFCCFFCC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results!$C$4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General</c:formatCode>
                <c:ptCount val="142"/>
                <c:pt idx="0">
                  <c:v>1</c:v>
                </c:pt>
                <c:pt idx="1">
                  <c:v>0</c:v>
                </c:pt>
                <c:pt idx="4">
                  <c:v>11</c:v>
                </c:pt>
                <c:pt idx="5">
                  <c:v>10</c:v>
                </c:pt>
                <c:pt idx="9">
                  <c:v>9</c:v>
                </c:pt>
                <c:pt idx="10">
                  <c:v>18</c:v>
                </c:pt>
                <c:pt idx="23">
                  <c:v>15</c:v>
                </c:pt>
                <c:pt idx="31">
                  <c:v>14</c:v>
                </c:pt>
                <c:pt idx="32">
                  <c:v>18</c:v>
                </c:pt>
                <c:pt idx="39">
                  <c:v>5</c:v>
                </c:pt>
                <c:pt idx="48">
                  <c:v>11</c:v>
                </c:pt>
                <c:pt idx="49">
                  <c:v>18</c:v>
                </c:pt>
                <c:pt idx="58">
                  <c:v>11</c:v>
                </c:pt>
                <c:pt idx="59">
                  <c:v>22</c:v>
                </c:pt>
                <c:pt idx="81">
                  <c:v>6</c:v>
                </c:pt>
                <c:pt idx="86">
                  <c:v>22</c:v>
                </c:pt>
                <c:pt idx="87">
                  <c:v>32</c:v>
                </c:pt>
                <c:pt idx="88">
                  <c:v>8</c:v>
                </c:pt>
                <c:pt idx="91">
                  <c:v>11</c:v>
                </c:pt>
                <c:pt idx="97">
                  <c:v>9</c:v>
                </c:pt>
                <c:pt idx="101">
                  <c:v>3</c:v>
                </c:pt>
                <c:pt idx="118">
                  <c:v>8</c:v>
                </c:pt>
                <c:pt idx="120">
                  <c:v>6</c:v>
                </c:pt>
                <c:pt idx="127">
                  <c:v>22</c:v>
                </c:pt>
                <c:pt idx="130">
                  <c:v>3</c:v>
                </c:pt>
                <c:pt idx="13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results!$D$4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142"/>
                <c:pt idx="1">
                  <c:v>0</c:v>
                </c:pt>
                <c:pt idx="4">
                  <c:v>25</c:v>
                </c:pt>
                <c:pt idx="5">
                  <c:v>31</c:v>
                </c:pt>
                <c:pt idx="9">
                  <c:v>29</c:v>
                </c:pt>
                <c:pt idx="10">
                  <c:v>33</c:v>
                </c:pt>
                <c:pt idx="23">
                  <c:v>32</c:v>
                </c:pt>
                <c:pt idx="31">
                  <c:v>35</c:v>
                </c:pt>
                <c:pt idx="32">
                  <c:v>33</c:v>
                </c:pt>
                <c:pt idx="39">
                  <c:v>24</c:v>
                </c:pt>
                <c:pt idx="48">
                  <c:v>27</c:v>
                </c:pt>
                <c:pt idx="49">
                  <c:v>37</c:v>
                </c:pt>
                <c:pt idx="58">
                  <c:v>30</c:v>
                </c:pt>
                <c:pt idx="59">
                  <c:v>34</c:v>
                </c:pt>
                <c:pt idx="81">
                  <c:v>36</c:v>
                </c:pt>
                <c:pt idx="86">
                  <c:v>32</c:v>
                </c:pt>
                <c:pt idx="87">
                  <c:v>39</c:v>
                </c:pt>
                <c:pt idx="88">
                  <c:v>27</c:v>
                </c:pt>
                <c:pt idx="91">
                  <c:v>32</c:v>
                </c:pt>
                <c:pt idx="97">
                  <c:v>21</c:v>
                </c:pt>
                <c:pt idx="101">
                  <c:v>14</c:v>
                </c:pt>
                <c:pt idx="118">
                  <c:v>29</c:v>
                </c:pt>
                <c:pt idx="120">
                  <c:v>35</c:v>
                </c:pt>
                <c:pt idx="127">
                  <c:v>32</c:v>
                </c:pt>
                <c:pt idx="130">
                  <c:v>31</c:v>
                </c:pt>
                <c:pt idx="13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results!$E$4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142"/>
                <c:pt idx="0">
                  <c:v>2</c:v>
                </c:pt>
                <c:pt idx="1">
                  <c:v>0</c:v>
                </c:pt>
                <c:pt idx="6">
                  <c:v>20</c:v>
                </c:pt>
                <c:pt idx="14">
                  <c:v>15</c:v>
                </c:pt>
                <c:pt idx="26">
                  <c:v>16</c:v>
                </c:pt>
                <c:pt idx="27">
                  <c:v>8</c:v>
                </c:pt>
                <c:pt idx="28">
                  <c:v>21</c:v>
                </c:pt>
                <c:pt idx="29">
                  <c:v>14</c:v>
                </c:pt>
                <c:pt idx="32">
                  <c:v>16</c:v>
                </c:pt>
                <c:pt idx="38">
                  <c:v>16</c:v>
                </c:pt>
                <c:pt idx="47">
                  <c:v>18</c:v>
                </c:pt>
                <c:pt idx="48">
                  <c:v>15</c:v>
                </c:pt>
                <c:pt idx="49">
                  <c:v>12</c:v>
                </c:pt>
                <c:pt idx="55">
                  <c:v>25</c:v>
                </c:pt>
                <c:pt idx="56">
                  <c:v>20</c:v>
                </c:pt>
                <c:pt idx="57">
                  <c:v>17</c:v>
                </c:pt>
                <c:pt idx="59">
                  <c:v>24</c:v>
                </c:pt>
                <c:pt idx="61">
                  <c:v>9</c:v>
                </c:pt>
                <c:pt idx="70">
                  <c:v>2</c:v>
                </c:pt>
                <c:pt idx="74">
                  <c:v>17</c:v>
                </c:pt>
                <c:pt idx="75">
                  <c:v>12</c:v>
                </c:pt>
                <c:pt idx="77">
                  <c:v>21</c:v>
                </c:pt>
                <c:pt idx="81">
                  <c:v>5</c:v>
                </c:pt>
                <c:pt idx="86">
                  <c:v>17</c:v>
                </c:pt>
                <c:pt idx="87">
                  <c:v>29</c:v>
                </c:pt>
                <c:pt idx="88">
                  <c:v>15</c:v>
                </c:pt>
                <c:pt idx="89">
                  <c:v>14</c:v>
                </c:pt>
                <c:pt idx="91">
                  <c:v>10</c:v>
                </c:pt>
                <c:pt idx="92">
                  <c:v>6</c:v>
                </c:pt>
                <c:pt idx="93">
                  <c:v>16</c:v>
                </c:pt>
                <c:pt idx="94">
                  <c:v>13</c:v>
                </c:pt>
                <c:pt idx="97">
                  <c:v>19</c:v>
                </c:pt>
                <c:pt idx="101">
                  <c:v>5</c:v>
                </c:pt>
                <c:pt idx="102">
                  <c:v>18</c:v>
                </c:pt>
                <c:pt idx="103">
                  <c:v>6</c:v>
                </c:pt>
                <c:pt idx="108">
                  <c:v>27</c:v>
                </c:pt>
                <c:pt idx="109">
                  <c:v>26</c:v>
                </c:pt>
                <c:pt idx="111">
                  <c:v>13</c:v>
                </c:pt>
                <c:pt idx="113">
                  <c:v>10</c:v>
                </c:pt>
                <c:pt idx="127">
                  <c:v>20</c:v>
                </c:pt>
                <c:pt idx="128">
                  <c:v>7</c:v>
                </c:pt>
                <c:pt idx="130">
                  <c:v>1</c:v>
                </c:pt>
                <c:pt idx="139">
                  <c:v>12</c:v>
                </c:pt>
                <c:pt idx="14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results!$F$4</c:f>
              <c:strCache>
                <c:ptCount val="1"/>
                <c:pt idx="0">
                  <c:v>43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142"/>
                <c:pt idx="1">
                  <c:v>0</c:v>
                </c:pt>
                <c:pt idx="6">
                  <c:v>29</c:v>
                </c:pt>
                <c:pt idx="14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36</c:v>
                </c:pt>
                <c:pt idx="29">
                  <c:v>32</c:v>
                </c:pt>
                <c:pt idx="32">
                  <c:v>32</c:v>
                </c:pt>
                <c:pt idx="38">
                  <c:v>30</c:v>
                </c:pt>
                <c:pt idx="47">
                  <c:v>34</c:v>
                </c:pt>
                <c:pt idx="48">
                  <c:v>31</c:v>
                </c:pt>
                <c:pt idx="49">
                  <c:v>31</c:v>
                </c:pt>
                <c:pt idx="55">
                  <c:v>28</c:v>
                </c:pt>
                <c:pt idx="56">
                  <c:v>28</c:v>
                </c:pt>
                <c:pt idx="57">
                  <c:v>32</c:v>
                </c:pt>
                <c:pt idx="59">
                  <c:v>38</c:v>
                </c:pt>
                <c:pt idx="61">
                  <c:v>27</c:v>
                </c:pt>
                <c:pt idx="70">
                  <c:v>23</c:v>
                </c:pt>
                <c:pt idx="74">
                  <c:v>26</c:v>
                </c:pt>
                <c:pt idx="75">
                  <c:v>43</c:v>
                </c:pt>
                <c:pt idx="77">
                  <c:v>32</c:v>
                </c:pt>
                <c:pt idx="81">
                  <c:v>41</c:v>
                </c:pt>
                <c:pt idx="86">
                  <c:v>26</c:v>
                </c:pt>
                <c:pt idx="87">
                  <c:v>36</c:v>
                </c:pt>
                <c:pt idx="88">
                  <c:v>32</c:v>
                </c:pt>
                <c:pt idx="89">
                  <c:v>31</c:v>
                </c:pt>
                <c:pt idx="91">
                  <c:v>31</c:v>
                </c:pt>
                <c:pt idx="92">
                  <c:v>29</c:v>
                </c:pt>
                <c:pt idx="93">
                  <c:v>27</c:v>
                </c:pt>
                <c:pt idx="94">
                  <c:v>28</c:v>
                </c:pt>
                <c:pt idx="97">
                  <c:v>32</c:v>
                </c:pt>
                <c:pt idx="101">
                  <c:v>16</c:v>
                </c:pt>
                <c:pt idx="102">
                  <c:v>39</c:v>
                </c:pt>
                <c:pt idx="103">
                  <c:v>21</c:v>
                </c:pt>
                <c:pt idx="108">
                  <c:v>32</c:v>
                </c:pt>
                <c:pt idx="109">
                  <c:v>31</c:v>
                </c:pt>
                <c:pt idx="111">
                  <c:v>28</c:v>
                </c:pt>
                <c:pt idx="113">
                  <c:v>32</c:v>
                </c:pt>
                <c:pt idx="127">
                  <c:v>28</c:v>
                </c:pt>
                <c:pt idx="128">
                  <c:v>31</c:v>
                </c:pt>
                <c:pt idx="130">
                  <c:v>18</c:v>
                </c:pt>
                <c:pt idx="139">
                  <c:v>25</c:v>
                </c:pt>
                <c:pt idx="14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results!$G$4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142"/>
                <c:pt idx="0">
                  <c:v>3</c:v>
                </c:pt>
                <c:pt idx="1">
                  <c:v>0</c:v>
                </c:pt>
                <c:pt idx="9">
                  <c:v>7</c:v>
                </c:pt>
                <c:pt idx="10">
                  <c:v>20</c:v>
                </c:pt>
                <c:pt idx="12">
                  <c:v>9</c:v>
                </c:pt>
                <c:pt idx="32">
                  <c:v>11</c:v>
                </c:pt>
                <c:pt idx="36">
                  <c:v>9</c:v>
                </c:pt>
                <c:pt idx="37">
                  <c:v>15</c:v>
                </c:pt>
                <c:pt idx="45">
                  <c:v>13</c:v>
                </c:pt>
                <c:pt idx="48">
                  <c:v>18</c:v>
                </c:pt>
                <c:pt idx="57">
                  <c:v>16</c:v>
                </c:pt>
                <c:pt idx="72">
                  <c:v>13</c:v>
                </c:pt>
                <c:pt idx="76">
                  <c:v>25</c:v>
                </c:pt>
                <c:pt idx="81">
                  <c:v>1</c:v>
                </c:pt>
                <c:pt idx="88">
                  <c:v>15</c:v>
                </c:pt>
                <c:pt idx="96">
                  <c:v>25</c:v>
                </c:pt>
                <c:pt idx="98">
                  <c:v>19</c:v>
                </c:pt>
                <c:pt idx="101">
                  <c:v>4</c:v>
                </c:pt>
                <c:pt idx="108">
                  <c:v>22</c:v>
                </c:pt>
                <c:pt idx="109">
                  <c:v>26</c:v>
                </c:pt>
                <c:pt idx="111">
                  <c:v>14</c:v>
                </c:pt>
                <c:pt idx="114">
                  <c:v>18</c:v>
                </c:pt>
                <c:pt idx="115">
                  <c:v>19</c:v>
                </c:pt>
                <c:pt idx="119">
                  <c:v>14</c:v>
                </c:pt>
                <c:pt idx="120">
                  <c:v>10</c:v>
                </c:pt>
                <c:pt idx="122">
                  <c:v>7</c:v>
                </c:pt>
                <c:pt idx="128">
                  <c:v>7</c:v>
                </c:pt>
                <c:pt idx="130">
                  <c:v>4</c:v>
                </c:pt>
                <c:pt idx="133">
                  <c:v>12</c:v>
                </c:pt>
                <c:pt idx="134">
                  <c:v>14</c:v>
                </c:pt>
                <c:pt idx="13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results!$H$4</c:f>
              <c:strCache>
                <c:ptCount val="1"/>
                <c:pt idx="0">
                  <c:v>32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142"/>
                <c:pt idx="1">
                  <c:v>0</c:v>
                </c:pt>
                <c:pt idx="9">
                  <c:v>25</c:v>
                </c:pt>
                <c:pt idx="10">
                  <c:v>38</c:v>
                </c:pt>
                <c:pt idx="12">
                  <c:v>37</c:v>
                </c:pt>
                <c:pt idx="32">
                  <c:v>28</c:v>
                </c:pt>
                <c:pt idx="36">
                  <c:v>45</c:v>
                </c:pt>
                <c:pt idx="37">
                  <c:v>29</c:v>
                </c:pt>
                <c:pt idx="45">
                  <c:v>27</c:v>
                </c:pt>
                <c:pt idx="48">
                  <c:v>35</c:v>
                </c:pt>
                <c:pt idx="57">
                  <c:v>32</c:v>
                </c:pt>
                <c:pt idx="72">
                  <c:v>26</c:v>
                </c:pt>
                <c:pt idx="76">
                  <c:v>35</c:v>
                </c:pt>
                <c:pt idx="81">
                  <c:v>23</c:v>
                </c:pt>
                <c:pt idx="88">
                  <c:v>37</c:v>
                </c:pt>
                <c:pt idx="96">
                  <c:v>35</c:v>
                </c:pt>
                <c:pt idx="98">
                  <c:v>32</c:v>
                </c:pt>
                <c:pt idx="101">
                  <c:v>18</c:v>
                </c:pt>
                <c:pt idx="108">
                  <c:v>27</c:v>
                </c:pt>
                <c:pt idx="109">
                  <c:v>32</c:v>
                </c:pt>
                <c:pt idx="111">
                  <c:v>28</c:v>
                </c:pt>
                <c:pt idx="114">
                  <c:v>37</c:v>
                </c:pt>
                <c:pt idx="115">
                  <c:v>32</c:v>
                </c:pt>
                <c:pt idx="119">
                  <c:v>30</c:v>
                </c:pt>
                <c:pt idx="120">
                  <c:v>35</c:v>
                </c:pt>
                <c:pt idx="122">
                  <c:v>28</c:v>
                </c:pt>
                <c:pt idx="128">
                  <c:v>25</c:v>
                </c:pt>
                <c:pt idx="130">
                  <c:v>31</c:v>
                </c:pt>
                <c:pt idx="133">
                  <c:v>29</c:v>
                </c:pt>
                <c:pt idx="134">
                  <c:v>32</c:v>
                </c:pt>
                <c:pt idx="13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results!$I$4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142"/>
                <c:pt idx="0">
                  <c:v>4</c:v>
                </c:pt>
                <c:pt idx="1">
                  <c:v>0</c:v>
                </c:pt>
                <c:pt idx="3">
                  <c:v>23</c:v>
                </c:pt>
                <c:pt idx="5">
                  <c:v>8</c:v>
                </c:pt>
                <c:pt idx="6">
                  <c:v>22</c:v>
                </c:pt>
                <c:pt idx="7">
                  <c:v>18</c:v>
                </c:pt>
                <c:pt idx="12">
                  <c:v>9</c:v>
                </c:pt>
                <c:pt idx="14">
                  <c:v>11</c:v>
                </c:pt>
                <c:pt idx="18">
                  <c:v>24</c:v>
                </c:pt>
                <c:pt idx="20">
                  <c:v>16</c:v>
                </c:pt>
                <c:pt idx="30">
                  <c:v>21</c:v>
                </c:pt>
                <c:pt idx="32">
                  <c:v>11</c:v>
                </c:pt>
                <c:pt idx="33">
                  <c:v>14</c:v>
                </c:pt>
                <c:pt idx="48">
                  <c:v>10</c:v>
                </c:pt>
                <c:pt idx="49">
                  <c:v>10</c:v>
                </c:pt>
                <c:pt idx="53">
                  <c:v>3</c:v>
                </c:pt>
                <c:pt idx="58">
                  <c:v>11</c:v>
                </c:pt>
                <c:pt idx="59">
                  <c:v>21</c:v>
                </c:pt>
                <c:pt idx="62">
                  <c:v>14</c:v>
                </c:pt>
                <c:pt idx="63">
                  <c:v>16</c:v>
                </c:pt>
                <c:pt idx="72">
                  <c:v>15</c:v>
                </c:pt>
                <c:pt idx="79">
                  <c:v>7</c:v>
                </c:pt>
                <c:pt idx="81">
                  <c:v>2</c:v>
                </c:pt>
                <c:pt idx="85">
                  <c:v>9</c:v>
                </c:pt>
                <c:pt idx="86">
                  <c:v>17</c:v>
                </c:pt>
                <c:pt idx="87">
                  <c:v>24</c:v>
                </c:pt>
                <c:pt idx="88">
                  <c:v>18</c:v>
                </c:pt>
                <c:pt idx="91">
                  <c:v>13</c:v>
                </c:pt>
                <c:pt idx="94">
                  <c:v>18</c:v>
                </c:pt>
                <c:pt idx="96">
                  <c:v>28</c:v>
                </c:pt>
                <c:pt idx="97">
                  <c:v>20</c:v>
                </c:pt>
                <c:pt idx="101">
                  <c:v>9</c:v>
                </c:pt>
                <c:pt idx="103">
                  <c:v>6</c:v>
                </c:pt>
                <c:pt idx="107">
                  <c:v>16</c:v>
                </c:pt>
                <c:pt idx="108">
                  <c:v>25</c:v>
                </c:pt>
                <c:pt idx="109">
                  <c:v>24</c:v>
                </c:pt>
                <c:pt idx="110">
                  <c:v>12</c:v>
                </c:pt>
                <c:pt idx="114">
                  <c:v>17</c:v>
                </c:pt>
                <c:pt idx="119">
                  <c:v>16</c:v>
                </c:pt>
                <c:pt idx="120">
                  <c:v>4</c:v>
                </c:pt>
                <c:pt idx="128">
                  <c:v>11</c:v>
                </c:pt>
                <c:pt idx="130">
                  <c:v>2</c:v>
                </c:pt>
                <c:pt idx="136">
                  <c:v>11</c:v>
                </c:pt>
                <c:pt idx="13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results!$J$4</c:f>
              <c:strCache>
                <c:ptCount val="1"/>
                <c:pt idx="0">
                  <c:v>49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142"/>
                <c:pt idx="1">
                  <c:v>0</c:v>
                </c:pt>
                <c:pt idx="3">
                  <c:v>40</c:v>
                </c:pt>
                <c:pt idx="5">
                  <c:v>23</c:v>
                </c:pt>
                <c:pt idx="6">
                  <c:v>31</c:v>
                </c:pt>
                <c:pt idx="7">
                  <c:v>31</c:v>
                </c:pt>
                <c:pt idx="12">
                  <c:v>35</c:v>
                </c:pt>
                <c:pt idx="14">
                  <c:v>27</c:v>
                </c:pt>
                <c:pt idx="18">
                  <c:v>31</c:v>
                </c:pt>
                <c:pt idx="20">
                  <c:v>25</c:v>
                </c:pt>
                <c:pt idx="30">
                  <c:v>37</c:v>
                </c:pt>
                <c:pt idx="32">
                  <c:v>25</c:v>
                </c:pt>
                <c:pt idx="33">
                  <c:v>25</c:v>
                </c:pt>
                <c:pt idx="48">
                  <c:v>24</c:v>
                </c:pt>
                <c:pt idx="49">
                  <c:v>30</c:v>
                </c:pt>
                <c:pt idx="53">
                  <c:v>14</c:v>
                </c:pt>
                <c:pt idx="58">
                  <c:v>31</c:v>
                </c:pt>
                <c:pt idx="59">
                  <c:v>34</c:v>
                </c:pt>
                <c:pt idx="62">
                  <c:v>30</c:v>
                </c:pt>
                <c:pt idx="63">
                  <c:v>27</c:v>
                </c:pt>
                <c:pt idx="72">
                  <c:v>28</c:v>
                </c:pt>
                <c:pt idx="79">
                  <c:v>26</c:v>
                </c:pt>
                <c:pt idx="81">
                  <c:v>28</c:v>
                </c:pt>
                <c:pt idx="85">
                  <c:v>35</c:v>
                </c:pt>
                <c:pt idx="86">
                  <c:v>27</c:v>
                </c:pt>
                <c:pt idx="87">
                  <c:v>30</c:v>
                </c:pt>
                <c:pt idx="88">
                  <c:v>39</c:v>
                </c:pt>
                <c:pt idx="91">
                  <c:v>32</c:v>
                </c:pt>
                <c:pt idx="94">
                  <c:v>34</c:v>
                </c:pt>
                <c:pt idx="96">
                  <c:v>39</c:v>
                </c:pt>
                <c:pt idx="97">
                  <c:v>33</c:v>
                </c:pt>
                <c:pt idx="101">
                  <c:v>37</c:v>
                </c:pt>
                <c:pt idx="103">
                  <c:v>26</c:v>
                </c:pt>
                <c:pt idx="107">
                  <c:v>37</c:v>
                </c:pt>
                <c:pt idx="108">
                  <c:v>30</c:v>
                </c:pt>
                <c:pt idx="109">
                  <c:v>30</c:v>
                </c:pt>
                <c:pt idx="110">
                  <c:v>20</c:v>
                </c:pt>
                <c:pt idx="114">
                  <c:v>35</c:v>
                </c:pt>
                <c:pt idx="119">
                  <c:v>36</c:v>
                </c:pt>
                <c:pt idx="120">
                  <c:v>27</c:v>
                </c:pt>
                <c:pt idx="128">
                  <c:v>35</c:v>
                </c:pt>
                <c:pt idx="130">
                  <c:v>26</c:v>
                </c:pt>
                <c:pt idx="136">
                  <c:v>27</c:v>
                </c:pt>
                <c:pt idx="13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results!$K$4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142"/>
                <c:pt idx="0">
                  <c:v>5</c:v>
                </c:pt>
                <c:pt idx="1">
                  <c:v>0</c:v>
                </c:pt>
                <c:pt idx="2">
                  <c:v>12</c:v>
                </c:pt>
                <c:pt idx="4">
                  <c:v>15</c:v>
                </c:pt>
                <c:pt idx="5">
                  <c:v>10</c:v>
                </c:pt>
                <c:pt idx="7">
                  <c:v>15</c:v>
                </c:pt>
                <c:pt idx="8">
                  <c:v>19</c:v>
                </c:pt>
                <c:pt idx="11">
                  <c:v>8</c:v>
                </c:pt>
                <c:pt idx="12">
                  <c:v>4</c:v>
                </c:pt>
                <c:pt idx="13">
                  <c:v>19</c:v>
                </c:pt>
                <c:pt idx="17">
                  <c:v>18</c:v>
                </c:pt>
                <c:pt idx="18">
                  <c:v>23</c:v>
                </c:pt>
                <c:pt idx="25">
                  <c:v>9</c:v>
                </c:pt>
                <c:pt idx="28">
                  <c:v>12</c:v>
                </c:pt>
                <c:pt idx="30">
                  <c:v>19</c:v>
                </c:pt>
                <c:pt idx="32">
                  <c:v>22</c:v>
                </c:pt>
                <c:pt idx="34">
                  <c:v>28</c:v>
                </c:pt>
                <c:pt idx="35">
                  <c:v>13</c:v>
                </c:pt>
                <c:pt idx="38">
                  <c:v>11</c:v>
                </c:pt>
                <c:pt idx="41">
                  <c:v>29</c:v>
                </c:pt>
                <c:pt idx="44">
                  <c:v>12</c:v>
                </c:pt>
                <c:pt idx="46">
                  <c:v>18</c:v>
                </c:pt>
                <c:pt idx="48">
                  <c:v>14</c:v>
                </c:pt>
                <c:pt idx="52">
                  <c:v>12</c:v>
                </c:pt>
                <c:pt idx="58">
                  <c:v>12</c:v>
                </c:pt>
                <c:pt idx="59">
                  <c:v>25</c:v>
                </c:pt>
                <c:pt idx="60">
                  <c:v>10</c:v>
                </c:pt>
                <c:pt idx="68">
                  <c:v>8</c:v>
                </c:pt>
                <c:pt idx="69">
                  <c:v>12</c:v>
                </c:pt>
                <c:pt idx="71">
                  <c:v>29</c:v>
                </c:pt>
                <c:pt idx="74">
                  <c:v>19</c:v>
                </c:pt>
                <c:pt idx="80">
                  <c:v>11</c:v>
                </c:pt>
                <c:pt idx="81">
                  <c:v>2</c:v>
                </c:pt>
                <c:pt idx="84">
                  <c:v>18</c:v>
                </c:pt>
                <c:pt idx="88">
                  <c:v>15</c:v>
                </c:pt>
                <c:pt idx="90">
                  <c:v>22</c:v>
                </c:pt>
                <c:pt idx="91">
                  <c:v>5</c:v>
                </c:pt>
                <c:pt idx="96">
                  <c:v>19</c:v>
                </c:pt>
                <c:pt idx="97">
                  <c:v>17</c:v>
                </c:pt>
                <c:pt idx="99">
                  <c:v>9</c:v>
                </c:pt>
                <c:pt idx="100">
                  <c:v>10</c:v>
                </c:pt>
                <c:pt idx="101">
                  <c:v>4</c:v>
                </c:pt>
                <c:pt idx="110">
                  <c:v>20</c:v>
                </c:pt>
                <c:pt idx="111">
                  <c:v>20</c:v>
                </c:pt>
                <c:pt idx="112">
                  <c:v>3</c:v>
                </c:pt>
                <c:pt idx="114">
                  <c:v>15</c:v>
                </c:pt>
                <c:pt idx="116">
                  <c:v>17</c:v>
                </c:pt>
                <c:pt idx="117">
                  <c:v>9</c:v>
                </c:pt>
                <c:pt idx="119">
                  <c:v>16</c:v>
                </c:pt>
                <c:pt idx="120">
                  <c:v>2</c:v>
                </c:pt>
                <c:pt idx="121">
                  <c:v>12</c:v>
                </c:pt>
                <c:pt idx="124">
                  <c:v>30</c:v>
                </c:pt>
                <c:pt idx="125">
                  <c:v>16</c:v>
                </c:pt>
                <c:pt idx="127">
                  <c:v>21</c:v>
                </c:pt>
                <c:pt idx="128">
                  <c:v>9</c:v>
                </c:pt>
                <c:pt idx="130">
                  <c:v>6</c:v>
                </c:pt>
                <c:pt idx="132">
                  <c:v>15</c:v>
                </c:pt>
                <c:pt idx="134">
                  <c:v>14</c:v>
                </c:pt>
                <c:pt idx="135">
                  <c:v>13</c:v>
                </c:pt>
                <c:pt idx="13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results!$L$4</c:f>
              <c:strCache>
                <c:ptCount val="1"/>
                <c:pt idx="0">
                  <c:v>63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142"/>
                <c:pt idx="1">
                  <c:v>0</c:v>
                </c:pt>
                <c:pt idx="2">
                  <c:v>38</c:v>
                </c:pt>
                <c:pt idx="4">
                  <c:v>29</c:v>
                </c:pt>
                <c:pt idx="5">
                  <c:v>31</c:v>
                </c:pt>
                <c:pt idx="7">
                  <c:v>28</c:v>
                </c:pt>
                <c:pt idx="8">
                  <c:v>36</c:v>
                </c:pt>
                <c:pt idx="11">
                  <c:v>23</c:v>
                </c:pt>
                <c:pt idx="12">
                  <c:v>28</c:v>
                </c:pt>
                <c:pt idx="13">
                  <c:v>37</c:v>
                </c:pt>
                <c:pt idx="17">
                  <c:v>32</c:v>
                </c:pt>
                <c:pt idx="18">
                  <c:v>30</c:v>
                </c:pt>
                <c:pt idx="25">
                  <c:v>23</c:v>
                </c:pt>
                <c:pt idx="28">
                  <c:v>28</c:v>
                </c:pt>
                <c:pt idx="30">
                  <c:v>33</c:v>
                </c:pt>
                <c:pt idx="32">
                  <c:v>39</c:v>
                </c:pt>
                <c:pt idx="34">
                  <c:v>37</c:v>
                </c:pt>
                <c:pt idx="35">
                  <c:v>30</c:v>
                </c:pt>
                <c:pt idx="38">
                  <c:v>24</c:v>
                </c:pt>
                <c:pt idx="41">
                  <c:v>34</c:v>
                </c:pt>
                <c:pt idx="44">
                  <c:v>27</c:v>
                </c:pt>
                <c:pt idx="46">
                  <c:v>31</c:v>
                </c:pt>
                <c:pt idx="48">
                  <c:v>27</c:v>
                </c:pt>
                <c:pt idx="52">
                  <c:v>22</c:v>
                </c:pt>
                <c:pt idx="58">
                  <c:v>33</c:v>
                </c:pt>
                <c:pt idx="59">
                  <c:v>37</c:v>
                </c:pt>
                <c:pt idx="60">
                  <c:v>21</c:v>
                </c:pt>
                <c:pt idx="68">
                  <c:v>26</c:v>
                </c:pt>
                <c:pt idx="69">
                  <c:v>25</c:v>
                </c:pt>
                <c:pt idx="71">
                  <c:v>40</c:v>
                </c:pt>
                <c:pt idx="74">
                  <c:v>33</c:v>
                </c:pt>
                <c:pt idx="80">
                  <c:v>25</c:v>
                </c:pt>
                <c:pt idx="81">
                  <c:v>18</c:v>
                </c:pt>
                <c:pt idx="84">
                  <c:v>36</c:v>
                </c:pt>
                <c:pt idx="88">
                  <c:v>36</c:v>
                </c:pt>
                <c:pt idx="90">
                  <c:v>32</c:v>
                </c:pt>
                <c:pt idx="91">
                  <c:v>22</c:v>
                </c:pt>
                <c:pt idx="96">
                  <c:v>27</c:v>
                </c:pt>
                <c:pt idx="97">
                  <c:v>31</c:v>
                </c:pt>
                <c:pt idx="99">
                  <c:v>20</c:v>
                </c:pt>
                <c:pt idx="100">
                  <c:v>28</c:v>
                </c:pt>
                <c:pt idx="101">
                  <c:v>24</c:v>
                </c:pt>
                <c:pt idx="110">
                  <c:v>28</c:v>
                </c:pt>
                <c:pt idx="111">
                  <c:v>35</c:v>
                </c:pt>
                <c:pt idx="112">
                  <c:v>23</c:v>
                </c:pt>
                <c:pt idx="114">
                  <c:v>31</c:v>
                </c:pt>
                <c:pt idx="116">
                  <c:v>28</c:v>
                </c:pt>
                <c:pt idx="117">
                  <c:v>27</c:v>
                </c:pt>
                <c:pt idx="119">
                  <c:v>36</c:v>
                </c:pt>
                <c:pt idx="120">
                  <c:v>25</c:v>
                </c:pt>
                <c:pt idx="121">
                  <c:v>24</c:v>
                </c:pt>
                <c:pt idx="124">
                  <c:v>36</c:v>
                </c:pt>
                <c:pt idx="125">
                  <c:v>28</c:v>
                </c:pt>
                <c:pt idx="127">
                  <c:v>32</c:v>
                </c:pt>
                <c:pt idx="128">
                  <c:v>31</c:v>
                </c:pt>
                <c:pt idx="130">
                  <c:v>31</c:v>
                </c:pt>
                <c:pt idx="132">
                  <c:v>37</c:v>
                </c:pt>
                <c:pt idx="134">
                  <c:v>34</c:v>
                </c:pt>
                <c:pt idx="135">
                  <c:v>32</c:v>
                </c:pt>
                <c:pt idx="13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results!$M$4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142"/>
                <c:pt idx="0">
                  <c:v>6</c:v>
                </c:pt>
                <c:pt idx="1">
                  <c:v>0</c:v>
                </c:pt>
                <c:pt idx="4">
                  <c:v>12</c:v>
                </c:pt>
                <c:pt idx="6">
                  <c:v>22</c:v>
                </c:pt>
                <c:pt idx="7">
                  <c:v>19</c:v>
                </c:pt>
                <c:pt idx="12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8">
                  <c:v>19</c:v>
                </c:pt>
                <c:pt idx="32">
                  <c:v>20</c:v>
                </c:pt>
                <c:pt idx="38">
                  <c:v>13</c:v>
                </c:pt>
                <c:pt idx="40">
                  <c:v>14</c:v>
                </c:pt>
                <c:pt idx="42">
                  <c:v>21</c:v>
                </c:pt>
                <c:pt idx="43">
                  <c:v>16</c:v>
                </c:pt>
                <c:pt idx="47">
                  <c:v>24</c:v>
                </c:pt>
                <c:pt idx="48">
                  <c:v>8</c:v>
                </c:pt>
                <c:pt idx="50">
                  <c:v>15</c:v>
                </c:pt>
                <c:pt idx="51">
                  <c:v>12</c:v>
                </c:pt>
                <c:pt idx="59">
                  <c:v>22</c:v>
                </c:pt>
                <c:pt idx="64">
                  <c:v>2</c:v>
                </c:pt>
                <c:pt idx="73">
                  <c:v>18</c:v>
                </c:pt>
                <c:pt idx="80">
                  <c:v>12</c:v>
                </c:pt>
                <c:pt idx="81">
                  <c:v>4</c:v>
                </c:pt>
                <c:pt idx="86">
                  <c:v>16</c:v>
                </c:pt>
                <c:pt idx="88">
                  <c:v>16</c:v>
                </c:pt>
                <c:pt idx="91">
                  <c:v>17</c:v>
                </c:pt>
                <c:pt idx="94">
                  <c:v>9</c:v>
                </c:pt>
                <c:pt idx="96">
                  <c:v>24</c:v>
                </c:pt>
                <c:pt idx="97">
                  <c:v>12</c:v>
                </c:pt>
                <c:pt idx="98">
                  <c:v>15</c:v>
                </c:pt>
                <c:pt idx="101">
                  <c:v>7</c:v>
                </c:pt>
                <c:pt idx="103">
                  <c:v>4</c:v>
                </c:pt>
                <c:pt idx="104">
                  <c:v>16</c:v>
                </c:pt>
                <c:pt idx="105">
                  <c:v>17</c:v>
                </c:pt>
                <c:pt idx="107">
                  <c:v>19</c:v>
                </c:pt>
                <c:pt idx="108">
                  <c:v>22</c:v>
                </c:pt>
                <c:pt idx="109">
                  <c:v>31</c:v>
                </c:pt>
                <c:pt idx="110">
                  <c:v>20</c:v>
                </c:pt>
                <c:pt idx="111">
                  <c:v>22</c:v>
                </c:pt>
                <c:pt idx="114">
                  <c:v>16</c:v>
                </c:pt>
                <c:pt idx="120">
                  <c:v>1</c:v>
                </c:pt>
                <c:pt idx="127">
                  <c:v>21</c:v>
                </c:pt>
                <c:pt idx="128">
                  <c:v>8</c:v>
                </c:pt>
                <c:pt idx="138">
                  <c:v>17</c:v>
                </c:pt>
                <c:pt idx="139">
                  <c:v>16</c:v>
                </c:pt>
                <c:pt idx="14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results!$N$4</c:f>
              <c:strCache>
                <c:ptCount val="1"/>
                <c:pt idx="0">
                  <c:v>47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142"/>
                <c:pt idx="1">
                  <c:v>0</c:v>
                </c:pt>
                <c:pt idx="4">
                  <c:v>25</c:v>
                </c:pt>
                <c:pt idx="6">
                  <c:v>31</c:v>
                </c:pt>
                <c:pt idx="7">
                  <c:v>32</c:v>
                </c:pt>
                <c:pt idx="12">
                  <c:v>28</c:v>
                </c:pt>
                <c:pt idx="14">
                  <c:v>28</c:v>
                </c:pt>
                <c:pt idx="15">
                  <c:v>27</c:v>
                </c:pt>
                <c:pt idx="16">
                  <c:v>18</c:v>
                </c:pt>
                <c:pt idx="18">
                  <c:v>25</c:v>
                </c:pt>
                <c:pt idx="32">
                  <c:v>36</c:v>
                </c:pt>
                <c:pt idx="38">
                  <c:v>28</c:v>
                </c:pt>
                <c:pt idx="40">
                  <c:v>27</c:v>
                </c:pt>
                <c:pt idx="42">
                  <c:v>31</c:v>
                </c:pt>
                <c:pt idx="43">
                  <c:v>27</c:v>
                </c:pt>
                <c:pt idx="47">
                  <c:v>39</c:v>
                </c:pt>
                <c:pt idx="48">
                  <c:v>22</c:v>
                </c:pt>
                <c:pt idx="50">
                  <c:v>37</c:v>
                </c:pt>
                <c:pt idx="51">
                  <c:v>36</c:v>
                </c:pt>
                <c:pt idx="59">
                  <c:v>33</c:v>
                </c:pt>
                <c:pt idx="64">
                  <c:v>25</c:v>
                </c:pt>
                <c:pt idx="73">
                  <c:v>38</c:v>
                </c:pt>
                <c:pt idx="80">
                  <c:v>28</c:v>
                </c:pt>
                <c:pt idx="81">
                  <c:v>33</c:v>
                </c:pt>
                <c:pt idx="86">
                  <c:v>26</c:v>
                </c:pt>
                <c:pt idx="88">
                  <c:v>36</c:v>
                </c:pt>
                <c:pt idx="91">
                  <c:v>40</c:v>
                </c:pt>
                <c:pt idx="94">
                  <c:v>23</c:v>
                </c:pt>
                <c:pt idx="96">
                  <c:v>34</c:v>
                </c:pt>
                <c:pt idx="97">
                  <c:v>26</c:v>
                </c:pt>
                <c:pt idx="98">
                  <c:v>30</c:v>
                </c:pt>
                <c:pt idx="101">
                  <c:v>32</c:v>
                </c:pt>
                <c:pt idx="103">
                  <c:v>30</c:v>
                </c:pt>
                <c:pt idx="104">
                  <c:v>25</c:v>
                </c:pt>
                <c:pt idx="105">
                  <c:v>31</c:v>
                </c:pt>
                <c:pt idx="107">
                  <c:v>40</c:v>
                </c:pt>
                <c:pt idx="108">
                  <c:v>28</c:v>
                </c:pt>
                <c:pt idx="109">
                  <c:v>35</c:v>
                </c:pt>
                <c:pt idx="110">
                  <c:v>29</c:v>
                </c:pt>
                <c:pt idx="111">
                  <c:v>37</c:v>
                </c:pt>
                <c:pt idx="114">
                  <c:v>33</c:v>
                </c:pt>
                <c:pt idx="120">
                  <c:v>17</c:v>
                </c:pt>
                <c:pt idx="127">
                  <c:v>31</c:v>
                </c:pt>
                <c:pt idx="128">
                  <c:v>29</c:v>
                </c:pt>
                <c:pt idx="138">
                  <c:v>29</c:v>
                </c:pt>
                <c:pt idx="139">
                  <c:v>31</c:v>
                </c:pt>
                <c:pt idx="14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results!$O$4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142"/>
                <c:pt idx="0">
                  <c:v>7</c:v>
                </c:pt>
                <c:pt idx="1">
                  <c:v>0</c:v>
                </c:pt>
                <c:pt idx="4">
                  <c:v>16</c:v>
                </c:pt>
                <c:pt idx="5">
                  <c:v>8</c:v>
                </c:pt>
                <c:pt idx="7">
                  <c:v>15</c:v>
                </c:pt>
                <c:pt idx="8">
                  <c:v>14</c:v>
                </c:pt>
                <c:pt idx="15">
                  <c:v>10</c:v>
                </c:pt>
                <c:pt idx="16">
                  <c:v>21</c:v>
                </c:pt>
                <c:pt idx="18">
                  <c:v>29</c:v>
                </c:pt>
                <c:pt idx="19">
                  <c:v>4</c:v>
                </c:pt>
                <c:pt idx="22">
                  <c:v>26</c:v>
                </c:pt>
                <c:pt idx="23">
                  <c:v>16</c:v>
                </c:pt>
                <c:pt idx="24">
                  <c:v>18</c:v>
                </c:pt>
                <c:pt idx="30">
                  <c:v>29</c:v>
                </c:pt>
                <c:pt idx="32">
                  <c:v>13</c:v>
                </c:pt>
                <c:pt idx="48">
                  <c:v>19</c:v>
                </c:pt>
                <c:pt idx="49">
                  <c:v>12</c:v>
                </c:pt>
                <c:pt idx="51">
                  <c:v>15</c:v>
                </c:pt>
                <c:pt idx="59">
                  <c:v>23</c:v>
                </c:pt>
                <c:pt idx="66">
                  <c:v>21</c:v>
                </c:pt>
                <c:pt idx="67">
                  <c:v>14</c:v>
                </c:pt>
                <c:pt idx="69">
                  <c:v>14</c:v>
                </c:pt>
                <c:pt idx="73">
                  <c:v>14</c:v>
                </c:pt>
                <c:pt idx="78">
                  <c:v>16</c:v>
                </c:pt>
                <c:pt idx="80">
                  <c:v>16</c:v>
                </c:pt>
                <c:pt idx="81">
                  <c:v>6</c:v>
                </c:pt>
                <c:pt idx="82">
                  <c:v>18</c:v>
                </c:pt>
                <c:pt idx="83">
                  <c:v>15</c:v>
                </c:pt>
                <c:pt idx="88">
                  <c:v>14</c:v>
                </c:pt>
                <c:pt idx="91">
                  <c:v>16</c:v>
                </c:pt>
                <c:pt idx="96">
                  <c:v>24</c:v>
                </c:pt>
                <c:pt idx="97">
                  <c:v>9</c:v>
                </c:pt>
                <c:pt idx="103">
                  <c:v>5</c:v>
                </c:pt>
                <c:pt idx="106">
                  <c:v>14</c:v>
                </c:pt>
                <c:pt idx="107">
                  <c:v>9</c:v>
                </c:pt>
                <c:pt idx="108">
                  <c:v>28</c:v>
                </c:pt>
                <c:pt idx="109">
                  <c:v>24</c:v>
                </c:pt>
                <c:pt idx="110">
                  <c:v>15</c:v>
                </c:pt>
                <c:pt idx="120">
                  <c:v>7</c:v>
                </c:pt>
                <c:pt idx="126">
                  <c:v>19</c:v>
                </c:pt>
                <c:pt idx="128">
                  <c:v>8</c:v>
                </c:pt>
                <c:pt idx="135">
                  <c:v>13</c:v>
                </c:pt>
                <c:pt idx="137">
                  <c:v>18</c:v>
                </c:pt>
                <c:pt idx="13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results!$P$4</c:f>
              <c:strCache>
                <c:ptCount val="1"/>
                <c:pt idx="0">
                  <c:v>48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142"/>
                <c:pt idx="1">
                  <c:v>0</c:v>
                </c:pt>
                <c:pt idx="4">
                  <c:v>28</c:v>
                </c:pt>
                <c:pt idx="5">
                  <c:v>28</c:v>
                </c:pt>
                <c:pt idx="7">
                  <c:v>30</c:v>
                </c:pt>
                <c:pt idx="8">
                  <c:v>31</c:v>
                </c:pt>
                <c:pt idx="15">
                  <c:v>31</c:v>
                </c:pt>
                <c:pt idx="16">
                  <c:v>31</c:v>
                </c:pt>
                <c:pt idx="18">
                  <c:v>36</c:v>
                </c:pt>
                <c:pt idx="19">
                  <c:v>30</c:v>
                </c:pt>
                <c:pt idx="22">
                  <c:v>34</c:v>
                </c:pt>
                <c:pt idx="23">
                  <c:v>33</c:v>
                </c:pt>
                <c:pt idx="24">
                  <c:v>33</c:v>
                </c:pt>
                <c:pt idx="30">
                  <c:v>42</c:v>
                </c:pt>
                <c:pt idx="32">
                  <c:v>28</c:v>
                </c:pt>
                <c:pt idx="48">
                  <c:v>36</c:v>
                </c:pt>
                <c:pt idx="49">
                  <c:v>25</c:v>
                </c:pt>
                <c:pt idx="51">
                  <c:v>38</c:v>
                </c:pt>
                <c:pt idx="59">
                  <c:v>36</c:v>
                </c:pt>
                <c:pt idx="66">
                  <c:v>32</c:v>
                </c:pt>
                <c:pt idx="67">
                  <c:v>32</c:v>
                </c:pt>
                <c:pt idx="69">
                  <c:v>27</c:v>
                </c:pt>
                <c:pt idx="73">
                  <c:v>30</c:v>
                </c:pt>
                <c:pt idx="78">
                  <c:v>29</c:v>
                </c:pt>
                <c:pt idx="80">
                  <c:v>38</c:v>
                </c:pt>
                <c:pt idx="81">
                  <c:v>38</c:v>
                </c:pt>
                <c:pt idx="82">
                  <c:v>26</c:v>
                </c:pt>
                <c:pt idx="83">
                  <c:v>35</c:v>
                </c:pt>
                <c:pt idx="88">
                  <c:v>32</c:v>
                </c:pt>
                <c:pt idx="91">
                  <c:v>37</c:v>
                </c:pt>
                <c:pt idx="96">
                  <c:v>34</c:v>
                </c:pt>
                <c:pt idx="97">
                  <c:v>23</c:v>
                </c:pt>
                <c:pt idx="103">
                  <c:v>28</c:v>
                </c:pt>
                <c:pt idx="106">
                  <c:v>28</c:v>
                </c:pt>
                <c:pt idx="107">
                  <c:v>29</c:v>
                </c:pt>
                <c:pt idx="108">
                  <c:v>34</c:v>
                </c:pt>
                <c:pt idx="109">
                  <c:v>27</c:v>
                </c:pt>
                <c:pt idx="110">
                  <c:v>26</c:v>
                </c:pt>
                <c:pt idx="120">
                  <c:v>27</c:v>
                </c:pt>
                <c:pt idx="126">
                  <c:v>36</c:v>
                </c:pt>
                <c:pt idx="128">
                  <c:v>32</c:v>
                </c:pt>
                <c:pt idx="135">
                  <c:v>29</c:v>
                </c:pt>
                <c:pt idx="137">
                  <c:v>24</c:v>
                </c:pt>
                <c:pt idx="13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results!$Q$4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142"/>
                <c:pt idx="0">
                  <c:v>8</c:v>
                </c:pt>
                <c:pt idx="1">
                  <c:v>0</c:v>
                </c:pt>
                <c:pt idx="5">
                  <c:v>18</c:v>
                </c:pt>
                <c:pt idx="7">
                  <c:v>22</c:v>
                </c:pt>
                <c:pt idx="8">
                  <c:v>17</c:v>
                </c:pt>
                <c:pt idx="14">
                  <c:v>15</c:v>
                </c:pt>
                <c:pt idx="18">
                  <c:v>27</c:v>
                </c:pt>
                <c:pt idx="23">
                  <c:v>19</c:v>
                </c:pt>
                <c:pt idx="30">
                  <c:v>25</c:v>
                </c:pt>
                <c:pt idx="32">
                  <c:v>9</c:v>
                </c:pt>
                <c:pt idx="48">
                  <c:v>16</c:v>
                </c:pt>
                <c:pt idx="49">
                  <c:v>15</c:v>
                </c:pt>
                <c:pt idx="51">
                  <c:v>13</c:v>
                </c:pt>
                <c:pt idx="58">
                  <c:v>12</c:v>
                </c:pt>
                <c:pt idx="59">
                  <c:v>24</c:v>
                </c:pt>
                <c:pt idx="66">
                  <c:v>15</c:v>
                </c:pt>
                <c:pt idx="80">
                  <c:v>11</c:v>
                </c:pt>
                <c:pt idx="81">
                  <c:v>1</c:v>
                </c:pt>
                <c:pt idx="86">
                  <c:v>18</c:v>
                </c:pt>
                <c:pt idx="87">
                  <c:v>29</c:v>
                </c:pt>
                <c:pt idx="91">
                  <c:v>20</c:v>
                </c:pt>
                <c:pt idx="96">
                  <c:v>32</c:v>
                </c:pt>
                <c:pt idx="101">
                  <c:v>10</c:v>
                </c:pt>
                <c:pt idx="108">
                  <c:v>26</c:v>
                </c:pt>
                <c:pt idx="109">
                  <c:v>25</c:v>
                </c:pt>
                <c:pt idx="110">
                  <c:v>21</c:v>
                </c:pt>
                <c:pt idx="111">
                  <c:v>18</c:v>
                </c:pt>
                <c:pt idx="113">
                  <c:v>4</c:v>
                </c:pt>
                <c:pt idx="125">
                  <c:v>24</c:v>
                </c:pt>
                <c:pt idx="127">
                  <c:v>23</c:v>
                </c:pt>
                <c:pt idx="128">
                  <c:v>12</c:v>
                </c:pt>
                <c:pt idx="130">
                  <c:v>4</c:v>
                </c:pt>
                <c:pt idx="137">
                  <c:v>26</c:v>
                </c:pt>
                <c:pt idx="13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results!$R$4</c:f>
              <c:strCache>
                <c:ptCount val="1"/>
                <c:pt idx="0">
                  <c:v>34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142"/>
                <c:pt idx="1">
                  <c:v>0</c:v>
                </c:pt>
                <c:pt idx="5">
                  <c:v>39</c:v>
                </c:pt>
                <c:pt idx="7">
                  <c:v>37</c:v>
                </c:pt>
                <c:pt idx="8">
                  <c:v>34</c:v>
                </c:pt>
                <c:pt idx="14">
                  <c:v>31</c:v>
                </c:pt>
                <c:pt idx="18">
                  <c:v>34</c:v>
                </c:pt>
                <c:pt idx="23">
                  <c:v>35</c:v>
                </c:pt>
                <c:pt idx="30">
                  <c:v>38</c:v>
                </c:pt>
                <c:pt idx="32">
                  <c:v>19</c:v>
                </c:pt>
                <c:pt idx="48">
                  <c:v>34</c:v>
                </c:pt>
                <c:pt idx="49">
                  <c:v>31</c:v>
                </c:pt>
                <c:pt idx="51">
                  <c:v>38</c:v>
                </c:pt>
                <c:pt idx="58">
                  <c:v>32</c:v>
                </c:pt>
                <c:pt idx="59">
                  <c:v>36</c:v>
                </c:pt>
                <c:pt idx="66">
                  <c:v>25</c:v>
                </c:pt>
                <c:pt idx="80">
                  <c:v>28</c:v>
                </c:pt>
                <c:pt idx="81">
                  <c:v>30</c:v>
                </c:pt>
                <c:pt idx="86">
                  <c:v>30</c:v>
                </c:pt>
                <c:pt idx="87">
                  <c:v>35</c:v>
                </c:pt>
                <c:pt idx="91">
                  <c:v>39</c:v>
                </c:pt>
                <c:pt idx="96">
                  <c:v>42</c:v>
                </c:pt>
                <c:pt idx="101">
                  <c:v>38</c:v>
                </c:pt>
                <c:pt idx="108">
                  <c:v>32</c:v>
                </c:pt>
                <c:pt idx="109">
                  <c:v>28</c:v>
                </c:pt>
                <c:pt idx="110">
                  <c:v>36</c:v>
                </c:pt>
                <c:pt idx="111">
                  <c:v>32</c:v>
                </c:pt>
                <c:pt idx="113">
                  <c:v>28</c:v>
                </c:pt>
                <c:pt idx="125">
                  <c:v>37</c:v>
                </c:pt>
                <c:pt idx="127">
                  <c:v>33</c:v>
                </c:pt>
                <c:pt idx="128">
                  <c:v>39</c:v>
                </c:pt>
                <c:pt idx="130">
                  <c:v>29</c:v>
                </c:pt>
                <c:pt idx="137">
                  <c:v>33</c:v>
                </c:pt>
                <c:pt idx="13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results!$S$4</c:f>
              <c:strCache>
                <c:ptCount val="1"/>
                <c:pt idx="0">
                  <c:v>R9: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142"/>
                <c:pt idx="0">
                  <c:v>9</c:v>
                </c:pt>
                <c:pt idx="1">
                  <c:v>0</c:v>
                </c:pt>
                <c:pt idx="5">
                  <c:v>13</c:v>
                </c:pt>
                <c:pt idx="8">
                  <c:v>16</c:v>
                </c:pt>
                <c:pt idx="23">
                  <c:v>13</c:v>
                </c:pt>
                <c:pt idx="30">
                  <c:v>11</c:v>
                </c:pt>
                <c:pt idx="47">
                  <c:v>22</c:v>
                </c:pt>
                <c:pt idx="48">
                  <c:v>14</c:v>
                </c:pt>
                <c:pt idx="49">
                  <c:v>18</c:v>
                </c:pt>
                <c:pt idx="59">
                  <c:v>23</c:v>
                </c:pt>
                <c:pt idx="80">
                  <c:v>14</c:v>
                </c:pt>
                <c:pt idx="81">
                  <c:v>1</c:v>
                </c:pt>
                <c:pt idx="86">
                  <c:v>11</c:v>
                </c:pt>
                <c:pt idx="87">
                  <c:v>25</c:v>
                </c:pt>
                <c:pt idx="88">
                  <c:v>13</c:v>
                </c:pt>
                <c:pt idx="91">
                  <c:v>20</c:v>
                </c:pt>
                <c:pt idx="101">
                  <c:v>11</c:v>
                </c:pt>
                <c:pt idx="103">
                  <c:v>13</c:v>
                </c:pt>
                <c:pt idx="107">
                  <c:v>19</c:v>
                </c:pt>
                <c:pt idx="108">
                  <c:v>24</c:v>
                </c:pt>
                <c:pt idx="109">
                  <c:v>27</c:v>
                </c:pt>
                <c:pt idx="110">
                  <c:v>24</c:v>
                </c:pt>
                <c:pt idx="127">
                  <c:v>22</c:v>
                </c:pt>
                <c:pt idx="128">
                  <c:v>7</c:v>
                </c:pt>
                <c:pt idx="130">
                  <c:v>2</c:v>
                </c:pt>
                <c:pt idx="131">
                  <c:v>8</c:v>
                </c:pt>
                <c:pt idx="135">
                  <c:v>18</c:v>
                </c:pt>
                <c:pt idx="137">
                  <c:v>20</c:v>
                </c:pt>
                <c:pt idx="13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results!$T$4</c:f>
              <c:strCache>
                <c:ptCount val="1"/>
                <c:pt idx="0">
                  <c:v>29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142"/>
                <c:pt idx="1">
                  <c:v>0</c:v>
                </c:pt>
                <c:pt idx="5">
                  <c:v>33</c:v>
                </c:pt>
                <c:pt idx="8">
                  <c:v>34</c:v>
                </c:pt>
                <c:pt idx="23">
                  <c:v>27</c:v>
                </c:pt>
                <c:pt idx="30">
                  <c:v>21</c:v>
                </c:pt>
                <c:pt idx="47">
                  <c:v>37</c:v>
                </c:pt>
                <c:pt idx="48">
                  <c:v>28</c:v>
                </c:pt>
                <c:pt idx="49">
                  <c:v>36</c:v>
                </c:pt>
                <c:pt idx="59">
                  <c:v>33</c:v>
                </c:pt>
                <c:pt idx="80">
                  <c:v>32</c:v>
                </c:pt>
                <c:pt idx="81">
                  <c:v>32</c:v>
                </c:pt>
                <c:pt idx="86">
                  <c:v>18</c:v>
                </c:pt>
                <c:pt idx="87">
                  <c:v>31</c:v>
                </c:pt>
                <c:pt idx="88">
                  <c:v>31</c:v>
                </c:pt>
                <c:pt idx="91">
                  <c:v>42</c:v>
                </c:pt>
                <c:pt idx="101">
                  <c:v>46</c:v>
                </c:pt>
                <c:pt idx="103">
                  <c:v>41</c:v>
                </c:pt>
                <c:pt idx="107">
                  <c:v>41</c:v>
                </c:pt>
                <c:pt idx="108">
                  <c:v>29</c:v>
                </c:pt>
                <c:pt idx="109">
                  <c:v>29</c:v>
                </c:pt>
                <c:pt idx="110">
                  <c:v>39</c:v>
                </c:pt>
                <c:pt idx="127">
                  <c:v>33</c:v>
                </c:pt>
                <c:pt idx="128">
                  <c:v>29</c:v>
                </c:pt>
                <c:pt idx="130">
                  <c:v>21</c:v>
                </c:pt>
                <c:pt idx="131">
                  <c:v>26</c:v>
                </c:pt>
                <c:pt idx="135">
                  <c:v>39</c:v>
                </c:pt>
                <c:pt idx="137">
                  <c:v>26</c:v>
                </c:pt>
                <c:pt idx="13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results!$U$4</c:f>
              <c:strCache>
                <c:ptCount val="1"/>
                <c:pt idx="0">
                  <c:v>R10: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142"/>
                <c:pt idx="0">
                  <c:v>10</c:v>
                </c:pt>
                <c:pt idx="1">
                  <c:v>0</c:v>
                </c:pt>
                <c:pt idx="21">
                  <c:v>11</c:v>
                </c:pt>
                <c:pt idx="30">
                  <c:v>14</c:v>
                </c:pt>
                <c:pt idx="48">
                  <c:v>8</c:v>
                </c:pt>
                <c:pt idx="49">
                  <c:v>6</c:v>
                </c:pt>
                <c:pt idx="54">
                  <c:v>11</c:v>
                </c:pt>
                <c:pt idx="57">
                  <c:v>20</c:v>
                </c:pt>
                <c:pt idx="58">
                  <c:v>10</c:v>
                </c:pt>
                <c:pt idx="59">
                  <c:v>17</c:v>
                </c:pt>
                <c:pt idx="80">
                  <c:v>15</c:v>
                </c:pt>
                <c:pt idx="81">
                  <c:v>4</c:v>
                </c:pt>
                <c:pt idx="86">
                  <c:v>14</c:v>
                </c:pt>
                <c:pt idx="87">
                  <c:v>32</c:v>
                </c:pt>
                <c:pt idx="88">
                  <c:v>20</c:v>
                </c:pt>
                <c:pt idx="91">
                  <c:v>12</c:v>
                </c:pt>
                <c:pt idx="95">
                  <c:v>17</c:v>
                </c:pt>
                <c:pt idx="97">
                  <c:v>17</c:v>
                </c:pt>
                <c:pt idx="101">
                  <c:v>13</c:v>
                </c:pt>
                <c:pt idx="103">
                  <c:v>5</c:v>
                </c:pt>
                <c:pt idx="107">
                  <c:v>12</c:v>
                </c:pt>
                <c:pt idx="108">
                  <c:v>21</c:v>
                </c:pt>
                <c:pt idx="109">
                  <c:v>27</c:v>
                </c:pt>
                <c:pt idx="110">
                  <c:v>21</c:v>
                </c:pt>
                <c:pt idx="121">
                  <c:v>18</c:v>
                </c:pt>
                <c:pt idx="128">
                  <c:v>8</c:v>
                </c:pt>
                <c:pt idx="129">
                  <c:v>13</c:v>
                </c:pt>
                <c:pt idx="130">
                  <c:v>11</c:v>
                </c:pt>
                <c:pt idx="135">
                  <c:v>8</c:v>
                </c:pt>
                <c:pt idx="139">
                  <c:v>16</c:v>
                </c:pt>
                <c:pt idx="14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results!$V$4</c:f>
              <c:strCache>
                <c:ptCount val="1"/>
                <c:pt idx="0">
                  <c:v>35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results!$V$5:$V$146</c:f>
              <c:numCache>
                <c:formatCode>General</c:formatCode>
                <c:ptCount val="142"/>
                <c:pt idx="1">
                  <c:v>0</c:v>
                </c:pt>
                <c:pt idx="21">
                  <c:v>25</c:v>
                </c:pt>
                <c:pt idx="30">
                  <c:v>26</c:v>
                </c:pt>
                <c:pt idx="48">
                  <c:v>24</c:v>
                </c:pt>
                <c:pt idx="49">
                  <c:v>20</c:v>
                </c:pt>
                <c:pt idx="54">
                  <c:v>27</c:v>
                </c:pt>
                <c:pt idx="57">
                  <c:v>37</c:v>
                </c:pt>
                <c:pt idx="58">
                  <c:v>32</c:v>
                </c:pt>
                <c:pt idx="59">
                  <c:v>27</c:v>
                </c:pt>
                <c:pt idx="80">
                  <c:v>33</c:v>
                </c:pt>
                <c:pt idx="81">
                  <c:v>33</c:v>
                </c:pt>
                <c:pt idx="86">
                  <c:v>21</c:v>
                </c:pt>
                <c:pt idx="87">
                  <c:v>39</c:v>
                </c:pt>
                <c:pt idx="88">
                  <c:v>42</c:v>
                </c:pt>
                <c:pt idx="91">
                  <c:v>29</c:v>
                </c:pt>
                <c:pt idx="95">
                  <c:v>30</c:v>
                </c:pt>
                <c:pt idx="97">
                  <c:v>29</c:v>
                </c:pt>
                <c:pt idx="101">
                  <c:v>39</c:v>
                </c:pt>
                <c:pt idx="103">
                  <c:v>28</c:v>
                </c:pt>
                <c:pt idx="107">
                  <c:v>31</c:v>
                </c:pt>
                <c:pt idx="108">
                  <c:v>27</c:v>
                </c:pt>
                <c:pt idx="109">
                  <c:v>30</c:v>
                </c:pt>
                <c:pt idx="110">
                  <c:v>33</c:v>
                </c:pt>
                <c:pt idx="121">
                  <c:v>32</c:v>
                </c:pt>
                <c:pt idx="128">
                  <c:v>34</c:v>
                </c:pt>
                <c:pt idx="129">
                  <c:v>35</c:v>
                </c:pt>
                <c:pt idx="130">
                  <c:v>46</c:v>
                </c:pt>
                <c:pt idx="135">
                  <c:v>22</c:v>
                </c:pt>
                <c:pt idx="139">
                  <c:v>39</c:v>
                </c:pt>
                <c:pt idx="14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results!$W$4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results!$W$5:$W$146</c:f>
              <c:numCache>
                <c:formatCode>General</c:formatCode>
                <c:ptCount val="142"/>
                <c:pt idx="0">
                  <c:v>11</c:v>
                </c:pt>
                <c:pt idx="1">
                  <c:v>0</c:v>
                </c:pt>
                <c:pt idx="4">
                  <c:v>19</c:v>
                </c:pt>
                <c:pt idx="5">
                  <c:v>11</c:v>
                </c:pt>
                <c:pt idx="30">
                  <c:v>23</c:v>
                </c:pt>
                <c:pt idx="32">
                  <c:v>15</c:v>
                </c:pt>
                <c:pt idx="48">
                  <c:v>19</c:v>
                </c:pt>
                <c:pt idx="49">
                  <c:v>12</c:v>
                </c:pt>
                <c:pt idx="50">
                  <c:v>13</c:v>
                </c:pt>
                <c:pt idx="51">
                  <c:v>9</c:v>
                </c:pt>
                <c:pt idx="54">
                  <c:v>14</c:v>
                </c:pt>
                <c:pt idx="58">
                  <c:v>10</c:v>
                </c:pt>
                <c:pt idx="59">
                  <c:v>21</c:v>
                </c:pt>
                <c:pt idx="60">
                  <c:v>13</c:v>
                </c:pt>
                <c:pt idx="65">
                  <c:v>10</c:v>
                </c:pt>
                <c:pt idx="76">
                  <c:v>24</c:v>
                </c:pt>
                <c:pt idx="80">
                  <c:v>15</c:v>
                </c:pt>
                <c:pt idx="81">
                  <c:v>5</c:v>
                </c:pt>
                <c:pt idx="86">
                  <c:v>15</c:v>
                </c:pt>
                <c:pt idx="87">
                  <c:v>27</c:v>
                </c:pt>
                <c:pt idx="88">
                  <c:v>11</c:v>
                </c:pt>
                <c:pt idx="90">
                  <c:v>25</c:v>
                </c:pt>
                <c:pt idx="91">
                  <c:v>15</c:v>
                </c:pt>
                <c:pt idx="96">
                  <c:v>23</c:v>
                </c:pt>
                <c:pt idx="97">
                  <c:v>18</c:v>
                </c:pt>
                <c:pt idx="103">
                  <c:v>6</c:v>
                </c:pt>
                <c:pt idx="107">
                  <c:v>15</c:v>
                </c:pt>
                <c:pt idx="108">
                  <c:v>23</c:v>
                </c:pt>
                <c:pt idx="109">
                  <c:v>32</c:v>
                </c:pt>
                <c:pt idx="110">
                  <c:v>23</c:v>
                </c:pt>
                <c:pt idx="116">
                  <c:v>14</c:v>
                </c:pt>
                <c:pt idx="117">
                  <c:v>12</c:v>
                </c:pt>
                <c:pt idx="121">
                  <c:v>15</c:v>
                </c:pt>
                <c:pt idx="123">
                  <c:v>12</c:v>
                </c:pt>
                <c:pt idx="128">
                  <c:v>7</c:v>
                </c:pt>
                <c:pt idx="129">
                  <c:v>8</c:v>
                </c:pt>
                <c:pt idx="130">
                  <c:v>3</c:v>
                </c:pt>
                <c:pt idx="132">
                  <c:v>19</c:v>
                </c:pt>
                <c:pt idx="135">
                  <c:v>11</c:v>
                </c:pt>
                <c:pt idx="138">
                  <c:v>16</c:v>
                </c:pt>
                <c:pt idx="139">
                  <c:v>16</c:v>
                </c:pt>
                <c:pt idx="140">
                  <c:v>19</c:v>
                </c:pt>
                <c:pt idx="14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results!$X$4</c:f>
              <c:strCache>
                <c:ptCount val="1"/>
                <c:pt idx="0">
                  <c:v>44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results!$X$5:$X$146</c:f>
              <c:numCache>
                <c:formatCode>General</c:formatCode>
                <c:ptCount val="142"/>
                <c:pt idx="1">
                  <c:v>0</c:v>
                </c:pt>
                <c:pt idx="4">
                  <c:v>33</c:v>
                </c:pt>
                <c:pt idx="5">
                  <c:v>31</c:v>
                </c:pt>
                <c:pt idx="30">
                  <c:v>36</c:v>
                </c:pt>
                <c:pt idx="32">
                  <c:v>30</c:v>
                </c:pt>
                <c:pt idx="48">
                  <c:v>39</c:v>
                </c:pt>
                <c:pt idx="49">
                  <c:v>30</c:v>
                </c:pt>
                <c:pt idx="50">
                  <c:v>34</c:v>
                </c:pt>
                <c:pt idx="51">
                  <c:v>28</c:v>
                </c:pt>
                <c:pt idx="54">
                  <c:v>30</c:v>
                </c:pt>
                <c:pt idx="58">
                  <c:v>34</c:v>
                </c:pt>
                <c:pt idx="59">
                  <c:v>34</c:v>
                </c:pt>
                <c:pt idx="60">
                  <c:v>29</c:v>
                </c:pt>
                <c:pt idx="65">
                  <c:v>26</c:v>
                </c:pt>
                <c:pt idx="76">
                  <c:v>31</c:v>
                </c:pt>
                <c:pt idx="80">
                  <c:v>34</c:v>
                </c:pt>
                <c:pt idx="81">
                  <c:v>36</c:v>
                </c:pt>
                <c:pt idx="86">
                  <c:v>21</c:v>
                </c:pt>
                <c:pt idx="87">
                  <c:v>33</c:v>
                </c:pt>
                <c:pt idx="88">
                  <c:v>28</c:v>
                </c:pt>
                <c:pt idx="90">
                  <c:v>34</c:v>
                </c:pt>
                <c:pt idx="91">
                  <c:v>32</c:v>
                </c:pt>
                <c:pt idx="96">
                  <c:v>34</c:v>
                </c:pt>
                <c:pt idx="97">
                  <c:v>32</c:v>
                </c:pt>
                <c:pt idx="103">
                  <c:v>27</c:v>
                </c:pt>
                <c:pt idx="107">
                  <c:v>33</c:v>
                </c:pt>
                <c:pt idx="108">
                  <c:v>29</c:v>
                </c:pt>
                <c:pt idx="109">
                  <c:v>35</c:v>
                </c:pt>
                <c:pt idx="110">
                  <c:v>37</c:v>
                </c:pt>
                <c:pt idx="116">
                  <c:v>26</c:v>
                </c:pt>
                <c:pt idx="117">
                  <c:v>33</c:v>
                </c:pt>
                <c:pt idx="121">
                  <c:v>28</c:v>
                </c:pt>
                <c:pt idx="123">
                  <c:v>32</c:v>
                </c:pt>
                <c:pt idx="128">
                  <c:v>37</c:v>
                </c:pt>
                <c:pt idx="129">
                  <c:v>27</c:v>
                </c:pt>
                <c:pt idx="130">
                  <c:v>26</c:v>
                </c:pt>
                <c:pt idx="132">
                  <c:v>38</c:v>
                </c:pt>
                <c:pt idx="135">
                  <c:v>25</c:v>
                </c:pt>
                <c:pt idx="138">
                  <c:v>31</c:v>
                </c:pt>
                <c:pt idx="139">
                  <c:v>34</c:v>
                </c:pt>
                <c:pt idx="140">
                  <c:v>42</c:v>
                </c:pt>
                <c:pt idx="14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results!$Z$4</c:f>
              <c:strCache>
                <c:ptCount val="1"/>
                <c:pt idx="0">
                  <c:v>Avtor: Sašo Kranjc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results!$Z$5:$Z$146</c:f>
              <c:numCache>
                <c:formatCode>0.0</c:formatCode>
                <c:ptCount val="142"/>
                <c:pt idx="0">
                  <c:v>0</c:v>
                </c:pt>
                <c:pt idx="2">
                  <c:v>31.4</c:v>
                </c:pt>
                <c:pt idx="3">
                  <c:v>18.399999999999999</c:v>
                </c:pt>
                <c:pt idx="4">
                  <c:v>16.5</c:v>
                </c:pt>
                <c:pt idx="5">
                  <c:v>32.4</c:v>
                </c:pt>
                <c:pt idx="6">
                  <c:v>11.1</c:v>
                </c:pt>
                <c:pt idx="7">
                  <c:v>14.5</c:v>
                </c:pt>
                <c:pt idx="8">
                  <c:v>20.6</c:v>
                </c:pt>
                <c:pt idx="9">
                  <c:v>25.2</c:v>
                </c:pt>
                <c:pt idx="10">
                  <c:v>17.3</c:v>
                </c:pt>
                <c:pt idx="11">
                  <c:v>32.1</c:v>
                </c:pt>
                <c:pt idx="12">
                  <c:v>35.6</c:v>
                </c:pt>
                <c:pt idx="13">
                  <c:v>18.899999999999999</c:v>
                </c:pt>
                <c:pt idx="14">
                  <c:v>18.7</c:v>
                </c:pt>
                <c:pt idx="15">
                  <c:v>25.3</c:v>
                </c:pt>
                <c:pt idx="16">
                  <c:v>11.3</c:v>
                </c:pt>
                <c:pt idx="17">
                  <c:v>19</c:v>
                </c:pt>
                <c:pt idx="18">
                  <c:v>8.1999999999999993</c:v>
                </c:pt>
                <c:pt idx="19">
                  <c:v>32</c:v>
                </c:pt>
                <c:pt idx="20">
                  <c:v>11.4</c:v>
                </c:pt>
                <c:pt idx="21">
                  <c:v>21.2</c:v>
                </c:pt>
                <c:pt idx="22">
                  <c:v>9.3000000000000007</c:v>
                </c:pt>
                <c:pt idx="23">
                  <c:v>19.5</c:v>
                </c:pt>
                <c:pt idx="24">
                  <c:v>19.399999999999999</c:v>
                </c:pt>
                <c:pt idx="25">
                  <c:v>31.2</c:v>
                </c:pt>
                <c:pt idx="26">
                  <c:v>18.600000000000001</c:v>
                </c:pt>
                <c:pt idx="27">
                  <c:v>34</c:v>
                </c:pt>
                <c:pt idx="28">
                  <c:v>16.3</c:v>
                </c:pt>
                <c:pt idx="29">
                  <c:v>20.6</c:v>
                </c:pt>
                <c:pt idx="30">
                  <c:v>17.100000000000001</c:v>
                </c:pt>
                <c:pt idx="31">
                  <c:v>27.9</c:v>
                </c:pt>
                <c:pt idx="32">
                  <c:v>19</c:v>
                </c:pt>
                <c:pt idx="33">
                  <c:v>13.9</c:v>
                </c:pt>
                <c:pt idx="34">
                  <c:v>9.8000000000000007</c:v>
                </c:pt>
                <c:pt idx="35">
                  <c:v>21.5</c:v>
                </c:pt>
                <c:pt idx="36">
                  <c:v>54</c:v>
                </c:pt>
                <c:pt idx="37">
                  <c:v>21.2</c:v>
                </c:pt>
                <c:pt idx="38">
                  <c:v>16.100000000000001</c:v>
                </c:pt>
                <c:pt idx="39">
                  <c:v>27.6</c:v>
                </c:pt>
                <c:pt idx="40">
                  <c:v>22.6</c:v>
                </c:pt>
                <c:pt idx="41">
                  <c:v>6.1</c:v>
                </c:pt>
                <c:pt idx="42">
                  <c:v>12.3</c:v>
                </c:pt>
                <c:pt idx="43">
                  <c:v>13.7</c:v>
                </c:pt>
                <c:pt idx="44">
                  <c:v>20.8</c:v>
                </c:pt>
                <c:pt idx="45">
                  <c:v>18.8</c:v>
                </c:pt>
                <c:pt idx="46">
                  <c:v>16</c:v>
                </c:pt>
                <c:pt idx="47">
                  <c:v>16.5</c:v>
                </c:pt>
                <c:pt idx="48">
                  <c:v>18.600000000000001</c:v>
                </c:pt>
                <c:pt idx="49">
                  <c:v>21.6</c:v>
                </c:pt>
                <c:pt idx="50">
                  <c:v>24.5</c:v>
                </c:pt>
                <c:pt idx="51">
                  <c:v>28.4</c:v>
                </c:pt>
                <c:pt idx="52">
                  <c:v>17</c:v>
                </c:pt>
                <c:pt idx="53">
                  <c:v>23.3</c:v>
                </c:pt>
                <c:pt idx="54">
                  <c:v>19.8</c:v>
                </c:pt>
                <c:pt idx="55">
                  <c:v>6.1</c:v>
                </c:pt>
                <c:pt idx="56">
                  <c:v>8.1</c:v>
                </c:pt>
                <c:pt idx="57">
                  <c:v>18</c:v>
                </c:pt>
                <c:pt idx="58">
                  <c:v>24.6</c:v>
                </c:pt>
                <c:pt idx="59">
                  <c:v>14.7</c:v>
                </c:pt>
                <c:pt idx="60">
                  <c:v>19.899999999999999</c:v>
                </c:pt>
                <c:pt idx="61">
                  <c:v>22.2</c:v>
                </c:pt>
                <c:pt idx="62">
                  <c:v>20.3</c:v>
                </c:pt>
                <c:pt idx="63">
                  <c:v>17.600000000000001</c:v>
                </c:pt>
                <c:pt idx="64">
                  <c:v>45.3</c:v>
                </c:pt>
                <c:pt idx="65">
                  <c:v>19.3</c:v>
                </c:pt>
                <c:pt idx="66">
                  <c:v>13.1</c:v>
                </c:pt>
                <c:pt idx="67">
                  <c:v>27.6</c:v>
                </c:pt>
                <c:pt idx="68">
                  <c:v>25.8</c:v>
                </c:pt>
                <c:pt idx="69">
                  <c:v>18.8</c:v>
                </c:pt>
                <c:pt idx="70">
                  <c:v>34.1</c:v>
                </c:pt>
                <c:pt idx="71">
                  <c:v>11.7</c:v>
                </c:pt>
                <c:pt idx="72">
                  <c:v>16.3</c:v>
                </c:pt>
                <c:pt idx="73">
                  <c:v>22.5</c:v>
                </c:pt>
                <c:pt idx="74">
                  <c:v>15.5</c:v>
                </c:pt>
                <c:pt idx="75">
                  <c:v>35</c:v>
                </c:pt>
                <c:pt idx="76">
                  <c:v>10.8</c:v>
                </c:pt>
                <c:pt idx="77">
                  <c:v>13.5</c:v>
                </c:pt>
                <c:pt idx="78">
                  <c:v>15.4</c:v>
                </c:pt>
                <c:pt idx="79">
                  <c:v>24.9</c:v>
                </c:pt>
                <c:pt idx="80">
                  <c:v>23.7</c:v>
                </c:pt>
                <c:pt idx="81">
                  <c:v>45.8</c:v>
                </c:pt>
                <c:pt idx="82">
                  <c:v>10.1</c:v>
                </c:pt>
                <c:pt idx="83">
                  <c:v>22.9</c:v>
                </c:pt>
                <c:pt idx="84">
                  <c:v>18.5</c:v>
                </c:pt>
                <c:pt idx="85">
                  <c:v>33.799999999999997</c:v>
                </c:pt>
                <c:pt idx="86">
                  <c:v>13.6</c:v>
                </c:pt>
                <c:pt idx="87">
                  <c:v>7.3</c:v>
                </c:pt>
                <c:pt idx="88">
                  <c:v>22.7</c:v>
                </c:pt>
                <c:pt idx="89">
                  <c:v>20.2</c:v>
                </c:pt>
                <c:pt idx="90">
                  <c:v>11.5</c:v>
                </c:pt>
                <c:pt idx="91">
                  <c:v>26</c:v>
                </c:pt>
                <c:pt idx="92">
                  <c:v>25.3</c:v>
                </c:pt>
                <c:pt idx="93">
                  <c:v>13.4</c:v>
                </c:pt>
                <c:pt idx="94">
                  <c:v>19.3</c:v>
                </c:pt>
                <c:pt idx="95">
                  <c:v>17.5</c:v>
                </c:pt>
                <c:pt idx="96">
                  <c:v>12.6</c:v>
                </c:pt>
                <c:pt idx="97">
                  <c:v>15</c:v>
                </c:pt>
                <c:pt idx="98">
                  <c:v>17.899999999999999</c:v>
                </c:pt>
                <c:pt idx="99">
                  <c:v>15</c:v>
                </c:pt>
                <c:pt idx="100">
                  <c:v>24.6</c:v>
                </c:pt>
                <c:pt idx="101">
                  <c:v>22.3</c:v>
                </c:pt>
                <c:pt idx="102">
                  <c:v>22.9</c:v>
                </c:pt>
                <c:pt idx="103">
                  <c:v>29.9</c:v>
                </c:pt>
                <c:pt idx="104">
                  <c:v>12.7</c:v>
                </c:pt>
                <c:pt idx="105">
                  <c:v>16</c:v>
                </c:pt>
                <c:pt idx="106">
                  <c:v>17.100000000000001</c:v>
                </c:pt>
                <c:pt idx="107">
                  <c:v>25.8</c:v>
                </c:pt>
                <c:pt idx="108">
                  <c:v>6.9</c:v>
                </c:pt>
                <c:pt idx="109">
                  <c:v>5.7</c:v>
                </c:pt>
                <c:pt idx="110">
                  <c:v>11.9</c:v>
                </c:pt>
                <c:pt idx="111">
                  <c:v>23.4</c:v>
                </c:pt>
                <c:pt idx="112">
                  <c:v>34.299999999999997</c:v>
                </c:pt>
                <c:pt idx="113">
                  <c:v>28.5</c:v>
                </c:pt>
                <c:pt idx="114">
                  <c:v>21.8</c:v>
                </c:pt>
                <c:pt idx="115">
                  <c:v>15</c:v>
                </c:pt>
                <c:pt idx="116">
                  <c:v>13.9</c:v>
                </c:pt>
                <c:pt idx="117">
                  <c:v>28.1</c:v>
                </c:pt>
                <c:pt idx="118">
                  <c:v>27</c:v>
                </c:pt>
                <c:pt idx="119">
                  <c:v>23.6</c:v>
                </c:pt>
                <c:pt idx="120">
                  <c:v>36.799999999999997</c:v>
                </c:pt>
                <c:pt idx="121">
                  <c:v>15.1</c:v>
                </c:pt>
                <c:pt idx="122">
                  <c:v>31.1</c:v>
                </c:pt>
                <c:pt idx="123">
                  <c:v>26</c:v>
                </c:pt>
                <c:pt idx="124">
                  <c:v>8</c:v>
                </c:pt>
                <c:pt idx="125">
                  <c:v>15</c:v>
                </c:pt>
                <c:pt idx="126">
                  <c:v>23.1</c:v>
                </c:pt>
                <c:pt idx="127">
                  <c:v>11.7</c:v>
                </c:pt>
                <c:pt idx="128">
                  <c:v>32.6</c:v>
                </c:pt>
                <c:pt idx="129">
                  <c:v>25.7</c:v>
                </c:pt>
                <c:pt idx="130">
                  <c:v>40.5</c:v>
                </c:pt>
                <c:pt idx="131">
                  <c:v>25</c:v>
                </c:pt>
                <c:pt idx="132">
                  <c:v>23.7</c:v>
                </c:pt>
                <c:pt idx="133">
                  <c:v>23.2</c:v>
                </c:pt>
                <c:pt idx="134">
                  <c:v>23.8</c:v>
                </c:pt>
                <c:pt idx="135">
                  <c:v>27.1</c:v>
                </c:pt>
                <c:pt idx="136">
                  <c:v>20.399999999999999</c:v>
                </c:pt>
                <c:pt idx="137">
                  <c:v>8.5</c:v>
                </c:pt>
                <c:pt idx="138">
                  <c:v>15.8</c:v>
                </c:pt>
                <c:pt idx="139">
                  <c:v>19.7</c:v>
                </c:pt>
                <c:pt idx="140">
                  <c:v>34.5</c:v>
                </c:pt>
                <c:pt idx="141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results!$AA$4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results!$AA$5:$AA$146</c:f>
              <c:numCache>
                <c:formatCode>General</c:formatCode>
                <c:ptCount val="142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results!$Y$4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42"/>
                <c:lvl>
                  <c:pt idx="0">
                    <c:v>Player</c:v>
                  </c:pt>
                  <c:pt idx="2">
                    <c:v>Amon Barbara</c:v>
                  </c:pt>
                  <c:pt idx="3">
                    <c:v>Babic Alir</c:v>
                  </c:pt>
                  <c:pt idx="4">
                    <c:v>Baraldo Sano Francesco </c:v>
                  </c:pt>
                  <c:pt idx="5">
                    <c:v>Belli Mauro </c:v>
                  </c:pt>
                  <c:pt idx="6">
                    <c:v>Bencina Janez</c:v>
                  </c:pt>
                  <c:pt idx="7">
                    <c:v>Benetazzo Sonia</c:v>
                  </c:pt>
                  <c:pt idx="8">
                    <c:v>Bizjak Ljubo</c:v>
                  </c:pt>
                  <c:pt idx="9">
                    <c:v>Bizjak Miran </c:v>
                  </c:pt>
                  <c:pt idx="10">
                    <c:v>Bizjak Mirjam </c:v>
                  </c:pt>
                  <c:pt idx="11">
                    <c:v>Bobera Janko</c:v>
                  </c:pt>
                  <c:pt idx="12">
                    <c:v>Boccingher Roberto</c:v>
                  </c:pt>
                  <c:pt idx="13">
                    <c:v>Bozic Bostjan</c:v>
                  </c:pt>
                  <c:pt idx="14">
                    <c:v>Brezar Matjaz</c:v>
                  </c:pt>
                  <c:pt idx="15">
                    <c:v>Brezigar Barbara</c:v>
                  </c:pt>
                  <c:pt idx="16">
                    <c:v>Brezigar Bogoslav</c:v>
                  </c:pt>
                  <c:pt idx="17">
                    <c:v>Cad Uros</c:v>
                  </c:pt>
                  <c:pt idx="18">
                    <c:v>Campana Maurizio</c:v>
                  </c:pt>
                  <c:pt idx="19">
                    <c:v>Carli Annamaria</c:v>
                  </c:pt>
                  <c:pt idx="20">
                    <c:v>Cizman Miha</c:v>
                  </c:pt>
                  <c:pt idx="21">
                    <c:v>Cossio Franco</c:v>
                  </c:pt>
                  <c:pt idx="22">
                    <c:v>Dario Alessandro</c:v>
                  </c:pt>
                  <c:pt idx="23">
                    <c:v>De Cillia Giovani </c:v>
                  </c:pt>
                  <c:pt idx="24">
                    <c:v>Del Piccolo Tiziano</c:v>
                  </c:pt>
                  <c:pt idx="25">
                    <c:v>Duric Slavisa</c:v>
                  </c:pt>
                  <c:pt idx="26">
                    <c:v>Erculj Franc</c:v>
                  </c:pt>
                  <c:pt idx="27">
                    <c:v>Erculj Karmen</c:v>
                  </c:pt>
                  <c:pt idx="28">
                    <c:v>Floriancic Marko</c:v>
                  </c:pt>
                  <c:pt idx="29">
                    <c:v>Furlan Darko</c:v>
                  </c:pt>
                  <c:pt idx="30">
                    <c:v>Furlan Simon</c:v>
                  </c:pt>
                  <c:pt idx="31">
                    <c:v>Fűrter Alexander </c:v>
                  </c:pt>
                  <c:pt idx="32">
                    <c:v>Grozdanič Dane </c:v>
                  </c:pt>
                  <c:pt idx="33">
                    <c:v>Gruban Dejan</c:v>
                  </c:pt>
                  <c:pt idx="34">
                    <c:v>Gruden Tomaz</c:v>
                  </c:pt>
                  <c:pt idx="35">
                    <c:v>Gucunski Zeljko</c:v>
                  </c:pt>
                  <c:pt idx="36">
                    <c:v>Guncar Barbara</c:v>
                  </c:pt>
                  <c:pt idx="37">
                    <c:v>Guncar Uros</c:v>
                  </c:pt>
                  <c:pt idx="38">
                    <c:v>Hrvatin Branko</c:v>
                  </c:pt>
                  <c:pt idx="39">
                    <c:v>Hummerbrunner Michael </c:v>
                  </c:pt>
                  <c:pt idx="40">
                    <c:v>Hvala Ales</c:v>
                  </c:pt>
                  <c:pt idx="41">
                    <c:v>Iskra Blaz</c:v>
                  </c:pt>
                  <c:pt idx="42">
                    <c:v>Ivanov Ivan</c:v>
                  </c:pt>
                  <c:pt idx="43">
                    <c:v>Ivanova Germana</c:v>
                  </c:pt>
                  <c:pt idx="44">
                    <c:v>Kaplja Andrej</c:v>
                  </c:pt>
                  <c:pt idx="45">
                    <c:v>Kastelic Tomaz</c:v>
                  </c:pt>
                  <c:pt idx="46">
                    <c:v>Kavcic Miha</c:v>
                  </c:pt>
                  <c:pt idx="47">
                    <c:v>Klancisar Mateja</c:v>
                  </c:pt>
                  <c:pt idx="48">
                    <c:v>Klančišar Mitja </c:v>
                  </c:pt>
                  <c:pt idx="49">
                    <c:v>Klemenčič Zoran </c:v>
                  </c:pt>
                  <c:pt idx="50">
                    <c:v>Konte Breda</c:v>
                  </c:pt>
                  <c:pt idx="51">
                    <c:v>Konte Janez</c:v>
                  </c:pt>
                  <c:pt idx="52">
                    <c:v>Korosec Vojko</c:v>
                  </c:pt>
                  <c:pt idx="53">
                    <c:v>Kralj Bostjan</c:v>
                  </c:pt>
                  <c:pt idx="54">
                    <c:v>Krammer Franz Johann</c:v>
                  </c:pt>
                  <c:pt idx="55">
                    <c:v>Krammer Matthias</c:v>
                  </c:pt>
                  <c:pt idx="56">
                    <c:v>Krammer Petra</c:v>
                  </c:pt>
                  <c:pt idx="57">
                    <c:v>Krammer Reinhard</c:v>
                  </c:pt>
                  <c:pt idx="58">
                    <c:v>Kranjc Romana </c:v>
                  </c:pt>
                  <c:pt idx="59">
                    <c:v>Kranjc Sašo </c:v>
                  </c:pt>
                  <c:pt idx="60">
                    <c:v>Krasevec Iztok</c:v>
                  </c:pt>
                  <c:pt idx="61">
                    <c:v>Krc Edita</c:v>
                  </c:pt>
                  <c:pt idx="62">
                    <c:v>Kriznar Andi</c:v>
                  </c:pt>
                  <c:pt idx="63">
                    <c:v>Krnc Bojan</c:v>
                  </c:pt>
                  <c:pt idx="64">
                    <c:v>Krnjus Emil</c:v>
                  </c:pt>
                  <c:pt idx="65">
                    <c:v>Krsevan Ales</c:v>
                  </c:pt>
                  <c:pt idx="66">
                    <c:v>Kuttnig Harald</c:v>
                  </c:pt>
                  <c:pt idx="67">
                    <c:v>Lazzari Andrea</c:v>
                  </c:pt>
                  <c:pt idx="68">
                    <c:v>Luzar Emil</c:v>
                  </c:pt>
                  <c:pt idx="69">
                    <c:v>Macedoni Andrej</c:v>
                  </c:pt>
                  <c:pt idx="70">
                    <c:v>Marinsek Marjan</c:v>
                  </c:pt>
                  <c:pt idx="71">
                    <c:v>Martincic Andrej</c:v>
                  </c:pt>
                  <c:pt idx="72">
                    <c:v>Martinjak Drago</c:v>
                  </c:pt>
                  <c:pt idx="73">
                    <c:v>Meire Geert</c:v>
                  </c:pt>
                  <c:pt idx="74">
                    <c:v>Mlinar Aloiz</c:v>
                  </c:pt>
                  <c:pt idx="75">
                    <c:v>Mohoric  Marija</c:v>
                  </c:pt>
                  <c:pt idx="76">
                    <c:v>Mohoric Klemen</c:v>
                  </c:pt>
                  <c:pt idx="77">
                    <c:v>Mohoric Viktor</c:v>
                  </c:pt>
                  <c:pt idx="78">
                    <c:v>Monte Luca</c:v>
                  </c:pt>
                  <c:pt idx="79">
                    <c:v>Mulato Paolo</c:v>
                  </c:pt>
                  <c:pt idx="80">
                    <c:v>Oberlojer Renate</c:v>
                  </c:pt>
                  <c:pt idx="81">
                    <c:v>Paciolla Gianfranco </c:v>
                  </c:pt>
                  <c:pt idx="82">
                    <c:v>Pantanali Valerio</c:v>
                  </c:pt>
                  <c:pt idx="83">
                    <c:v>Pantnar Matej</c:v>
                  </c:pt>
                  <c:pt idx="84">
                    <c:v>Persin Anka</c:v>
                  </c:pt>
                  <c:pt idx="85">
                    <c:v>Peterc Alenka</c:v>
                  </c:pt>
                  <c:pt idx="86">
                    <c:v>Plaikner Mario </c:v>
                  </c:pt>
                  <c:pt idx="87">
                    <c:v>Plaikner Petra </c:v>
                  </c:pt>
                  <c:pt idx="88">
                    <c:v>Plemelj Milena </c:v>
                  </c:pt>
                  <c:pt idx="89">
                    <c:v>Plovanic Marko</c:v>
                  </c:pt>
                  <c:pt idx="90">
                    <c:v>Polajnar Drago</c:v>
                  </c:pt>
                  <c:pt idx="91">
                    <c:v>Princi Luciano </c:v>
                  </c:pt>
                  <c:pt idx="92">
                    <c:v>Princic Bojana</c:v>
                  </c:pt>
                  <c:pt idx="93">
                    <c:v>Princic David</c:v>
                  </c:pt>
                  <c:pt idx="94">
                    <c:v>Puharic Nada</c:v>
                  </c:pt>
                  <c:pt idx="95">
                    <c:v>Pujatti Roberto</c:v>
                  </c:pt>
                  <c:pt idx="96">
                    <c:v>Ramsak Martin</c:v>
                  </c:pt>
                  <c:pt idx="97">
                    <c:v>Rappitsch Klaus </c:v>
                  </c:pt>
                  <c:pt idx="98">
                    <c:v>Raubar Marko</c:v>
                  </c:pt>
                  <c:pt idx="99">
                    <c:v>Rebolj Andrej</c:v>
                  </c:pt>
                  <c:pt idx="100">
                    <c:v>Rebolj Maja</c:v>
                  </c:pt>
                  <c:pt idx="101">
                    <c:v>Redaelli Gianfranco </c:v>
                  </c:pt>
                  <c:pt idx="102">
                    <c:v>Rogelj Janez</c:v>
                  </c:pt>
                  <c:pt idx="103">
                    <c:v>Ruemer Elisabeth</c:v>
                  </c:pt>
                  <c:pt idx="104">
                    <c:v>Rushanov Milko</c:v>
                  </c:pt>
                  <c:pt idx="105">
                    <c:v>Rushavova Anelid</c:v>
                  </c:pt>
                  <c:pt idx="106">
                    <c:v>Sadocco Simone</c:v>
                  </c:pt>
                  <c:pt idx="107">
                    <c:v>Sajovic Urban</c:v>
                  </c:pt>
                  <c:pt idx="108">
                    <c:v>Schautzer Franz</c:v>
                  </c:pt>
                  <c:pt idx="109">
                    <c:v>Schautzer Margit</c:v>
                  </c:pt>
                  <c:pt idx="110">
                    <c:v>Schönberg Stefano</c:v>
                  </c:pt>
                  <c:pt idx="111">
                    <c:v>Scotto Dario</c:v>
                  </c:pt>
                  <c:pt idx="112">
                    <c:v>Scurek Tomaz</c:v>
                  </c:pt>
                  <c:pt idx="113">
                    <c:v>Sedovnik Milena</c:v>
                  </c:pt>
                  <c:pt idx="114">
                    <c:v>Semic Tomaz</c:v>
                  </c:pt>
                  <c:pt idx="115">
                    <c:v>Semrl Marinka</c:v>
                  </c:pt>
                  <c:pt idx="116">
                    <c:v>Senk Gregor</c:v>
                  </c:pt>
                  <c:pt idx="117">
                    <c:v>Sergan Gregor</c:v>
                  </c:pt>
                  <c:pt idx="118">
                    <c:v>Sever Bojan </c:v>
                  </c:pt>
                  <c:pt idx="119">
                    <c:v>Skerlj Pavel</c:v>
                  </c:pt>
                  <c:pt idx="120">
                    <c:v>Sladonja Vladimir </c:v>
                  </c:pt>
                  <c:pt idx="121">
                    <c:v>Smit Vito</c:v>
                  </c:pt>
                  <c:pt idx="122">
                    <c:v>Smodila Peter</c:v>
                  </c:pt>
                  <c:pt idx="123">
                    <c:v>Sodnik Jaka</c:v>
                  </c:pt>
                  <c:pt idx="124">
                    <c:v>Stirn Marko</c:v>
                  </c:pt>
                  <c:pt idx="125">
                    <c:v>Sulin Dimitrij</c:v>
                  </c:pt>
                  <c:pt idx="126">
                    <c:v>Sutto Michele</c:v>
                  </c:pt>
                  <c:pt idx="127">
                    <c:v>Tarman Božidar </c:v>
                  </c:pt>
                  <c:pt idx="128">
                    <c:v>Tavcar Emil</c:v>
                  </c:pt>
                  <c:pt idx="129">
                    <c:v>Tepina Damjan</c:v>
                  </c:pt>
                  <c:pt idx="130">
                    <c:v>Terglav Breda </c:v>
                  </c:pt>
                  <c:pt idx="131">
                    <c:v>Trampuz Tomislav</c:v>
                  </c:pt>
                  <c:pt idx="132">
                    <c:v>Traven Vinko</c:v>
                  </c:pt>
                  <c:pt idx="133">
                    <c:v>Turk Tanja</c:v>
                  </c:pt>
                  <c:pt idx="134">
                    <c:v>Umnik Tatiana</c:v>
                  </c:pt>
                  <c:pt idx="135">
                    <c:v>Unterkoeffler Bernhard</c:v>
                  </c:pt>
                  <c:pt idx="136">
                    <c:v>Vrtaric Irena</c:v>
                  </c:pt>
                  <c:pt idx="137">
                    <c:v>Wedam Simon</c:v>
                  </c:pt>
                  <c:pt idx="138">
                    <c:v>Wedam Walter </c:v>
                  </c:pt>
                  <c:pt idx="139">
                    <c:v>Wurzer Gernot</c:v>
                  </c:pt>
                  <c:pt idx="140">
                    <c:v>Wurzer Ilse Christine</c:v>
                  </c:pt>
                  <c:pt idx="141">
                    <c:v>Wurzer Raffael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  <c:pt idx="127">
                    <c:v>126</c:v>
                  </c:pt>
                  <c:pt idx="128">
                    <c:v>127</c:v>
                  </c:pt>
                  <c:pt idx="129">
                    <c:v>128</c:v>
                  </c:pt>
                  <c:pt idx="130">
                    <c:v>129</c:v>
                  </c:pt>
                  <c:pt idx="131">
                    <c:v>130</c:v>
                  </c:pt>
                  <c:pt idx="132">
                    <c:v>131</c:v>
                  </c:pt>
                  <c:pt idx="133">
                    <c:v>132</c:v>
                  </c:pt>
                  <c:pt idx="134">
                    <c:v>133</c:v>
                  </c:pt>
                  <c:pt idx="135">
                    <c:v>134</c:v>
                  </c:pt>
                  <c:pt idx="136">
                    <c:v>135</c:v>
                  </c:pt>
                  <c:pt idx="137">
                    <c:v>136</c:v>
                  </c:pt>
                  <c:pt idx="138">
                    <c:v>137</c:v>
                  </c:pt>
                  <c:pt idx="139">
                    <c:v>138</c:v>
                  </c:pt>
                  <c:pt idx="140">
                    <c:v>139</c:v>
                  </c:pt>
                  <c:pt idx="141">
                    <c:v>140</c:v>
                  </c:pt>
                </c:lvl>
              </c:multiLvlStrCache>
            </c:multiLvlStrRef>
          </c:cat>
          <c:val>
            <c:numRef>
              <c:f>results!$Y$5:$Y$146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kon7"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P14" sqref="P14"/>
    </sheetView>
  </sheetViews>
  <sheetFormatPr defaultColWidth="8.81640625" defaultRowHeight="14.5" x14ac:dyDescent="0.35"/>
  <cols>
    <col min="1" max="1" width="3.81640625" style="14" customWidth="1"/>
    <col min="2" max="2" width="5.179687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6" width="7.1796875" style="10" customWidth="1"/>
    <col min="17" max="17" width="7.1796875" style="42" customWidth="1"/>
    <col min="18" max="18" width="7.1796875" style="10" customWidth="1"/>
    <col min="19" max="19" width="8.81640625" style="27"/>
    <col min="20" max="16384" width="8.81640625" style="10"/>
  </cols>
  <sheetData>
    <row r="2" spans="2:19" ht="30.5" x14ac:dyDescent="0.85">
      <c r="C2" s="57" t="str">
        <f>scoreA!F2</f>
        <v>Swing to Zala Springs &amp; de Baguer Challenge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2:19" ht="6.75" customHeight="1" x14ac:dyDescent="0.35"/>
    <row r="4" spans="2:19" ht="21.75" customHeight="1" x14ac:dyDescent="0.35">
      <c r="D4" s="22" t="s">
        <v>21</v>
      </c>
      <c r="E4" s="23">
        <f>SUM(E7:E90)</f>
        <v>119</v>
      </c>
      <c r="F4" s="62" t="s">
        <v>17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40" t="s">
        <v>14</v>
      </c>
    </row>
    <row r="5" spans="2:19" ht="15.75" customHeight="1" x14ac:dyDescent="0.35">
      <c r="C5" s="63" t="s">
        <v>11</v>
      </c>
      <c r="D5" s="65" t="s">
        <v>0</v>
      </c>
      <c r="E5" s="67" t="s">
        <v>7</v>
      </c>
      <c r="F5" s="60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55" t="s">
        <v>166</v>
      </c>
      <c r="R5" s="56" t="s">
        <v>165</v>
      </c>
    </row>
    <row r="6" spans="2:19" ht="15.75" customHeight="1" x14ac:dyDescent="0.35">
      <c r="C6" s="64"/>
      <c r="D6" s="66"/>
      <c r="E6" s="68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55"/>
      <c r="R6" s="56"/>
    </row>
    <row r="7" spans="2:19" ht="17" x14ac:dyDescent="0.4">
      <c r="B7" s="14">
        <v>1</v>
      </c>
      <c r="C7" s="24">
        <f>VLOOKUP($B7,scoreA!$C$7:$V$156,3,FALSE)</f>
        <v>1</v>
      </c>
      <c r="D7" s="9" t="str">
        <f>VLOOKUP($B7,scoreA!$C$7:$V$156,4,FALSE)</f>
        <v xml:space="preserve">Plaikner Petra </v>
      </c>
      <c r="E7" s="9">
        <f>VLOOKUP($B7,scoreA!$C$7:$V$156,5,FALSE)</f>
        <v>7</v>
      </c>
      <c r="F7" s="34">
        <f>VLOOKUP($B7,scoreA!$C$7:$V$156,6,FALSE)</f>
        <v>71</v>
      </c>
      <c r="G7" s="34">
        <f>VLOOKUP($B7,scoreA!$C$7:$V$156,7,FALSE)</f>
        <v>65</v>
      </c>
      <c r="H7" s="34">
        <f>VLOOKUP($B7,scoreA!$C$7:$V$156,8,FALSE)</f>
        <v>0</v>
      </c>
      <c r="I7" s="34">
        <f>VLOOKUP($B7,scoreA!$C$7:$V$156,9,FALSE)</f>
        <v>54</v>
      </c>
      <c r="J7" s="34">
        <f>VLOOKUP($B7,scoreA!$C$7:$V$156,10,FALSE)</f>
        <v>4.0000000000000002E-4</v>
      </c>
      <c r="K7" s="34">
        <f>VLOOKUP($B7,scoreA!$C$7:$V$156,11,FALSE)</f>
        <v>5.0000000000000001E-4</v>
      </c>
      <c r="L7" s="34">
        <f>VLOOKUP($B7,scoreA!$C$7:$V$156,12,FALSE)</f>
        <v>5.9999999999999995E-4</v>
      </c>
      <c r="M7" s="34">
        <f>VLOOKUP($B7,scoreA!$C$7:$V$156,13,FALSE)</f>
        <v>64</v>
      </c>
      <c r="N7" s="34">
        <f>VLOOKUP($B7,scoreA!$C$7:$V$156,14,FALSE)</f>
        <v>56</v>
      </c>
      <c r="O7" s="34">
        <f>VLOOKUP($B7,scoreA!$C$7:$V$156,15,FALSE)</f>
        <v>71.000900000000001</v>
      </c>
      <c r="P7" s="34">
        <f>VLOOKUP($B7,scoreA!$C$7:$V$156,16,FALSE)</f>
        <v>120</v>
      </c>
      <c r="Q7" s="43">
        <f>VLOOKUP($B7,scoreA!$C$7:$U$156,17,FALSE)</f>
        <v>447</v>
      </c>
      <c r="R7" s="12">
        <f>VLOOKUP($B7,scoreA!$C$7:$U$156,19,FALSE)</f>
        <v>7.3</v>
      </c>
      <c r="S7" s="27">
        <f>IF(E7&lt;6,LARGE(F7:P7,E7),LARGE(F7:P7,6))</f>
        <v>56</v>
      </c>
    </row>
    <row r="8" spans="2:19" ht="17" x14ac:dyDescent="0.4">
      <c r="B8" s="14">
        <v>2</v>
      </c>
      <c r="C8" s="24">
        <f>VLOOKUP($B8,scoreA!$C$7:$V$156,3,FALSE)</f>
        <v>2</v>
      </c>
      <c r="D8" s="9" t="str">
        <f>VLOOKUP($B8,scoreA!$C$7:$V$156,4,FALSE)</f>
        <v>Ramsak Martin</v>
      </c>
      <c r="E8" s="9">
        <f>VLOOKUP($B8,scoreA!$C$7:$V$156,5,FALSE)</f>
        <v>7</v>
      </c>
      <c r="F8" s="34">
        <f>VLOOKUP($B8,scoreA!$C$7:$V$156,6,FALSE)</f>
        <v>0</v>
      </c>
      <c r="G8" s="34">
        <f>VLOOKUP($B8,scoreA!$C$7:$V$156,7,FALSE)</f>
        <v>1E-4</v>
      </c>
      <c r="H8" s="34">
        <f>VLOOKUP($B8,scoreA!$C$7:$V$156,8,FALSE)</f>
        <v>60</v>
      </c>
      <c r="I8" s="34">
        <f>VLOOKUP($B8,scoreA!$C$7:$V$156,9,FALSE)</f>
        <v>67</v>
      </c>
      <c r="J8" s="34">
        <f>VLOOKUP($B8,scoreA!$C$7:$V$156,10,FALSE)</f>
        <v>46</v>
      </c>
      <c r="K8" s="34">
        <f>VLOOKUP($B8,scoreA!$C$7:$V$156,11,FALSE)</f>
        <v>58</v>
      </c>
      <c r="L8" s="34">
        <f>VLOOKUP($B8,scoreA!$C$7:$V$156,12,FALSE)</f>
        <v>58.000599999999999</v>
      </c>
      <c r="M8" s="34">
        <f>VLOOKUP($B8,scoreA!$C$7:$V$156,13,FALSE)</f>
        <v>74</v>
      </c>
      <c r="N8" s="34">
        <f>VLOOKUP($B8,scoreA!$C$7:$V$156,14,FALSE)</f>
        <v>8.0000000000000004E-4</v>
      </c>
      <c r="O8" s="34">
        <f>VLOOKUP($B8,scoreA!$C$7:$V$156,15,FALSE)</f>
        <v>8.9999999999999998E-4</v>
      </c>
      <c r="P8" s="34">
        <f>VLOOKUP($B8,scoreA!$C$7:$V$156,16,FALSE)</f>
        <v>114</v>
      </c>
      <c r="Q8" s="43">
        <f>VLOOKUP($B8,scoreA!$C$7:$U$156,17,FALSE)</f>
        <v>431</v>
      </c>
      <c r="R8" s="12">
        <f>VLOOKUP($B8,scoreA!$C$7:$U$156,19,FALSE)</f>
        <v>12.6</v>
      </c>
      <c r="S8" s="38">
        <f t="shared" ref="S8:S46" si="0">IF(E8&lt;6,LARGE(F8:P8,E8),LARGE(F8:P8,6))</f>
        <v>58</v>
      </c>
    </row>
    <row r="9" spans="2:19" ht="17" x14ac:dyDescent="0.4">
      <c r="B9" s="14">
        <v>3</v>
      </c>
      <c r="C9" s="24">
        <f>VLOOKUP($B9,scoreA!$C$7:$V$156,3,FALSE)</f>
        <v>3</v>
      </c>
      <c r="D9" s="9" t="str">
        <f>VLOOKUP($B9,scoreA!$C$7:$V$156,4,FALSE)</f>
        <v>Schautzer Margit</v>
      </c>
      <c r="E9" s="9">
        <f>VLOOKUP($B9,scoreA!$C$7:$V$156,5,FALSE)</f>
        <v>9</v>
      </c>
      <c r="F9" s="34">
        <f>VLOOKUP($B9,scoreA!$C$7:$V$156,6,FALSE)</f>
        <v>0</v>
      </c>
      <c r="G9" s="34">
        <f>VLOOKUP($B9,scoreA!$C$7:$V$156,7,FALSE)</f>
        <v>57</v>
      </c>
      <c r="H9" s="34">
        <f>VLOOKUP($B9,scoreA!$C$7:$V$156,8,FALSE)</f>
        <v>58</v>
      </c>
      <c r="I9" s="34">
        <f>VLOOKUP($B9,scoreA!$C$7:$V$156,9,FALSE)</f>
        <v>54</v>
      </c>
      <c r="J9" s="34">
        <f>VLOOKUP($B9,scoreA!$C$7:$V$156,10,FALSE)</f>
        <v>4.0000000000000002E-4</v>
      </c>
      <c r="K9" s="34">
        <f>VLOOKUP($B9,scoreA!$C$7:$V$156,11,FALSE)</f>
        <v>66</v>
      </c>
      <c r="L9" s="34">
        <f>VLOOKUP($B9,scoreA!$C$7:$V$156,12,FALSE)</f>
        <v>51</v>
      </c>
      <c r="M9" s="34">
        <f>VLOOKUP($B9,scoreA!$C$7:$V$156,13,FALSE)</f>
        <v>53</v>
      </c>
      <c r="N9" s="34">
        <f>VLOOKUP($B9,scoreA!$C$7:$V$156,14,FALSE)</f>
        <v>56</v>
      </c>
      <c r="O9" s="34">
        <f>VLOOKUP($B9,scoreA!$C$7:$V$156,15,FALSE)</f>
        <v>57.000900000000001</v>
      </c>
      <c r="P9" s="34">
        <f>VLOOKUP($B9,scoreA!$C$7:$V$156,16,FALSE)</f>
        <v>134</v>
      </c>
      <c r="Q9" s="43">
        <f>VLOOKUP($B9,scoreA!$C$7:$U$156,17,FALSE)</f>
        <v>428</v>
      </c>
      <c r="R9" s="12">
        <f>VLOOKUP($B9,scoreA!$C$7:$U$156,19,FALSE)</f>
        <v>5.7</v>
      </c>
      <c r="S9" s="27">
        <f t="shared" si="0"/>
        <v>56</v>
      </c>
    </row>
    <row r="10" spans="2:19" ht="17" x14ac:dyDescent="0.4">
      <c r="B10" s="14">
        <v>4</v>
      </c>
      <c r="C10" s="24">
        <f>VLOOKUP($B10,scoreA!$C$7:$V$156,3,FALSE)</f>
        <v>4</v>
      </c>
      <c r="D10" s="9" t="str">
        <f>VLOOKUP($B10,scoreA!$C$7:$V$156,4,FALSE)</f>
        <v xml:space="preserve">Kranjc Sašo </v>
      </c>
      <c r="E10" s="9">
        <f>VLOOKUP($B10,scoreA!$C$7:$V$156,5,FALSE)</f>
        <v>10</v>
      </c>
      <c r="F10" s="34">
        <f>VLOOKUP($B10,scoreA!$C$7:$V$156,6,FALSE)</f>
        <v>56</v>
      </c>
      <c r="G10" s="34">
        <f>VLOOKUP($B10,scoreA!$C$7:$V$156,7,FALSE)</f>
        <v>62</v>
      </c>
      <c r="H10" s="34">
        <f>VLOOKUP($B10,scoreA!$C$7:$V$156,8,FALSE)</f>
        <v>0</v>
      </c>
      <c r="I10" s="34">
        <f>VLOOKUP($B10,scoreA!$C$7:$V$156,9,FALSE)</f>
        <v>55</v>
      </c>
      <c r="J10" s="34">
        <f>VLOOKUP($B10,scoreA!$C$7:$V$156,10,FALSE)</f>
        <v>62.000399999999999</v>
      </c>
      <c r="K10" s="34">
        <f>VLOOKUP($B10,scoreA!$C$7:$V$156,11,FALSE)</f>
        <v>55.000500000000002</v>
      </c>
      <c r="L10" s="34">
        <f>VLOOKUP($B10,scoreA!$C$7:$V$156,12,FALSE)</f>
        <v>59</v>
      </c>
      <c r="M10" s="34">
        <f>VLOOKUP($B10,scoreA!$C$7:$V$156,13,FALSE)</f>
        <v>60</v>
      </c>
      <c r="N10" s="34">
        <f>VLOOKUP($B10,scoreA!$C$7:$V$156,14,FALSE)</f>
        <v>56.000799999999998</v>
      </c>
      <c r="O10" s="34">
        <f>VLOOKUP($B10,scoreA!$C$7:$V$156,15,FALSE)</f>
        <v>44</v>
      </c>
      <c r="P10" s="34">
        <f>VLOOKUP($B10,scoreA!$C$7:$V$156,16,FALSE)</f>
        <v>110</v>
      </c>
      <c r="Q10" s="43">
        <f>VLOOKUP($B10,scoreA!$C$7:$U$156,17,FALSE)</f>
        <v>409</v>
      </c>
      <c r="R10" s="12">
        <f>VLOOKUP($B10,scoreA!$C$7:$U$156,19,FALSE)</f>
        <v>14.7</v>
      </c>
      <c r="S10" s="27">
        <f t="shared" si="0"/>
        <v>56.000799999999998</v>
      </c>
    </row>
    <row r="11" spans="2:19" ht="17" x14ac:dyDescent="0.4">
      <c r="B11" s="14">
        <v>5</v>
      </c>
      <c r="C11" s="24">
        <f>VLOOKUP($B11,scoreA!$C$7:$V$156,3,FALSE)</f>
        <v>5</v>
      </c>
      <c r="D11" s="9" t="str">
        <f>VLOOKUP($B11,scoreA!$C$7:$V$156,4,FALSE)</f>
        <v>Schönberg Stefano</v>
      </c>
      <c r="E11" s="9">
        <f>VLOOKUP($B11,scoreA!$C$7:$V$156,5,FALSE)</f>
        <v>8</v>
      </c>
      <c r="F11" s="34">
        <f>VLOOKUP($B11,scoreA!$C$7:$V$156,6,FALSE)</f>
        <v>0</v>
      </c>
      <c r="G11" s="34">
        <f>VLOOKUP($B11,scoreA!$C$7:$V$156,7,FALSE)</f>
        <v>1E-4</v>
      </c>
      <c r="H11" s="34">
        <f>VLOOKUP($B11,scoreA!$C$7:$V$156,8,FALSE)</f>
        <v>2.0000000000000001E-4</v>
      </c>
      <c r="I11" s="34">
        <f>VLOOKUP($B11,scoreA!$C$7:$V$156,9,FALSE)</f>
        <v>32</v>
      </c>
      <c r="J11" s="34">
        <f>VLOOKUP($B11,scoreA!$C$7:$V$156,10,FALSE)</f>
        <v>48</v>
      </c>
      <c r="K11" s="34">
        <f>VLOOKUP($B11,scoreA!$C$7:$V$156,11,FALSE)</f>
        <v>49</v>
      </c>
      <c r="L11" s="34">
        <f>VLOOKUP($B11,scoreA!$C$7:$V$156,12,FALSE)</f>
        <v>41</v>
      </c>
      <c r="M11" s="34">
        <f>VLOOKUP($B11,scoreA!$C$7:$V$156,13,FALSE)</f>
        <v>57</v>
      </c>
      <c r="N11" s="34">
        <f>VLOOKUP($B11,scoreA!$C$7:$V$156,14,FALSE)</f>
        <v>63</v>
      </c>
      <c r="O11" s="34">
        <f>VLOOKUP($B11,scoreA!$C$7:$V$156,15,FALSE)</f>
        <v>54</v>
      </c>
      <c r="P11" s="34">
        <f>VLOOKUP($B11,scoreA!$C$7:$V$156,16,FALSE)</f>
        <v>120</v>
      </c>
      <c r="Q11" s="43">
        <f>VLOOKUP($B11,scoreA!$C$7:$U$156,17,FALSE)</f>
        <v>391</v>
      </c>
      <c r="R11" s="12">
        <f>VLOOKUP($B11,scoreA!$C$7:$U$156,19,FALSE)</f>
        <v>11.9</v>
      </c>
      <c r="S11" s="27">
        <f t="shared" si="0"/>
        <v>48</v>
      </c>
    </row>
    <row r="12" spans="2:19" ht="17" x14ac:dyDescent="0.4">
      <c r="B12" s="14">
        <v>6</v>
      </c>
      <c r="C12" s="24">
        <f>VLOOKUP($B12,scoreA!$C$7:$V$156,3,FALSE)</f>
        <v>5</v>
      </c>
      <c r="D12" s="9" t="str">
        <f>VLOOKUP($B12,scoreA!$C$7:$V$156,4,FALSE)</f>
        <v>Schautzer Franz</v>
      </c>
      <c r="E12" s="9">
        <f>VLOOKUP($B12,scoreA!$C$7:$V$156,5,FALSE)</f>
        <v>9</v>
      </c>
      <c r="F12" s="34">
        <f>VLOOKUP($B12,scoreA!$C$7:$V$156,6,FALSE)</f>
        <v>0</v>
      </c>
      <c r="G12" s="34">
        <f>VLOOKUP($B12,scoreA!$C$7:$V$156,7,FALSE)</f>
        <v>59</v>
      </c>
      <c r="H12" s="34">
        <f>VLOOKUP($B12,scoreA!$C$7:$V$156,8,FALSE)</f>
        <v>49</v>
      </c>
      <c r="I12" s="34">
        <f>VLOOKUP($B12,scoreA!$C$7:$V$156,9,FALSE)</f>
        <v>55</v>
      </c>
      <c r="J12" s="34">
        <f>VLOOKUP($B12,scoreA!$C$7:$V$156,10,FALSE)</f>
        <v>4.0000000000000002E-4</v>
      </c>
      <c r="K12" s="34">
        <f>VLOOKUP($B12,scoreA!$C$7:$V$156,11,FALSE)</f>
        <v>50</v>
      </c>
      <c r="L12" s="34">
        <f>VLOOKUP($B12,scoreA!$C$7:$V$156,12,FALSE)</f>
        <v>62</v>
      </c>
      <c r="M12" s="34">
        <f>VLOOKUP($B12,scoreA!$C$7:$V$156,13,FALSE)</f>
        <v>58</v>
      </c>
      <c r="N12" s="34">
        <f>VLOOKUP($B12,scoreA!$C$7:$V$156,14,FALSE)</f>
        <v>53</v>
      </c>
      <c r="O12" s="34">
        <f>VLOOKUP($B12,scoreA!$C$7:$V$156,15,FALSE)</f>
        <v>48</v>
      </c>
      <c r="P12" s="34">
        <f>VLOOKUP($B12,scoreA!$C$7:$V$156,16,FALSE)</f>
        <v>104</v>
      </c>
      <c r="Q12" s="43">
        <f>VLOOKUP($B12,scoreA!$C$7:$U$156,17,FALSE)</f>
        <v>391</v>
      </c>
      <c r="R12" s="12">
        <f>VLOOKUP($B12,scoreA!$C$7:$U$156,19,FALSE)</f>
        <v>6.9</v>
      </c>
      <c r="S12" s="27">
        <f t="shared" si="0"/>
        <v>53</v>
      </c>
    </row>
    <row r="13" spans="2:19" ht="17" x14ac:dyDescent="0.4">
      <c r="B13" s="14">
        <v>7</v>
      </c>
      <c r="C13" s="24">
        <f>VLOOKUP($B13,scoreA!$C$7:$V$156,3,FALSE)</f>
        <v>7</v>
      </c>
      <c r="D13" s="9" t="str">
        <f>VLOOKUP($B13,scoreA!$C$7:$V$156,4,FALSE)</f>
        <v xml:space="preserve">Rappitsch Klaus </v>
      </c>
      <c r="E13" s="9">
        <f>VLOOKUP($B13,scoreA!$C$7:$V$156,5,FALSE)</f>
        <v>8</v>
      </c>
      <c r="F13" s="34">
        <f>VLOOKUP($B13,scoreA!$C$7:$V$156,6,FALSE)</f>
        <v>30</v>
      </c>
      <c r="G13" s="34">
        <f>VLOOKUP($B13,scoreA!$C$7:$V$156,7,FALSE)</f>
        <v>51</v>
      </c>
      <c r="H13" s="34">
        <f>VLOOKUP($B13,scoreA!$C$7:$V$156,8,FALSE)</f>
        <v>0</v>
      </c>
      <c r="I13" s="34">
        <f>VLOOKUP($B13,scoreA!$C$7:$V$156,9,FALSE)</f>
        <v>53</v>
      </c>
      <c r="J13" s="34">
        <f>VLOOKUP($B13,scoreA!$C$7:$V$156,10,FALSE)</f>
        <v>48</v>
      </c>
      <c r="K13" s="34">
        <f>VLOOKUP($B13,scoreA!$C$7:$V$156,11,FALSE)</f>
        <v>38</v>
      </c>
      <c r="L13" s="34">
        <f>VLOOKUP($B13,scoreA!$C$7:$V$156,12,FALSE)</f>
        <v>32</v>
      </c>
      <c r="M13" s="34">
        <f>VLOOKUP($B13,scoreA!$C$7:$V$156,13,FALSE)</f>
        <v>6.9999999999999999E-4</v>
      </c>
      <c r="N13" s="34">
        <f>VLOOKUP($B13,scoreA!$C$7:$V$156,14,FALSE)</f>
        <v>8.0000000000000004E-4</v>
      </c>
      <c r="O13" s="34">
        <f>VLOOKUP($B13,scoreA!$C$7:$V$156,15,FALSE)</f>
        <v>46</v>
      </c>
      <c r="P13" s="34">
        <f>VLOOKUP($B13,scoreA!$C$7:$V$156,16,FALSE)</f>
        <v>100</v>
      </c>
      <c r="Q13" s="43">
        <f>VLOOKUP($B13,scoreA!$C$7:$U$156,17,FALSE)</f>
        <v>336</v>
      </c>
      <c r="R13" s="12">
        <f>VLOOKUP($B13,scoreA!$C$7:$U$156,19,FALSE)</f>
        <v>15</v>
      </c>
      <c r="S13" s="27">
        <f t="shared" si="0"/>
        <v>38</v>
      </c>
    </row>
    <row r="14" spans="2:19" ht="17" x14ac:dyDescent="0.4">
      <c r="B14" s="14">
        <v>8</v>
      </c>
      <c r="C14" s="24">
        <f>VLOOKUP($B14,scoreA!$C$7:$V$156,3,FALSE)</f>
        <v>8</v>
      </c>
      <c r="D14" s="9" t="str">
        <f>VLOOKUP($B14,scoreA!$C$7:$V$156,4,FALSE)</f>
        <v xml:space="preserve">Tarman Božidar </v>
      </c>
      <c r="E14" s="9">
        <f>VLOOKUP($B14,scoreA!$C$7:$V$156,5,FALSE)</f>
        <v>6</v>
      </c>
      <c r="F14" s="34">
        <f>VLOOKUP($B14,scoreA!$C$7:$V$156,6,FALSE)</f>
        <v>54</v>
      </c>
      <c r="G14" s="34">
        <f>VLOOKUP($B14,scoreA!$C$7:$V$156,7,FALSE)</f>
        <v>48</v>
      </c>
      <c r="H14" s="34">
        <f>VLOOKUP($B14,scoreA!$C$7:$V$156,8,FALSE)</f>
        <v>0</v>
      </c>
      <c r="I14" s="34">
        <f>VLOOKUP($B14,scoreA!$C$7:$V$156,9,FALSE)</f>
        <v>2.9999999999999997E-4</v>
      </c>
      <c r="J14" s="34">
        <f>VLOOKUP($B14,scoreA!$C$7:$V$156,10,FALSE)</f>
        <v>53</v>
      </c>
      <c r="K14" s="34">
        <f>VLOOKUP($B14,scoreA!$C$7:$V$156,11,FALSE)</f>
        <v>52</v>
      </c>
      <c r="L14" s="34">
        <f>VLOOKUP($B14,scoreA!$C$7:$V$156,12,FALSE)</f>
        <v>5.9999999999999995E-4</v>
      </c>
      <c r="M14" s="34">
        <f>VLOOKUP($B14,scoreA!$C$7:$V$156,13,FALSE)</f>
        <v>56</v>
      </c>
      <c r="N14" s="34">
        <f>VLOOKUP($B14,scoreA!$C$7:$V$156,14,FALSE)</f>
        <v>55</v>
      </c>
      <c r="O14" s="34">
        <f>VLOOKUP($B14,scoreA!$C$7:$V$156,15,FALSE)</f>
        <v>8.9999999999999998E-4</v>
      </c>
      <c r="P14" s="34">
        <f>VLOOKUP($B14,scoreA!$C$7:$V$156,16,FALSE)</f>
        <v>0</v>
      </c>
      <c r="Q14" s="43">
        <f>VLOOKUP($B14,scoreA!$C$7:$U$156,17,FALSE)</f>
        <v>318</v>
      </c>
      <c r="R14" s="12">
        <f>VLOOKUP($B14,scoreA!$C$7:$U$156,19,FALSE)</f>
        <v>11.7</v>
      </c>
      <c r="S14" s="27">
        <f t="shared" si="0"/>
        <v>48</v>
      </c>
    </row>
    <row r="15" spans="2:19" ht="17" x14ac:dyDescent="0.4">
      <c r="B15" s="14">
        <v>9</v>
      </c>
      <c r="C15" s="24">
        <f>VLOOKUP($B15,scoreA!$C$7:$V$156,3,FALSE)</f>
        <v>9</v>
      </c>
      <c r="D15" s="9" t="str">
        <f>VLOOKUP($B15,scoreA!$C$7:$V$156,4,FALSE)</f>
        <v xml:space="preserve">Plaikner Mario </v>
      </c>
      <c r="E15" s="9">
        <f>VLOOKUP($B15,scoreA!$C$7:$V$156,5,FALSE)</f>
        <v>8</v>
      </c>
      <c r="F15" s="34">
        <f>VLOOKUP($B15,scoreA!$C$7:$V$156,6,FALSE)</f>
        <v>54</v>
      </c>
      <c r="G15" s="34">
        <f>VLOOKUP($B15,scoreA!$C$7:$V$156,7,FALSE)</f>
        <v>43</v>
      </c>
      <c r="H15" s="34">
        <f>VLOOKUP($B15,scoreA!$C$7:$V$156,8,FALSE)</f>
        <v>0</v>
      </c>
      <c r="I15" s="34">
        <f>VLOOKUP($B15,scoreA!$C$7:$V$156,9,FALSE)</f>
        <v>44</v>
      </c>
      <c r="J15" s="34">
        <f>VLOOKUP($B15,scoreA!$C$7:$V$156,10,FALSE)</f>
        <v>4.0000000000000002E-4</v>
      </c>
      <c r="K15" s="34">
        <f>VLOOKUP($B15,scoreA!$C$7:$V$156,11,FALSE)</f>
        <v>42</v>
      </c>
      <c r="L15" s="34">
        <f>VLOOKUP($B15,scoreA!$C$7:$V$156,12,FALSE)</f>
        <v>5.9999999999999995E-4</v>
      </c>
      <c r="M15" s="34">
        <f>VLOOKUP($B15,scoreA!$C$7:$V$156,13,FALSE)</f>
        <v>48</v>
      </c>
      <c r="N15" s="34">
        <f>VLOOKUP($B15,scoreA!$C$7:$V$156,14,FALSE)</f>
        <v>29</v>
      </c>
      <c r="O15" s="34">
        <f>VLOOKUP($B15,scoreA!$C$7:$V$156,15,FALSE)</f>
        <v>35</v>
      </c>
      <c r="P15" s="34">
        <f>VLOOKUP($B15,scoreA!$C$7:$V$156,16,FALSE)</f>
        <v>72</v>
      </c>
      <c r="Q15" s="43">
        <f>VLOOKUP($B15,scoreA!$C$7:$U$156,17,FALSE)</f>
        <v>303</v>
      </c>
      <c r="R15" s="12">
        <f>VLOOKUP($B15,scoreA!$C$7:$U$156,19,FALSE)</f>
        <v>13.6</v>
      </c>
      <c r="S15" s="27">
        <f t="shared" si="0"/>
        <v>42</v>
      </c>
    </row>
    <row r="16" spans="2:19" ht="17" x14ac:dyDescent="0.4">
      <c r="B16" s="14">
        <v>10</v>
      </c>
      <c r="C16" s="24">
        <f>VLOOKUP($B16,scoreA!$C$7:$V$156,3,FALSE)</f>
        <v>10</v>
      </c>
      <c r="D16" s="9" t="str">
        <f>VLOOKUP($B16,scoreA!$C$7:$V$156,4,FALSE)</f>
        <v>Campana Maurizio</v>
      </c>
      <c r="E16" s="9">
        <f>VLOOKUP($B16,scoreA!$C$7:$V$156,5,FALSE)</f>
        <v>5</v>
      </c>
      <c r="F16" s="34">
        <f>VLOOKUP($B16,scoreA!$C$7:$V$156,6,FALSE)</f>
        <v>0</v>
      </c>
      <c r="G16" s="34">
        <f>VLOOKUP($B16,scoreA!$C$7:$V$156,7,FALSE)</f>
        <v>1E-4</v>
      </c>
      <c r="H16" s="34">
        <f>VLOOKUP($B16,scoreA!$C$7:$V$156,8,FALSE)</f>
        <v>2.0000000000000001E-4</v>
      </c>
      <c r="I16" s="34">
        <f>VLOOKUP($B16,scoreA!$C$7:$V$156,9,FALSE)</f>
        <v>55</v>
      </c>
      <c r="J16" s="34">
        <f>VLOOKUP($B16,scoreA!$C$7:$V$156,10,FALSE)</f>
        <v>53</v>
      </c>
      <c r="K16" s="34">
        <f>VLOOKUP($B16,scoreA!$C$7:$V$156,11,FALSE)</f>
        <v>44</v>
      </c>
      <c r="L16" s="34">
        <f>VLOOKUP($B16,scoreA!$C$7:$V$156,12,FALSE)</f>
        <v>65</v>
      </c>
      <c r="M16" s="34">
        <f>VLOOKUP($B16,scoreA!$C$7:$V$156,13,FALSE)</f>
        <v>61</v>
      </c>
      <c r="N16" s="34">
        <f>VLOOKUP($B16,scoreA!$C$7:$V$156,14,FALSE)</f>
        <v>8.0000000000000004E-4</v>
      </c>
      <c r="O16" s="34">
        <f>VLOOKUP($B16,scoreA!$C$7:$V$156,15,FALSE)</f>
        <v>8.9999999999999998E-4</v>
      </c>
      <c r="P16" s="34">
        <f>VLOOKUP($B16,scoreA!$C$7:$V$156,16,FALSE)</f>
        <v>0</v>
      </c>
      <c r="Q16" s="43">
        <f>VLOOKUP($B16,scoreA!$C$7:$U$156,17,FALSE)</f>
        <v>278</v>
      </c>
      <c r="R16" s="12">
        <f>VLOOKUP($B16,scoreA!$C$7:$U$156,19,FALSE)</f>
        <v>8.1999999999999993</v>
      </c>
      <c r="S16" s="27">
        <f t="shared" si="0"/>
        <v>44</v>
      </c>
    </row>
    <row r="17" spans="2:19" ht="17" x14ac:dyDescent="0.4">
      <c r="B17" s="14">
        <v>11</v>
      </c>
      <c r="C17" s="24">
        <f>VLOOKUP($B17,scoreA!$C$7:$V$156,3,FALSE)</f>
        <v>11</v>
      </c>
      <c r="D17" s="9" t="str">
        <f>VLOOKUP($B17,scoreA!$C$7:$V$156,4,FALSE)</f>
        <v>Benetazzo Sonia</v>
      </c>
      <c r="E17" s="9">
        <f>VLOOKUP($B17,scoreA!$C$7:$V$156,5,FALSE)</f>
        <v>5</v>
      </c>
      <c r="F17" s="34">
        <f>VLOOKUP($B17,scoreA!$C$7:$V$156,6,FALSE)</f>
        <v>0</v>
      </c>
      <c r="G17" s="34">
        <f>VLOOKUP($B17,scoreA!$C$7:$V$156,7,FALSE)</f>
        <v>1E-4</v>
      </c>
      <c r="H17" s="34">
        <f>VLOOKUP($B17,scoreA!$C$7:$V$156,8,FALSE)</f>
        <v>2.0000000000000001E-4</v>
      </c>
      <c r="I17" s="34">
        <f>VLOOKUP($B17,scoreA!$C$7:$V$156,9,FALSE)</f>
        <v>49</v>
      </c>
      <c r="J17" s="34">
        <f>VLOOKUP($B17,scoreA!$C$7:$V$156,10,FALSE)</f>
        <v>43</v>
      </c>
      <c r="K17" s="34">
        <f>VLOOKUP($B17,scoreA!$C$7:$V$156,11,FALSE)</f>
        <v>51</v>
      </c>
      <c r="L17" s="34">
        <f>VLOOKUP($B17,scoreA!$C$7:$V$156,12,FALSE)</f>
        <v>45</v>
      </c>
      <c r="M17" s="34">
        <f>VLOOKUP($B17,scoreA!$C$7:$V$156,13,FALSE)</f>
        <v>59</v>
      </c>
      <c r="N17" s="34">
        <f>VLOOKUP($B17,scoreA!$C$7:$V$156,14,FALSE)</f>
        <v>8.0000000000000004E-4</v>
      </c>
      <c r="O17" s="34">
        <f>VLOOKUP($B17,scoreA!$C$7:$V$156,15,FALSE)</f>
        <v>8.9999999999999998E-4</v>
      </c>
      <c r="P17" s="34">
        <f>VLOOKUP($B17,scoreA!$C$7:$V$156,16,FALSE)</f>
        <v>0</v>
      </c>
      <c r="Q17" s="43">
        <f>VLOOKUP($B17,scoreA!$C$7:$U$156,17,FALSE)</f>
        <v>247</v>
      </c>
      <c r="R17" s="12">
        <f>VLOOKUP($B17,scoreA!$C$7:$U$156,19,FALSE)</f>
        <v>14.5</v>
      </c>
      <c r="S17" s="27">
        <f t="shared" si="0"/>
        <v>43</v>
      </c>
    </row>
    <row r="18" spans="2:19" ht="17" x14ac:dyDescent="0.4">
      <c r="B18" s="14">
        <v>12</v>
      </c>
      <c r="C18" s="24">
        <f>VLOOKUP($B18,scoreA!$C$7:$V$156,3,FALSE)</f>
        <v>12</v>
      </c>
      <c r="D18" s="9" t="str">
        <f>VLOOKUP($B18,scoreA!$C$7:$V$156,4,FALSE)</f>
        <v>Polajnar Drago</v>
      </c>
      <c r="E18" s="9">
        <f>VLOOKUP($B18,scoreA!$C$7:$V$156,5,FALSE)</f>
        <v>2</v>
      </c>
      <c r="F18" s="34">
        <f>VLOOKUP($B18,scoreA!$C$7:$V$156,6,FALSE)</f>
        <v>0</v>
      </c>
      <c r="G18" s="34">
        <f>VLOOKUP($B18,scoreA!$C$7:$V$156,7,FALSE)</f>
        <v>1E-4</v>
      </c>
      <c r="H18" s="34">
        <f>VLOOKUP($B18,scoreA!$C$7:$V$156,8,FALSE)</f>
        <v>2.0000000000000001E-4</v>
      </c>
      <c r="I18" s="34">
        <f>VLOOKUP($B18,scoreA!$C$7:$V$156,9,FALSE)</f>
        <v>2.9999999999999997E-4</v>
      </c>
      <c r="J18" s="34">
        <f>VLOOKUP($B18,scoreA!$C$7:$V$156,10,FALSE)</f>
        <v>54</v>
      </c>
      <c r="K18" s="34">
        <f>VLOOKUP($B18,scoreA!$C$7:$V$156,11,FALSE)</f>
        <v>5.0000000000000001E-4</v>
      </c>
      <c r="L18" s="34">
        <f>VLOOKUP($B18,scoreA!$C$7:$V$156,12,FALSE)</f>
        <v>5.9999999999999995E-4</v>
      </c>
      <c r="M18" s="34">
        <f>VLOOKUP($B18,scoreA!$C$7:$V$156,13,FALSE)</f>
        <v>6.9999999999999999E-4</v>
      </c>
      <c r="N18" s="34">
        <f>VLOOKUP($B18,scoreA!$C$7:$V$156,14,FALSE)</f>
        <v>8.0000000000000004E-4</v>
      </c>
      <c r="O18" s="34">
        <f>VLOOKUP($B18,scoreA!$C$7:$V$156,15,FALSE)</f>
        <v>8.9999999999999998E-4</v>
      </c>
      <c r="P18" s="34">
        <f>VLOOKUP($B18,scoreA!$C$7:$V$156,16,FALSE)</f>
        <v>118</v>
      </c>
      <c r="Q18" s="43">
        <f>VLOOKUP($B18,scoreA!$C$7:$U$156,17,FALSE)</f>
        <v>172</v>
      </c>
      <c r="R18" s="12">
        <f>VLOOKUP($B18,scoreA!$C$7:$U$156,19,FALSE)</f>
        <v>11.5</v>
      </c>
      <c r="S18" s="27">
        <f t="shared" si="0"/>
        <v>54</v>
      </c>
    </row>
    <row r="19" spans="2:19" ht="17" x14ac:dyDescent="0.4">
      <c r="B19" s="14">
        <v>13</v>
      </c>
      <c r="C19" s="24">
        <f>VLOOKUP($B19,scoreA!$C$7:$V$156,3,FALSE)</f>
        <v>13</v>
      </c>
      <c r="D19" s="9" t="str">
        <f>VLOOKUP($B19,scoreA!$C$7:$V$156,4,FALSE)</f>
        <v>Mohoric Klemen</v>
      </c>
      <c r="E19" s="9">
        <f>VLOOKUP($B19,scoreA!$C$7:$V$156,5,FALSE)</f>
        <v>2</v>
      </c>
      <c r="F19" s="34">
        <f>VLOOKUP($B19,scoreA!$C$7:$V$156,6,FALSE)</f>
        <v>0</v>
      </c>
      <c r="G19" s="34">
        <f>VLOOKUP($B19,scoreA!$C$7:$V$156,7,FALSE)</f>
        <v>1E-4</v>
      </c>
      <c r="H19" s="34">
        <f>VLOOKUP($B19,scoreA!$C$7:$V$156,8,FALSE)</f>
        <v>60</v>
      </c>
      <c r="I19" s="34">
        <f>VLOOKUP($B19,scoreA!$C$7:$V$156,9,FALSE)</f>
        <v>2.9999999999999997E-4</v>
      </c>
      <c r="J19" s="34">
        <f>VLOOKUP($B19,scoreA!$C$7:$V$156,10,FALSE)</f>
        <v>4.0000000000000002E-4</v>
      </c>
      <c r="K19" s="34">
        <f>VLOOKUP($B19,scoreA!$C$7:$V$156,11,FALSE)</f>
        <v>5.0000000000000001E-4</v>
      </c>
      <c r="L19" s="34">
        <f>VLOOKUP($B19,scoreA!$C$7:$V$156,12,FALSE)</f>
        <v>5.9999999999999995E-4</v>
      </c>
      <c r="M19" s="34">
        <f>VLOOKUP($B19,scoreA!$C$7:$V$156,13,FALSE)</f>
        <v>6.9999999999999999E-4</v>
      </c>
      <c r="N19" s="34">
        <f>VLOOKUP($B19,scoreA!$C$7:$V$156,14,FALSE)</f>
        <v>8.0000000000000004E-4</v>
      </c>
      <c r="O19" s="34">
        <f>VLOOKUP($B19,scoreA!$C$7:$V$156,15,FALSE)</f>
        <v>8.9999999999999998E-4</v>
      </c>
      <c r="P19" s="34">
        <f>VLOOKUP($B19,scoreA!$C$7:$V$156,16,FALSE)</f>
        <v>110</v>
      </c>
      <c r="Q19" s="43">
        <f>VLOOKUP($B19,scoreA!$C$7:$U$156,17,FALSE)</f>
        <v>170</v>
      </c>
      <c r="R19" s="12">
        <f>VLOOKUP($B19,scoreA!$C$7:$U$156,19,FALSE)</f>
        <v>10.8</v>
      </c>
      <c r="S19" s="27">
        <f t="shared" si="0"/>
        <v>60</v>
      </c>
    </row>
    <row r="20" spans="2:19" ht="17" x14ac:dyDescent="0.4">
      <c r="B20" s="14">
        <v>14</v>
      </c>
      <c r="C20" s="24">
        <f>VLOOKUP($B20,scoreA!$C$7:$V$156,3,FALSE)</f>
        <v>14</v>
      </c>
      <c r="D20" s="9" t="str">
        <f>VLOOKUP($B20,scoreA!$C$7:$V$156,4,FALSE)</f>
        <v>Bencina Janez</v>
      </c>
      <c r="E20" s="9">
        <f>VLOOKUP($B20,scoreA!$C$7:$V$156,5,FALSE)</f>
        <v>3</v>
      </c>
      <c r="F20" s="34">
        <f>VLOOKUP($B20,scoreA!$C$7:$V$156,6,FALSE)</f>
        <v>0</v>
      </c>
      <c r="G20" s="34">
        <f>VLOOKUP($B20,scoreA!$C$7:$V$156,7,FALSE)</f>
        <v>49</v>
      </c>
      <c r="H20" s="34">
        <f>VLOOKUP($B20,scoreA!$C$7:$V$156,8,FALSE)</f>
        <v>2.0000000000000001E-4</v>
      </c>
      <c r="I20" s="34">
        <f>VLOOKUP($B20,scoreA!$C$7:$V$156,9,FALSE)</f>
        <v>53</v>
      </c>
      <c r="J20" s="34">
        <f>VLOOKUP($B20,scoreA!$C$7:$V$156,10,FALSE)</f>
        <v>4.0000000000000002E-4</v>
      </c>
      <c r="K20" s="34">
        <f>VLOOKUP($B20,scoreA!$C$7:$V$156,11,FALSE)</f>
        <v>53.000500000000002</v>
      </c>
      <c r="L20" s="34">
        <f>VLOOKUP($B20,scoreA!$C$7:$V$156,12,FALSE)</f>
        <v>5.9999999999999995E-4</v>
      </c>
      <c r="M20" s="34">
        <f>VLOOKUP($B20,scoreA!$C$7:$V$156,13,FALSE)</f>
        <v>6.9999999999999999E-4</v>
      </c>
      <c r="N20" s="34">
        <f>VLOOKUP($B20,scoreA!$C$7:$V$156,14,FALSE)</f>
        <v>8.0000000000000004E-4</v>
      </c>
      <c r="O20" s="34">
        <f>VLOOKUP($B20,scoreA!$C$7:$V$156,15,FALSE)</f>
        <v>8.9999999999999998E-4</v>
      </c>
      <c r="P20" s="34">
        <f>VLOOKUP($B20,scoreA!$C$7:$V$156,16,FALSE)</f>
        <v>0</v>
      </c>
      <c r="Q20" s="43">
        <f>VLOOKUP($B20,scoreA!$C$7:$U$156,17,FALSE)</f>
        <v>155</v>
      </c>
      <c r="R20" s="12">
        <f>VLOOKUP($B20,scoreA!$C$7:$U$156,19,FALSE)</f>
        <v>11.1</v>
      </c>
      <c r="S20" s="27">
        <f t="shared" si="0"/>
        <v>49</v>
      </c>
    </row>
    <row r="21" spans="2:19" ht="17" x14ac:dyDescent="0.4">
      <c r="B21" s="14">
        <v>15</v>
      </c>
      <c r="C21" s="24">
        <f>VLOOKUP($B21,scoreA!$C$7:$V$156,3,FALSE)</f>
        <v>15</v>
      </c>
      <c r="D21" s="9" t="str">
        <f>VLOOKUP($B21,scoreA!$C$7:$V$156,4,FALSE)</f>
        <v>Wedam Simon</v>
      </c>
      <c r="E21" s="9">
        <f>VLOOKUP($B21,scoreA!$C$7:$V$156,5,FALSE)</f>
        <v>3</v>
      </c>
      <c r="F21" s="34">
        <f>VLOOKUP($B21,scoreA!$C$7:$V$156,6,FALSE)</f>
        <v>0</v>
      </c>
      <c r="G21" s="34">
        <f>VLOOKUP($B21,scoreA!$C$7:$V$156,7,FALSE)</f>
        <v>1E-4</v>
      </c>
      <c r="H21" s="34">
        <f>VLOOKUP($B21,scoreA!$C$7:$V$156,8,FALSE)</f>
        <v>2.0000000000000001E-4</v>
      </c>
      <c r="I21" s="34">
        <f>VLOOKUP($B21,scoreA!$C$7:$V$156,9,FALSE)</f>
        <v>2.9999999999999997E-4</v>
      </c>
      <c r="J21" s="34">
        <f>VLOOKUP($B21,scoreA!$C$7:$V$156,10,FALSE)</f>
        <v>4.0000000000000002E-4</v>
      </c>
      <c r="K21" s="34">
        <f>VLOOKUP($B21,scoreA!$C$7:$V$156,11,FALSE)</f>
        <v>5.0000000000000001E-4</v>
      </c>
      <c r="L21" s="34">
        <f>VLOOKUP($B21,scoreA!$C$7:$V$156,12,FALSE)</f>
        <v>42</v>
      </c>
      <c r="M21" s="34">
        <f>VLOOKUP($B21,scoreA!$C$7:$V$156,13,FALSE)</f>
        <v>59</v>
      </c>
      <c r="N21" s="34">
        <f>VLOOKUP($B21,scoreA!$C$7:$V$156,14,FALSE)</f>
        <v>46</v>
      </c>
      <c r="O21" s="34">
        <f>VLOOKUP($B21,scoreA!$C$7:$V$156,15,FALSE)</f>
        <v>8.9999999999999998E-4</v>
      </c>
      <c r="P21" s="34">
        <f>VLOOKUP($B21,scoreA!$C$7:$V$156,16,FALSE)</f>
        <v>0</v>
      </c>
      <c r="Q21" s="43">
        <f>VLOOKUP($B21,scoreA!$C$7:$U$156,17,FALSE)</f>
        <v>147</v>
      </c>
      <c r="R21" s="12">
        <f>VLOOKUP($B21,scoreA!$C$7:$U$156,19,FALSE)</f>
        <v>8.5</v>
      </c>
      <c r="S21" s="27">
        <f t="shared" si="0"/>
        <v>42</v>
      </c>
    </row>
    <row r="22" spans="2:19" ht="17" x14ac:dyDescent="0.4">
      <c r="B22" s="14">
        <v>16</v>
      </c>
      <c r="C22" s="24">
        <f>VLOOKUP($B22,scoreA!$C$7:$V$156,3,FALSE)</f>
        <v>16</v>
      </c>
      <c r="D22" s="9" t="str">
        <f>VLOOKUP($B22,scoreA!$C$7:$V$156,4,FALSE)</f>
        <v>Senk Gregor</v>
      </c>
      <c r="E22" s="9">
        <f>VLOOKUP($B22,scoreA!$C$7:$V$156,5,FALSE)</f>
        <v>2</v>
      </c>
      <c r="F22" s="34">
        <f>VLOOKUP($B22,scoreA!$C$7:$V$156,6,FALSE)</f>
        <v>0</v>
      </c>
      <c r="G22" s="34">
        <f>VLOOKUP($B22,scoreA!$C$7:$V$156,7,FALSE)</f>
        <v>1E-4</v>
      </c>
      <c r="H22" s="34">
        <f>VLOOKUP($B22,scoreA!$C$7:$V$156,8,FALSE)</f>
        <v>2.0000000000000001E-4</v>
      </c>
      <c r="I22" s="34">
        <f>VLOOKUP($B22,scoreA!$C$7:$V$156,9,FALSE)</f>
        <v>2.9999999999999997E-4</v>
      </c>
      <c r="J22" s="34">
        <f>VLOOKUP($B22,scoreA!$C$7:$V$156,10,FALSE)</f>
        <v>45</v>
      </c>
      <c r="K22" s="34">
        <f>VLOOKUP($B22,scoreA!$C$7:$V$156,11,FALSE)</f>
        <v>5.0000000000000001E-4</v>
      </c>
      <c r="L22" s="34">
        <f>VLOOKUP($B22,scoreA!$C$7:$V$156,12,FALSE)</f>
        <v>5.9999999999999995E-4</v>
      </c>
      <c r="M22" s="34">
        <f>VLOOKUP($B22,scoreA!$C$7:$V$156,13,FALSE)</f>
        <v>6.9999999999999999E-4</v>
      </c>
      <c r="N22" s="34">
        <f>VLOOKUP($B22,scoreA!$C$7:$V$156,14,FALSE)</f>
        <v>8.0000000000000004E-4</v>
      </c>
      <c r="O22" s="34">
        <f>VLOOKUP($B22,scoreA!$C$7:$V$156,15,FALSE)</f>
        <v>8.9999999999999998E-4</v>
      </c>
      <c r="P22" s="34">
        <f>VLOOKUP($B22,scoreA!$C$7:$V$156,16,FALSE)</f>
        <v>80</v>
      </c>
      <c r="Q22" s="43">
        <f>VLOOKUP($B22,scoreA!$C$7:$U$156,17,FALSE)</f>
        <v>125</v>
      </c>
      <c r="R22" s="12">
        <f>VLOOKUP($B22,scoreA!$C$7:$U$156,19,FALSE)</f>
        <v>13.9</v>
      </c>
      <c r="S22" s="27">
        <f t="shared" si="0"/>
        <v>45</v>
      </c>
    </row>
    <row r="23" spans="2:19" ht="17" x14ac:dyDescent="0.4">
      <c r="B23" s="14">
        <v>17</v>
      </c>
      <c r="C23" s="24">
        <f>VLOOKUP($B23,scoreA!$C$7:$V$156,3,FALSE)</f>
        <v>17</v>
      </c>
      <c r="D23" s="9" t="str">
        <f>VLOOKUP($B23,scoreA!$C$7:$V$156,4,FALSE)</f>
        <v>Sulin Dimitrij</v>
      </c>
      <c r="E23" s="9">
        <f>VLOOKUP($B23,scoreA!$C$7:$V$156,5,FALSE)</f>
        <v>2</v>
      </c>
      <c r="F23" s="34">
        <f>VLOOKUP($B23,scoreA!$C$7:$V$156,6,FALSE)</f>
        <v>0</v>
      </c>
      <c r="G23" s="34">
        <f>VLOOKUP($B23,scoreA!$C$7:$V$156,7,FALSE)</f>
        <v>1E-4</v>
      </c>
      <c r="H23" s="34">
        <f>VLOOKUP($B23,scoreA!$C$7:$V$156,8,FALSE)</f>
        <v>2.0000000000000001E-4</v>
      </c>
      <c r="I23" s="34">
        <f>VLOOKUP($B23,scoreA!$C$7:$V$156,9,FALSE)</f>
        <v>2.9999999999999997E-4</v>
      </c>
      <c r="J23" s="34">
        <f>VLOOKUP($B23,scoreA!$C$7:$V$156,10,FALSE)</f>
        <v>44</v>
      </c>
      <c r="K23" s="34">
        <f>VLOOKUP($B23,scoreA!$C$7:$V$156,11,FALSE)</f>
        <v>5.0000000000000001E-4</v>
      </c>
      <c r="L23" s="34">
        <f>VLOOKUP($B23,scoreA!$C$7:$V$156,12,FALSE)</f>
        <v>5.9999999999999995E-4</v>
      </c>
      <c r="M23" s="34">
        <f>VLOOKUP($B23,scoreA!$C$7:$V$156,13,FALSE)</f>
        <v>61</v>
      </c>
      <c r="N23" s="34">
        <f>VLOOKUP($B23,scoreA!$C$7:$V$156,14,FALSE)</f>
        <v>8.0000000000000004E-4</v>
      </c>
      <c r="O23" s="34">
        <f>VLOOKUP($B23,scoreA!$C$7:$V$156,15,FALSE)</f>
        <v>8.9999999999999998E-4</v>
      </c>
      <c r="P23" s="34">
        <f>VLOOKUP($B23,scoreA!$C$7:$V$156,16,FALSE)</f>
        <v>0</v>
      </c>
      <c r="Q23" s="43">
        <f>VLOOKUP($B23,scoreA!$C$7:$U$156,17,FALSE)</f>
        <v>105</v>
      </c>
      <c r="R23" s="12">
        <f>VLOOKUP($B23,scoreA!$C$7:$U$156,19,FALSE)</f>
        <v>15</v>
      </c>
      <c r="S23" s="27">
        <f t="shared" si="0"/>
        <v>44</v>
      </c>
    </row>
    <row r="24" spans="2:19" ht="17" x14ac:dyDescent="0.4">
      <c r="B24" s="14">
        <v>18</v>
      </c>
      <c r="C24" s="24">
        <f>VLOOKUP($B24,scoreA!$C$7:$V$156,3,FALSE)</f>
        <v>18</v>
      </c>
      <c r="D24" s="9" t="str">
        <f>VLOOKUP($B24,scoreA!$C$7:$V$156,4,FALSE)</f>
        <v>Kuttnig Harald</v>
      </c>
      <c r="E24" s="9">
        <f>VLOOKUP($B24,scoreA!$C$7:$V$156,5,FALSE)</f>
        <v>2</v>
      </c>
      <c r="F24" s="34">
        <f>VLOOKUP($B24,scoreA!$C$7:$V$156,6,FALSE)</f>
        <v>0</v>
      </c>
      <c r="G24" s="34">
        <f>VLOOKUP($B24,scoreA!$C$7:$V$156,7,FALSE)</f>
        <v>1E-4</v>
      </c>
      <c r="H24" s="34">
        <f>VLOOKUP($B24,scoreA!$C$7:$V$156,8,FALSE)</f>
        <v>2.0000000000000001E-4</v>
      </c>
      <c r="I24" s="34">
        <f>VLOOKUP($B24,scoreA!$C$7:$V$156,9,FALSE)</f>
        <v>2.9999999999999997E-4</v>
      </c>
      <c r="J24" s="34">
        <f>VLOOKUP($B24,scoreA!$C$7:$V$156,10,FALSE)</f>
        <v>4.0000000000000002E-4</v>
      </c>
      <c r="K24" s="34">
        <f>VLOOKUP($B24,scoreA!$C$7:$V$156,11,FALSE)</f>
        <v>5.0000000000000001E-4</v>
      </c>
      <c r="L24" s="34">
        <f>VLOOKUP($B24,scoreA!$C$7:$V$156,12,FALSE)</f>
        <v>53</v>
      </c>
      <c r="M24" s="34">
        <f>VLOOKUP($B24,scoreA!$C$7:$V$156,13,FALSE)</f>
        <v>40</v>
      </c>
      <c r="N24" s="34">
        <f>VLOOKUP($B24,scoreA!$C$7:$V$156,14,FALSE)</f>
        <v>8.0000000000000004E-4</v>
      </c>
      <c r="O24" s="34">
        <f>VLOOKUP($B24,scoreA!$C$7:$V$156,15,FALSE)</f>
        <v>8.9999999999999998E-4</v>
      </c>
      <c r="P24" s="34">
        <f>VLOOKUP($B24,scoreA!$C$7:$V$156,16,FALSE)</f>
        <v>0</v>
      </c>
      <c r="Q24" s="43">
        <f>VLOOKUP($B24,scoreA!$C$7:$U$156,17,FALSE)</f>
        <v>93</v>
      </c>
      <c r="R24" s="12">
        <f>VLOOKUP($B24,scoreA!$C$7:$U$156,19,FALSE)</f>
        <v>13.1</v>
      </c>
      <c r="S24" s="27">
        <f t="shared" si="0"/>
        <v>40</v>
      </c>
    </row>
    <row r="25" spans="2:19" ht="17" x14ac:dyDescent="0.4">
      <c r="B25" s="14">
        <v>19</v>
      </c>
      <c r="C25" s="24">
        <f>VLOOKUP($B25,scoreA!$C$7:$V$156,3,FALSE)</f>
        <v>19</v>
      </c>
      <c r="D25" s="9" t="str">
        <f>VLOOKUP($B25,scoreA!$C$7:$V$156,4,FALSE)</f>
        <v>Brezigar Bogoslav</v>
      </c>
      <c r="E25" s="9">
        <f>VLOOKUP($B25,scoreA!$C$7:$V$156,5,FALSE)</f>
        <v>2</v>
      </c>
      <c r="F25" s="34">
        <f>VLOOKUP($B25,scoreA!$C$7:$V$156,6,FALSE)</f>
        <v>0</v>
      </c>
      <c r="G25" s="34">
        <f>VLOOKUP($B25,scoreA!$C$7:$V$156,7,FALSE)</f>
        <v>1E-4</v>
      </c>
      <c r="H25" s="34">
        <f>VLOOKUP($B25,scoreA!$C$7:$V$156,8,FALSE)</f>
        <v>2.0000000000000001E-4</v>
      </c>
      <c r="I25" s="34">
        <f>VLOOKUP($B25,scoreA!$C$7:$V$156,9,FALSE)</f>
        <v>2.9999999999999997E-4</v>
      </c>
      <c r="J25" s="34">
        <f>VLOOKUP($B25,scoreA!$C$7:$V$156,10,FALSE)</f>
        <v>4.0000000000000002E-4</v>
      </c>
      <c r="K25" s="34">
        <f>VLOOKUP($B25,scoreA!$C$7:$V$156,11,FALSE)</f>
        <v>29</v>
      </c>
      <c r="L25" s="34">
        <f>VLOOKUP($B25,scoreA!$C$7:$V$156,12,FALSE)</f>
        <v>52</v>
      </c>
      <c r="M25" s="34">
        <f>VLOOKUP($B25,scoreA!$C$7:$V$156,13,FALSE)</f>
        <v>6.9999999999999999E-4</v>
      </c>
      <c r="N25" s="34">
        <f>VLOOKUP($B25,scoreA!$C$7:$V$156,14,FALSE)</f>
        <v>8.0000000000000004E-4</v>
      </c>
      <c r="O25" s="34">
        <f>VLOOKUP($B25,scoreA!$C$7:$V$156,15,FALSE)</f>
        <v>8.9999999999999998E-4</v>
      </c>
      <c r="P25" s="34">
        <f>VLOOKUP($B25,scoreA!$C$7:$V$156,16,FALSE)</f>
        <v>0</v>
      </c>
      <c r="Q25" s="43">
        <f>VLOOKUP($B25,scoreA!$C$7:$U$156,17,FALSE)</f>
        <v>81</v>
      </c>
      <c r="R25" s="12">
        <f>VLOOKUP($B25,scoreA!$C$7:$U$156,19,FALSE)</f>
        <v>11.3</v>
      </c>
      <c r="S25" s="27">
        <f t="shared" si="0"/>
        <v>29</v>
      </c>
    </row>
    <row r="26" spans="2:19" ht="17" x14ac:dyDescent="0.4">
      <c r="B26" s="14">
        <v>20</v>
      </c>
      <c r="C26" s="24">
        <f>VLOOKUP($B26,scoreA!$C$7:$V$156,3,FALSE)</f>
        <v>20</v>
      </c>
      <c r="D26" s="9" t="str">
        <f>VLOOKUP($B26,scoreA!$C$7:$V$156,4,FALSE)</f>
        <v>Martincic Andrej</v>
      </c>
      <c r="E26" s="9">
        <f>VLOOKUP($B26,scoreA!$C$7:$V$156,5,FALSE)</f>
        <v>1</v>
      </c>
      <c r="F26" s="34">
        <f>VLOOKUP($B26,scoreA!$C$7:$V$156,6,FALSE)</f>
        <v>0</v>
      </c>
      <c r="G26" s="34">
        <f>VLOOKUP($B26,scoreA!$C$7:$V$156,7,FALSE)</f>
        <v>1E-4</v>
      </c>
      <c r="H26" s="34">
        <f>VLOOKUP($B26,scoreA!$C$7:$V$156,8,FALSE)</f>
        <v>2.0000000000000001E-4</v>
      </c>
      <c r="I26" s="34">
        <f>VLOOKUP($B26,scoreA!$C$7:$V$156,9,FALSE)</f>
        <v>2.9999999999999997E-4</v>
      </c>
      <c r="J26" s="34">
        <f>VLOOKUP($B26,scoreA!$C$7:$V$156,10,FALSE)</f>
        <v>69</v>
      </c>
      <c r="K26" s="34">
        <f>VLOOKUP($B26,scoreA!$C$7:$V$156,11,FALSE)</f>
        <v>5.0000000000000001E-4</v>
      </c>
      <c r="L26" s="34">
        <f>VLOOKUP($B26,scoreA!$C$7:$V$156,12,FALSE)</f>
        <v>5.9999999999999995E-4</v>
      </c>
      <c r="M26" s="34">
        <f>VLOOKUP($B26,scoreA!$C$7:$V$156,13,FALSE)</f>
        <v>6.9999999999999999E-4</v>
      </c>
      <c r="N26" s="34">
        <f>VLOOKUP($B26,scoreA!$C$7:$V$156,14,FALSE)</f>
        <v>8.0000000000000004E-4</v>
      </c>
      <c r="O26" s="34">
        <f>VLOOKUP($B26,scoreA!$C$7:$V$156,15,FALSE)</f>
        <v>8.9999999999999998E-4</v>
      </c>
      <c r="P26" s="34">
        <f>VLOOKUP($B26,scoreA!$C$7:$V$156,16,FALSE)</f>
        <v>0</v>
      </c>
      <c r="Q26" s="43">
        <f>VLOOKUP($B26,scoreA!$C$7:$U$156,17,FALSE)</f>
        <v>69</v>
      </c>
      <c r="R26" s="12">
        <f>VLOOKUP($B26,scoreA!$C$7:$U$156,19,FALSE)</f>
        <v>11.7</v>
      </c>
      <c r="S26" s="27">
        <f t="shared" si="0"/>
        <v>69</v>
      </c>
    </row>
    <row r="27" spans="2:19" ht="17" x14ac:dyDescent="0.4">
      <c r="B27" s="14">
        <v>21</v>
      </c>
      <c r="C27" s="24">
        <f>VLOOKUP($B27,scoreA!$C$7:$V$156,3,FALSE)</f>
        <v>21</v>
      </c>
      <c r="D27" s="9" t="str">
        <f>VLOOKUP($B27,scoreA!$C$7:$V$156,4,FALSE)</f>
        <v>Stirn Marko</v>
      </c>
      <c r="E27" s="9">
        <f>VLOOKUP($B27,scoreA!$C$7:$V$156,5,FALSE)</f>
        <v>1</v>
      </c>
      <c r="F27" s="34">
        <f>VLOOKUP($B27,scoreA!$C$7:$V$156,6,FALSE)</f>
        <v>0</v>
      </c>
      <c r="G27" s="34">
        <f>VLOOKUP($B27,scoreA!$C$7:$V$156,7,FALSE)</f>
        <v>1E-4</v>
      </c>
      <c r="H27" s="34">
        <f>VLOOKUP($B27,scoreA!$C$7:$V$156,8,FALSE)</f>
        <v>2.0000000000000001E-4</v>
      </c>
      <c r="I27" s="34">
        <f>VLOOKUP($B27,scoreA!$C$7:$V$156,9,FALSE)</f>
        <v>2.9999999999999997E-4</v>
      </c>
      <c r="J27" s="34">
        <f>VLOOKUP($B27,scoreA!$C$7:$V$156,10,FALSE)</f>
        <v>66</v>
      </c>
      <c r="K27" s="34">
        <f>VLOOKUP($B27,scoreA!$C$7:$V$156,11,FALSE)</f>
        <v>5.0000000000000001E-4</v>
      </c>
      <c r="L27" s="34">
        <f>VLOOKUP($B27,scoreA!$C$7:$V$156,12,FALSE)</f>
        <v>5.9999999999999995E-4</v>
      </c>
      <c r="M27" s="34">
        <f>VLOOKUP($B27,scoreA!$C$7:$V$156,13,FALSE)</f>
        <v>6.9999999999999999E-4</v>
      </c>
      <c r="N27" s="34">
        <f>VLOOKUP($B27,scoreA!$C$7:$V$156,14,FALSE)</f>
        <v>8.0000000000000004E-4</v>
      </c>
      <c r="O27" s="34">
        <f>VLOOKUP($B27,scoreA!$C$7:$V$156,15,FALSE)</f>
        <v>8.9999999999999998E-4</v>
      </c>
      <c r="P27" s="34">
        <f>VLOOKUP($B27,scoreA!$C$7:$V$156,16,FALSE)</f>
        <v>0</v>
      </c>
      <c r="Q27" s="43">
        <f>VLOOKUP($B27,scoreA!$C$7:$U$156,17,FALSE)</f>
        <v>66</v>
      </c>
      <c r="R27" s="12">
        <f>VLOOKUP($B27,scoreA!$C$7:$U$156,19,FALSE)</f>
        <v>8</v>
      </c>
      <c r="S27" s="27">
        <f t="shared" si="0"/>
        <v>66</v>
      </c>
    </row>
    <row r="28" spans="2:19" ht="17" x14ac:dyDescent="0.4">
      <c r="B28" s="14">
        <v>22</v>
      </c>
      <c r="C28" s="24">
        <f>VLOOKUP($B28,scoreA!$C$7:$V$156,3,FALSE)</f>
        <v>22</v>
      </c>
      <c r="D28" s="9" t="str">
        <f>VLOOKUP($B28,scoreA!$C$7:$V$156,4,FALSE)</f>
        <v>Gruden Tomaz</v>
      </c>
      <c r="E28" s="9">
        <f>VLOOKUP($B28,scoreA!$C$7:$V$156,5,FALSE)</f>
        <v>1</v>
      </c>
      <c r="F28" s="34">
        <f>VLOOKUP($B28,scoreA!$C$7:$V$156,6,FALSE)</f>
        <v>0</v>
      </c>
      <c r="G28" s="34">
        <f>VLOOKUP($B28,scoreA!$C$7:$V$156,7,FALSE)</f>
        <v>1E-4</v>
      </c>
      <c r="H28" s="34">
        <f>VLOOKUP($B28,scoreA!$C$7:$V$156,8,FALSE)</f>
        <v>2.0000000000000001E-4</v>
      </c>
      <c r="I28" s="34">
        <f>VLOOKUP($B28,scoreA!$C$7:$V$156,9,FALSE)</f>
        <v>2.9999999999999997E-4</v>
      </c>
      <c r="J28" s="34">
        <f>VLOOKUP($B28,scoreA!$C$7:$V$156,10,FALSE)</f>
        <v>65</v>
      </c>
      <c r="K28" s="34">
        <f>VLOOKUP($B28,scoreA!$C$7:$V$156,11,FALSE)</f>
        <v>5.0000000000000001E-4</v>
      </c>
      <c r="L28" s="34">
        <f>VLOOKUP($B28,scoreA!$C$7:$V$156,12,FALSE)</f>
        <v>5.9999999999999995E-4</v>
      </c>
      <c r="M28" s="34">
        <f>VLOOKUP($B28,scoreA!$C$7:$V$156,13,FALSE)</f>
        <v>6.9999999999999999E-4</v>
      </c>
      <c r="N28" s="34">
        <f>VLOOKUP($B28,scoreA!$C$7:$V$156,14,FALSE)</f>
        <v>8.0000000000000004E-4</v>
      </c>
      <c r="O28" s="34">
        <f>VLOOKUP($B28,scoreA!$C$7:$V$156,15,FALSE)</f>
        <v>8.9999999999999998E-4</v>
      </c>
      <c r="P28" s="34">
        <f>VLOOKUP($B28,scoreA!$C$7:$V$156,16,FALSE)</f>
        <v>0</v>
      </c>
      <c r="Q28" s="43">
        <f>VLOOKUP($B28,scoreA!$C$7:$U$156,17,FALSE)</f>
        <v>65</v>
      </c>
      <c r="R28" s="12">
        <f>VLOOKUP($B28,scoreA!$C$7:$U$156,19,FALSE)</f>
        <v>9.8000000000000007</v>
      </c>
      <c r="S28" s="27">
        <f t="shared" si="0"/>
        <v>65</v>
      </c>
    </row>
    <row r="29" spans="2:19" ht="17" x14ac:dyDescent="0.4">
      <c r="B29" s="14">
        <v>23</v>
      </c>
      <c r="C29" s="24">
        <f>VLOOKUP($B29,scoreA!$C$7:$V$156,3,FALSE)</f>
        <v>23</v>
      </c>
      <c r="D29" s="9" t="str">
        <f>VLOOKUP($B29,scoreA!$C$7:$V$156,4,FALSE)</f>
        <v>Iskra Blaz</v>
      </c>
      <c r="E29" s="9">
        <f>VLOOKUP($B29,scoreA!$C$7:$V$156,5,FALSE)</f>
        <v>1</v>
      </c>
      <c r="F29" s="34">
        <f>VLOOKUP($B29,scoreA!$C$7:$V$156,6,FALSE)</f>
        <v>0</v>
      </c>
      <c r="G29" s="34">
        <f>VLOOKUP($B29,scoreA!$C$7:$V$156,7,FALSE)</f>
        <v>1E-4</v>
      </c>
      <c r="H29" s="34">
        <f>VLOOKUP($B29,scoreA!$C$7:$V$156,8,FALSE)</f>
        <v>2.0000000000000001E-4</v>
      </c>
      <c r="I29" s="34">
        <f>VLOOKUP($B29,scoreA!$C$7:$V$156,9,FALSE)</f>
        <v>2.9999999999999997E-4</v>
      </c>
      <c r="J29" s="34">
        <f>VLOOKUP($B29,scoreA!$C$7:$V$156,10,FALSE)</f>
        <v>63</v>
      </c>
      <c r="K29" s="34">
        <f>VLOOKUP($B29,scoreA!$C$7:$V$156,11,FALSE)</f>
        <v>5.0000000000000001E-4</v>
      </c>
      <c r="L29" s="34">
        <f>VLOOKUP($B29,scoreA!$C$7:$V$156,12,FALSE)</f>
        <v>5.9999999999999995E-4</v>
      </c>
      <c r="M29" s="34">
        <f>VLOOKUP($B29,scoreA!$C$7:$V$156,13,FALSE)</f>
        <v>6.9999999999999999E-4</v>
      </c>
      <c r="N29" s="34">
        <f>VLOOKUP($B29,scoreA!$C$7:$V$156,14,FALSE)</f>
        <v>8.0000000000000004E-4</v>
      </c>
      <c r="O29" s="34">
        <f>VLOOKUP($B29,scoreA!$C$7:$V$156,15,FALSE)</f>
        <v>8.9999999999999998E-4</v>
      </c>
      <c r="P29" s="34">
        <f>VLOOKUP($B29,scoreA!$C$7:$V$156,16,FALSE)</f>
        <v>0</v>
      </c>
      <c r="Q29" s="43">
        <f>VLOOKUP($B29,scoreA!$C$7:$U$156,17,FALSE)</f>
        <v>63</v>
      </c>
      <c r="R29" s="12">
        <f>VLOOKUP($B29,scoreA!$C$7:$U$156,19,FALSE)</f>
        <v>6.1</v>
      </c>
      <c r="S29" s="27">
        <f t="shared" si="0"/>
        <v>63</v>
      </c>
    </row>
    <row r="30" spans="2:19" ht="17" x14ac:dyDescent="0.4">
      <c r="B30" s="14">
        <v>24</v>
      </c>
      <c r="C30" s="24">
        <f>VLOOKUP($B30,scoreA!$C$7:$V$156,3,FALSE)</f>
        <v>24</v>
      </c>
      <c r="D30" s="9" t="str">
        <f>VLOOKUP($B30,scoreA!$C$7:$V$156,4,FALSE)</f>
        <v>Dario Alessandro</v>
      </c>
      <c r="E30" s="9">
        <f>VLOOKUP($B30,scoreA!$C$7:$V$156,5,FALSE)</f>
        <v>1</v>
      </c>
      <c r="F30" s="34">
        <f>VLOOKUP($B30,scoreA!$C$7:$V$156,6,FALSE)</f>
        <v>0</v>
      </c>
      <c r="G30" s="34">
        <f>VLOOKUP($B30,scoreA!$C$7:$V$156,7,FALSE)</f>
        <v>1E-4</v>
      </c>
      <c r="H30" s="34">
        <f>VLOOKUP($B30,scoreA!$C$7:$V$156,8,FALSE)</f>
        <v>2.0000000000000001E-4</v>
      </c>
      <c r="I30" s="34">
        <f>VLOOKUP($B30,scoreA!$C$7:$V$156,9,FALSE)</f>
        <v>2.9999999999999997E-4</v>
      </c>
      <c r="J30" s="34">
        <f>VLOOKUP($B30,scoreA!$C$7:$V$156,10,FALSE)</f>
        <v>4.0000000000000002E-4</v>
      </c>
      <c r="K30" s="34">
        <f>VLOOKUP($B30,scoreA!$C$7:$V$156,11,FALSE)</f>
        <v>5.0000000000000001E-4</v>
      </c>
      <c r="L30" s="34">
        <f>VLOOKUP($B30,scoreA!$C$7:$V$156,12,FALSE)</f>
        <v>60</v>
      </c>
      <c r="M30" s="34">
        <f>VLOOKUP($B30,scoreA!$C$7:$V$156,13,FALSE)</f>
        <v>6.9999999999999999E-4</v>
      </c>
      <c r="N30" s="34">
        <f>VLOOKUP($B30,scoreA!$C$7:$V$156,14,FALSE)</f>
        <v>8.0000000000000004E-4</v>
      </c>
      <c r="O30" s="34">
        <f>VLOOKUP($B30,scoreA!$C$7:$V$156,15,FALSE)</f>
        <v>8.9999999999999998E-4</v>
      </c>
      <c r="P30" s="34">
        <f>VLOOKUP($B30,scoreA!$C$7:$V$156,16,FALSE)</f>
        <v>0</v>
      </c>
      <c r="Q30" s="43">
        <f>VLOOKUP($B30,scoreA!$C$7:$U$156,17,FALSE)</f>
        <v>60</v>
      </c>
      <c r="R30" s="12">
        <f>VLOOKUP($B30,scoreA!$C$7:$U$156,19,FALSE)</f>
        <v>9.3000000000000007</v>
      </c>
      <c r="S30" s="27">
        <f t="shared" si="0"/>
        <v>60</v>
      </c>
    </row>
    <row r="31" spans="2:19" ht="17" x14ac:dyDescent="0.4">
      <c r="B31" s="14">
        <v>25</v>
      </c>
      <c r="C31" s="24">
        <f>VLOOKUP($B31,scoreA!$C$7:$V$156,3,FALSE)</f>
        <v>25</v>
      </c>
      <c r="D31" s="9" t="str">
        <f>VLOOKUP($B31,scoreA!$C$7:$V$156,4,FALSE)</f>
        <v>Zamo' Nicola</v>
      </c>
      <c r="E31" s="9">
        <f>VLOOKUP($B31,scoreA!$C$7:$V$156,5,FALSE)</f>
        <v>1</v>
      </c>
      <c r="F31" s="34">
        <f>VLOOKUP($B31,scoreA!$C$7:$V$156,6,FALSE)</f>
        <v>0</v>
      </c>
      <c r="G31" s="34">
        <f>VLOOKUP($B31,scoreA!$C$7:$V$156,7,FALSE)</f>
        <v>1E-4</v>
      </c>
      <c r="H31" s="34">
        <f>VLOOKUP($B31,scoreA!$C$7:$V$156,8,FALSE)</f>
        <v>2.0000000000000001E-4</v>
      </c>
      <c r="I31" s="34">
        <f>VLOOKUP($B31,scoreA!$C$7:$V$156,9,FALSE)</f>
        <v>2.9999999999999997E-4</v>
      </c>
      <c r="J31" s="34">
        <f>VLOOKUP($B31,scoreA!$C$7:$V$156,10,FALSE)</f>
        <v>4.0000000000000002E-4</v>
      </c>
      <c r="K31" s="34">
        <f>VLOOKUP($B31,scoreA!$C$7:$V$156,11,FALSE)</f>
        <v>5.0000000000000001E-4</v>
      </c>
      <c r="L31" s="34">
        <f>VLOOKUP($B31,scoreA!$C$7:$V$156,12,FALSE)</f>
        <v>58</v>
      </c>
      <c r="M31" s="34">
        <f>VLOOKUP($B31,scoreA!$C$7:$V$156,13,FALSE)</f>
        <v>6.9999999999999999E-4</v>
      </c>
      <c r="N31" s="34">
        <f>VLOOKUP($B31,scoreA!$C$7:$V$156,14,FALSE)</f>
        <v>8.0000000000000004E-4</v>
      </c>
      <c r="O31" s="34">
        <f>VLOOKUP($B31,scoreA!$C$7:$V$156,15,FALSE)</f>
        <v>8.9999999999999998E-4</v>
      </c>
      <c r="P31" s="34">
        <f>VLOOKUP($B31,scoreA!$C$7:$V$156,16,FALSE)</f>
        <v>0</v>
      </c>
      <c r="Q31" s="43">
        <f>VLOOKUP($B31,scoreA!$C$7:$U$156,17,FALSE)</f>
        <v>58</v>
      </c>
      <c r="R31" s="12">
        <f>VLOOKUP($B31,scoreA!$C$7:$U$156,19,FALSE)</f>
        <v>7.4</v>
      </c>
      <c r="S31" s="27">
        <f t="shared" si="0"/>
        <v>58</v>
      </c>
    </row>
    <row r="32" spans="2:19" ht="17" x14ac:dyDescent="0.4">
      <c r="B32" s="14">
        <v>26</v>
      </c>
      <c r="C32" s="24">
        <f>VLOOKUP($B32,scoreA!$C$7:$V$156,3,FALSE)</f>
        <v>26</v>
      </c>
      <c r="D32" s="9" t="str">
        <f>VLOOKUP($B32,scoreA!$C$7:$V$156,4,FALSE)</f>
        <v>Mohoric Viktor</v>
      </c>
      <c r="E32" s="9">
        <f>VLOOKUP($B32,scoreA!$C$7:$V$156,5,FALSE)</f>
        <v>1</v>
      </c>
      <c r="F32" s="34">
        <f>VLOOKUP($B32,scoreA!$C$7:$V$156,6,FALSE)</f>
        <v>0</v>
      </c>
      <c r="G32" s="34">
        <f>VLOOKUP($B32,scoreA!$C$7:$V$156,7,FALSE)</f>
        <v>53</v>
      </c>
      <c r="H32" s="34">
        <f>VLOOKUP($B32,scoreA!$C$7:$V$156,8,FALSE)</f>
        <v>2.0000000000000001E-4</v>
      </c>
      <c r="I32" s="34">
        <f>VLOOKUP($B32,scoreA!$C$7:$V$156,9,FALSE)</f>
        <v>2.9999999999999997E-4</v>
      </c>
      <c r="J32" s="34">
        <f>VLOOKUP($B32,scoreA!$C$7:$V$156,10,FALSE)</f>
        <v>4.0000000000000002E-4</v>
      </c>
      <c r="K32" s="34">
        <f>VLOOKUP($B32,scoreA!$C$7:$V$156,11,FALSE)</f>
        <v>5.0000000000000001E-4</v>
      </c>
      <c r="L32" s="34">
        <f>VLOOKUP($B32,scoreA!$C$7:$V$156,12,FALSE)</f>
        <v>5.9999999999999995E-4</v>
      </c>
      <c r="M32" s="34">
        <f>VLOOKUP($B32,scoreA!$C$7:$V$156,13,FALSE)</f>
        <v>6.9999999999999999E-4</v>
      </c>
      <c r="N32" s="34">
        <f>VLOOKUP($B32,scoreA!$C$7:$V$156,14,FALSE)</f>
        <v>8.0000000000000004E-4</v>
      </c>
      <c r="O32" s="34">
        <f>VLOOKUP($B32,scoreA!$C$7:$V$156,15,FALSE)</f>
        <v>8.9999999999999998E-4</v>
      </c>
      <c r="P32" s="34">
        <f>VLOOKUP($B32,scoreA!$C$7:$V$156,16,FALSE)</f>
        <v>0</v>
      </c>
      <c r="Q32" s="43">
        <f>VLOOKUP($B32,scoreA!$C$7:$U$156,17,FALSE)</f>
        <v>53</v>
      </c>
      <c r="R32" s="12">
        <f>VLOOKUP($B32,scoreA!$C$7:$U$156,19,FALSE)</f>
        <v>13.5</v>
      </c>
      <c r="S32" s="27">
        <f t="shared" si="0"/>
        <v>53</v>
      </c>
    </row>
    <row r="33" spans="2:19" ht="17" x14ac:dyDescent="0.4">
      <c r="B33" s="14">
        <v>27</v>
      </c>
      <c r="C33" s="24">
        <f>VLOOKUP($B33,scoreA!$C$7:$V$156,3,FALSE)</f>
        <v>26</v>
      </c>
      <c r="D33" s="9" t="str">
        <f>VLOOKUP($B33,scoreA!$C$7:$V$156,4,FALSE)</f>
        <v>Krammer Matthias</v>
      </c>
      <c r="E33" s="9">
        <f>VLOOKUP($B33,scoreA!$C$7:$V$156,5,FALSE)</f>
        <v>1</v>
      </c>
      <c r="F33" s="34">
        <f>VLOOKUP($B33,scoreA!$C$7:$V$156,6,FALSE)</f>
        <v>0</v>
      </c>
      <c r="G33" s="34">
        <f>VLOOKUP($B33,scoreA!$C$7:$V$156,7,FALSE)</f>
        <v>53</v>
      </c>
      <c r="H33" s="34">
        <f>VLOOKUP($B33,scoreA!$C$7:$V$156,8,FALSE)</f>
        <v>2.0000000000000001E-4</v>
      </c>
      <c r="I33" s="34">
        <f>VLOOKUP($B33,scoreA!$C$7:$V$156,9,FALSE)</f>
        <v>2.9999999999999997E-4</v>
      </c>
      <c r="J33" s="34">
        <f>VLOOKUP($B33,scoreA!$C$7:$V$156,10,FALSE)</f>
        <v>4.0000000000000002E-4</v>
      </c>
      <c r="K33" s="34">
        <f>VLOOKUP($B33,scoreA!$C$7:$V$156,11,FALSE)</f>
        <v>5.0000000000000001E-4</v>
      </c>
      <c r="L33" s="34">
        <f>VLOOKUP($B33,scoreA!$C$7:$V$156,12,FALSE)</f>
        <v>5.9999999999999995E-4</v>
      </c>
      <c r="M33" s="34">
        <f>VLOOKUP($B33,scoreA!$C$7:$V$156,13,FALSE)</f>
        <v>6.9999999999999999E-4</v>
      </c>
      <c r="N33" s="34">
        <f>VLOOKUP($B33,scoreA!$C$7:$V$156,14,FALSE)</f>
        <v>8.0000000000000004E-4</v>
      </c>
      <c r="O33" s="34">
        <f>VLOOKUP($B33,scoreA!$C$7:$V$156,15,FALSE)</f>
        <v>8.9999999999999998E-4</v>
      </c>
      <c r="P33" s="34">
        <f>VLOOKUP($B33,scoreA!$C$7:$V$156,16,FALSE)</f>
        <v>0</v>
      </c>
      <c r="Q33" s="43">
        <f>VLOOKUP($B33,scoreA!$C$7:$U$156,17,FALSE)</f>
        <v>53</v>
      </c>
      <c r="R33" s="12">
        <f>VLOOKUP($B33,scoreA!$C$7:$U$156,19,FALSE)</f>
        <v>6.1</v>
      </c>
      <c r="S33" s="27">
        <f t="shared" si="0"/>
        <v>53</v>
      </c>
    </row>
    <row r="34" spans="2:19" ht="17" x14ac:dyDescent="0.4">
      <c r="B34" s="14">
        <v>28</v>
      </c>
      <c r="C34" s="24">
        <f>VLOOKUP($B34,scoreA!$C$7:$V$156,3,FALSE)</f>
        <v>28</v>
      </c>
      <c r="D34" s="9" t="str">
        <f>VLOOKUP($B34,scoreA!$C$7:$V$156,4,FALSE)</f>
        <v>Ivanov Ivan</v>
      </c>
      <c r="E34" s="9">
        <f>VLOOKUP($B34,scoreA!$C$7:$V$156,5,FALSE)</f>
        <v>1</v>
      </c>
      <c r="F34" s="34">
        <f>VLOOKUP($B34,scoreA!$C$7:$V$156,6,FALSE)</f>
        <v>0</v>
      </c>
      <c r="G34" s="34">
        <f>VLOOKUP($B34,scoreA!$C$7:$V$156,7,FALSE)</f>
        <v>1E-4</v>
      </c>
      <c r="H34" s="34">
        <f>VLOOKUP($B34,scoreA!$C$7:$V$156,8,FALSE)</f>
        <v>2.0000000000000001E-4</v>
      </c>
      <c r="I34" s="34">
        <f>VLOOKUP($B34,scoreA!$C$7:$V$156,9,FALSE)</f>
        <v>2.9999999999999997E-4</v>
      </c>
      <c r="J34" s="34">
        <f>VLOOKUP($B34,scoreA!$C$7:$V$156,10,FALSE)</f>
        <v>4.0000000000000002E-4</v>
      </c>
      <c r="K34" s="34">
        <f>VLOOKUP($B34,scoreA!$C$7:$V$156,11,FALSE)</f>
        <v>52</v>
      </c>
      <c r="L34" s="34">
        <f>VLOOKUP($B34,scoreA!$C$7:$V$156,12,FALSE)</f>
        <v>5.9999999999999995E-4</v>
      </c>
      <c r="M34" s="34">
        <f>VLOOKUP($B34,scoreA!$C$7:$V$156,13,FALSE)</f>
        <v>6.9999999999999999E-4</v>
      </c>
      <c r="N34" s="34">
        <f>VLOOKUP($B34,scoreA!$C$7:$V$156,14,FALSE)</f>
        <v>8.0000000000000004E-4</v>
      </c>
      <c r="O34" s="34">
        <f>VLOOKUP($B34,scoreA!$C$7:$V$156,15,FALSE)</f>
        <v>8.9999999999999998E-4</v>
      </c>
      <c r="P34" s="34">
        <f>VLOOKUP($B34,scoreA!$C$7:$V$156,16,FALSE)</f>
        <v>0</v>
      </c>
      <c r="Q34" s="43">
        <f>VLOOKUP($B34,scoreA!$C$7:$U$156,17,FALSE)</f>
        <v>52</v>
      </c>
      <c r="R34" s="12">
        <f>VLOOKUP($B34,scoreA!$C$7:$U$156,19,FALSE)</f>
        <v>12.3</v>
      </c>
      <c r="S34" s="27">
        <f t="shared" si="0"/>
        <v>52</v>
      </c>
    </row>
    <row r="35" spans="2:19" ht="17" x14ac:dyDescent="0.4">
      <c r="B35" s="14">
        <v>29</v>
      </c>
      <c r="C35" s="24">
        <f>VLOOKUP($B35,scoreA!$C$7:$V$156,3,FALSE)</f>
        <v>29</v>
      </c>
      <c r="D35" s="9" t="str">
        <f>VLOOKUP($B35,scoreA!$C$7:$V$156,4,FALSE)</f>
        <v>Semrl Marinka</v>
      </c>
      <c r="E35" s="9">
        <f>VLOOKUP($B35,scoreA!$C$7:$V$156,5,FALSE)</f>
        <v>1</v>
      </c>
      <c r="F35" s="34">
        <f>VLOOKUP($B35,scoreA!$C$7:$V$156,6,FALSE)</f>
        <v>0</v>
      </c>
      <c r="G35" s="34">
        <f>VLOOKUP($B35,scoreA!$C$7:$V$156,7,FALSE)</f>
        <v>1E-4</v>
      </c>
      <c r="H35" s="34">
        <f>VLOOKUP($B35,scoreA!$C$7:$V$156,8,FALSE)</f>
        <v>51</v>
      </c>
      <c r="I35" s="34">
        <f>VLOOKUP($B35,scoreA!$C$7:$V$156,9,FALSE)</f>
        <v>2.9999999999999997E-4</v>
      </c>
      <c r="J35" s="34">
        <f>VLOOKUP($B35,scoreA!$C$7:$V$156,10,FALSE)</f>
        <v>4.0000000000000002E-4</v>
      </c>
      <c r="K35" s="34">
        <f>VLOOKUP($B35,scoreA!$C$7:$V$156,11,FALSE)</f>
        <v>5.0000000000000001E-4</v>
      </c>
      <c r="L35" s="34">
        <f>VLOOKUP($B35,scoreA!$C$7:$V$156,12,FALSE)</f>
        <v>5.9999999999999995E-4</v>
      </c>
      <c r="M35" s="34">
        <f>VLOOKUP($B35,scoreA!$C$7:$V$156,13,FALSE)</f>
        <v>6.9999999999999999E-4</v>
      </c>
      <c r="N35" s="34">
        <f>VLOOKUP($B35,scoreA!$C$7:$V$156,14,FALSE)</f>
        <v>8.0000000000000004E-4</v>
      </c>
      <c r="O35" s="34">
        <f>VLOOKUP($B35,scoreA!$C$7:$V$156,15,FALSE)</f>
        <v>8.9999999999999998E-4</v>
      </c>
      <c r="P35" s="34">
        <f>VLOOKUP($B35,scoreA!$C$7:$V$156,16,FALSE)</f>
        <v>0</v>
      </c>
      <c r="Q35" s="43">
        <f>VLOOKUP($B35,scoreA!$C$7:$U$156,17,FALSE)</f>
        <v>51</v>
      </c>
      <c r="R35" s="12">
        <f>VLOOKUP($B35,scoreA!$C$7:$U$156,19,FALSE)</f>
        <v>15</v>
      </c>
      <c r="S35" s="27">
        <f t="shared" si="0"/>
        <v>51</v>
      </c>
    </row>
    <row r="36" spans="2:19" ht="17" x14ac:dyDescent="0.4">
      <c r="B36" s="14">
        <v>30</v>
      </c>
      <c r="C36" s="24">
        <f>VLOOKUP($B36,scoreA!$C$7:$V$156,3,FALSE)</f>
        <v>30</v>
      </c>
      <c r="D36" s="9" t="str">
        <f>VLOOKUP($B36,scoreA!$C$7:$V$156,4,FALSE)</f>
        <v>Krammer Petra</v>
      </c>
      <c r="E36" s="9">
        <f>VLOOKUP($B36,scoreA!$C$7:$V$156,5,FALSE)</f>
        <v>1</v>
      </c>
      <c r="F36" s="34">
        <f>VLOOKUP($B36,scoreA!$C$7:$V$156,6,FALSE)</f>
        <v>0</v>
      </c>
      <c r="G36" s="34">
        <f>VLOOKUP($B36,scoreA!$C$7:$V$156,7,FALSE)</f>
        <v>48</v>
      </c>
      <c r="H36" s="34">
        <f>VLOOKUP($B36,scoreA!$C$7:$V$156,8,FALSE)</f>
        <v>2.0000000000000001E-4</v>
      </c>
      <c r="I36" s="34">
        <f>VLOOKUP($B36,scoreA!$C$7:$V$156,9,FALSE)</f>
        <v>2.9999999999999997E-4</v>
      </c>
      <c r="J36" s="34">
        <f>VLOOKUP($B36,scoreA!$C$7:$V$156,10,FALSE)</f>
        <v>4.0000000000000002E-4</v>
      </c>
      <c r="K36" s="34">
        <f>VLOOKUP($B36,scoreA!$C$7:$V$156,11,FALSE)</f>
        <v>5.0000000000000001E-4</v>
      </c>
      <c r="L36" s="34">
        <f>VLOOKUP($B36,scoreA!$C$7:$V$156,12,FALSE)</f>
        <v>5.9999999999999995E-4</v>
      </c>
      <c r="M36" s="34">
        <f>VLOOKUP($B36,scoreA!$C$7:$V$156,13,FALSE)</f>
        <v>6.9999999999999999E-4</v>
      </c>
      <c r="N36" s="34">
        <f>VLOOKUP($B36,scoreA!$C$7:$V$156,14,FALSE)</f>
        <v>8.0000000000000004E-4</v>
      </c>
      <c r="O36" s="34">
        <f>VLOOKUP($B36,scoreA!$C$7:$V$156,15,FALSE)</f>
        <v>8.9999999999999998E-4</v>
      </c>
      <c r="P36" s="34">
        <f>VLOOKUP($B36,scoreA!$C$7:$V$156,16,FALSE)</f>
        <v>0</v>
      </c>
      <c r="Q36" s="43">
        <f>VLOOKUP($B36,scoreA!$C$7:$U$156,17,FALSE)</f>
        <v>48</v>
      </c>
      <c r="R36" s="12">
        <f>VLOOKUP($B36,scoreA!$C$7:$U$156,19,FALSE)</f>
        <v>8.1</v>
      </c>
      <c r="S36" s="27">
        <f t="shared" si="0"/>
        <v>48</v>
      </c>
    </row>
    <row r="37" spans="2:19" ht="17" x14ac:dyDescent="0.4">
      <c r="B37" s="14">
        <v>31</v>
      </c>
      <c r="C37" s="24">
        <f>VLOOKUP($B37,scoreA!$C$7:$V$156,3,FALSE)</f>
        <v>31</v>
      </c>
      <c r="D37" s="9" t="str">
        <f>VLOOKUP($B37,scoreA!$C$7:$V$156,4,FALSE)</f>
        <v>Pantanali Valerio</v>
      </c>
      <c r="E37" s="9">
        <f>VLOOKUP($B37,scoreA!$C$7:$V$156,5,FALSE)</f>
        <v>1</v>
      </c>
      <c r="F37" s="34">
        <f>VLOOKUP($B37,scoreA!$C$7:$V$156,6,FALSE)</f>
        <v>0</v>
      </c>
      <c r="G37" s="34">
        <f>VLOOKUP($B37,scoreA!$C$7:$V$156,7,FALSE)</f>
        <v>1E-4</v>
      </c>
      <c r="H37" s="34">
        <f>VLOOKUP($B37,scoreA!$C$7:$V$156,8,FALSE)</f>
        <v>2.0000000000000001E-4</v>
      </c>
      <c r="I37" s="34">
        <f>VLOOKUP($B37,scoreA!$C$7:$V$156,9,FALSE)</f>
        <v>2.9999999999999997E-4</v>
      </c>
      <c r="J37" s="34">
        <f>VLOOKUP($B37,scoreA!$C$7:$V$156,10,FALSE)</f>
        <v>4.0000000000000002E-4</v>
      </c>
      <c r="K37" s="34">
        <f>VLOOKUP($B37,scoreA!$C$7:$V$156,11,FALSE)</f>
        <v>5.0000000000000001E-4</v>
      </c>
      <c r="L37" s="34">
        <f>VLOOKUP($B37,scoreA!$C$7:$V$156,12,FALSE)</f>
        <v>44</v>
      </c>
      <c r="M37" s="34">
        <f>VLOOKUP($B37,scoreA!$C$7:$V$156,13,FALSE)</f>
        <v>6.9999999999999999E-4</v>
      </c>
      <c r="N37" s="34">
        <f>VLOOKUP($B37,scoreA!$C$7:$V$156,14,FALSE)</f>
        <v>8.0000000000000004E-4</v>
      </c>
      <c r="O37" s="34">
        <f>VLOOKUP($B37,scoreA!$C$7:$V$156,15,FALSE)</f>
        <v>8.9999999999999998E-4</v>
      </c>
      <c r="P37" s="34">
        <f>VLOOKUP($B37,scoreA!$C$7:$V$156,16,FALSE)</f>
        <v>0</v>
      </c>
      <c r="Q37" s="43">
        <f>VLOOKUP($B37,scoreA!$C$7:$U$156,17,FALSE)</f>
        <v>44</v>
      </c>
      <c r="R37" s="12">
        <f>VLOOKUP($B37,scoreA!$C$7:$U$156,19,FALSE)</f>
        <v>10.1</v>
      </c>
      <c r="S37" s="27">
        <f t="shared" si="0"/>
        <v>44</v>
      </c>
    </row>
    <row r="38" spans="2:19" ht="17" x14ac:dyDescent="0.4">
      <c r="B38" s="14">
        <v>32</v>
      </c>
      <c r="C38" s="24">
        <f>VLOOKUP($B38,scoreA!$C$7:$V$156,3,FALSE)</f>
        <v>32</v>
      </c>
      <c r="D38" s="9" t="str">
        <f>VLOOKUP($B38,scoreA!$C$7:$V$156,4,FALSE)</f>
        <v>Princic David</v>
      </c>
      <c r="E38" s="9">
        <f>VLOOKUP($B38,scoreA!$C$7:$V$156,5,FALSE)</f>
        <v>1</v>
      </c>
      <c r="F38" s="34">
        <f>VLOOKUP($B38,scoreA!$C$7:$V$156,6,FALSE)</f>
        <v>0</v>
      </c>
      <c r="G38" s="34">
        <f>VLOOKUP($B38,scoreA!$C$7:$V$156,7,FALSE)</f>
        <v>43</v>
      </c>
      <c r="H38" s="34">
        <f>VLOOKUP($B38,scoreA!$C$7:$V$156,8,FALSE)</f>
        <v>2.0000000000000001E-4</v>
      </c>
      <c r="I38" s="34">
        <f>VLOOKUP($B38,scoreA!$C$7:$V$156,9,FALSE)</f>
        <v>2.9999999999999997E-4</v>
      </c>
      <c r="J38" s="34">
        <f>VLOOKUP($B38,scoreA!$C$7:$V$156,10,FALSE)</f>
        <v>4.0000000000000002E-4</v>
      </c>
      <c r="K38" s="34">
        <f>VLOOKUP($B38,scoreA!$C$7:$V$156,11,FALSE)</f>
        <v>5.0000000000000001E-4</v>
      </c>
      <c r="L38" s="34">
        <f>VLOOKUP($B38,scoreA!$C$7:$V$156,12,FALSE)</f>
        <v>5.9999999999999995E-4</v>
      </c>
      <c r="M38" s="34">
        <f>VLOOKUP($B38,scoreA!$C$7:$V$156,13,FALSE)</f>
        <v>6.9999999999999999E-4</v>
      </c>
      <c r="N38" s="34">
        <f>VLOOKUP($B38,scoreA!$C$7:$V$156,14,FALSE)</f>
        <v>8.0000000000000004E-4</v>
      </c>
      <c r="O38" s="34">
        <f>VLOOKUP($B38,scoreA!$C$7:$V$156,15,FALSE)</f>
        <v>8.9999999999999998E-4</v>
      </c>
      <c r="P38" s="34">
        <f>VLOOKUP($B38,scoreA!$C$7:$V$156,16,FALSE)</f>
        <v>0</v>
      </c>
      <c r="Q38" s="43">
        <f>VLOOKUP($B38,scoreA!$C$7:$U$156,17,FALSE)</f>
        <v>43</v>
      </c>
      <c r="R38" s="12">
        <f>VLOOKUP($B38,scoreA!$C$7:$U$156,19,FALSE)</f>
        <v>13.4</v>
      </c>
      <c r="S38" s="27">
        <f t="shared" si="0"/>
        <v>43</v>
      </c>
    </row>
    <row r="39" spans="2:19" ht="17" x14ac:dyDescent="0.4">
      <c r="B39" s="14">
        <v>33</v>
      </c>
      <c r="C39" s="24">
        <f>VLOOKUP($B39,scoreA!$C$7:$V$156,3,FALSE)</f>
        <v>32</v>
      </c>
      <c r="D39" s="9" t="str">
        <f>VLOOKUP($B39,scoreA!$C$7:$V$156,4,FALSE)</f>
        <v>Ivanova Germana</v>
      </c>
      <c r="E39" s="9">
        <f>VLOOKUP($B39,scoreA!$C$7:$V$156,5,FALSE)</f>
        <v>1</v>
      </c>
      <c r="F39" s="34">
        <f>VLOOKUP($B39,scoreA!$C$7:$V$156,6,FALSE)</f>
        <v>0</v>
      </c>
      <c r="G39" s="34">
        <f>VLOOKUP($B39,scoreA!$C$7:$V$156,7,FALSE)</f>
        <v>1E-4</v>
      </c>
      <c r="H39" s="34">
        <f>VLOOKUP($B39,scoreA!$C$7:$V$156,8,FALSE)</f>
        <v>2.0000000000000001E-4</v>
      </c>
      <c r="I39" s="34">
        <f>VLOOKUP($B39,scoreA!$C$7:$V$156,9,FALSE)</f>
        <v>2.9999999999999997E-4</v>
      </c>
      <c r="J39" s="34">
        <f>VLOOKUP($B39,scoreA!$C$7:$V$156,10,FALSE)</f>
        <v>4.0000000000000002E-4</v>
      </c>
      <c r="K39" s="34">
        <f>VLOOKUP($B39,scoreA!$C$7:$V$156,11,FALSE)</f>
        <v>43</v>
      </c>
      <c r="L39" s="34">
        <f>VLOOKUP($B39,scoreA!$C$7:$V$156,12,FALSE)</f>
        <v>5.9999999999999995E-4</v>
      </c>
      <c r="M39" s="34">
        <f>VLOOKUP($B39,scoreA!$C$7:$V$156,13,FALSE)</f>
        <v>6.9999999999999999E-4</v>
      </c>
      <c r="N39" s="34">
        <f>VLOOKUP($B39,scoreA!$C$7:$V$156,14,FALSE)</f>
        <v>8.0000000000000004E-4</v>
      </c>
      <c r="O39" s="34">
        <f>VLOOKUP($B39,scoreA!$C$7:$V$156,15,FALSE)</f>
        <v>8.9999999999999998E-4</v>
      </c>
      <c r="P39" s="34">
        <f>VLOOKUP($B39,scoreA!$C$7:$V$156,16,FALSE)</f>
        <v>0</v>
      </c>
      <c r="Q39" s="43">
        <f>VLOOKUP($B39,scoreA!$C$7:$U$156,17,FALSE)</f>
        <v>43</v>
      </c>
      <c r="R39" s="12">
        <f>VLOOKUP($B39,scoreA!$C$7:$U$156,19,FALSE)</f>
        <v>13.7</v>
      </c>
      <c r="S39" s="27">
        <f t="shared" si="0"/>
        <v>43</v>
      </c>
    </row>
    <row r="40" spans="2:19" ht="17" x14ac:dyDescent="0.4">
      <c r="B40" s="14">
        <v>34</v>
      </c>
      <c r="C40" s="24">
        <f>VLOOKUP($B40,scoreA!$C$7:$V$156,3,FALSE)</f>
        <v>34</v>
      </c>
      <c r="D40" s="9" t="str">
        <f>VLOOKUP($B40,scoreA!$C$7:$V$156,4,FALSE)</f>
        <v>Rushanov Milko</v>
      </c>
      <c r="E40" s="9">
        <f>VLOOKUP($B40,scoreA!$C$7:$V$156,5,FALSE)</f>
        <v>1</v>
      </c>
      <c r="F40" s="34">
        <f>VLOOKUP($B40,scoreA!$C$7:$V$156,6,FALSE)</f>
        <v>0</v>
      </c>
      <c r="G40" s="34">
        <f>VLOOKUP($B40,scoreA!$C$7:$V$156,7,FALSE)</f>
        <v>1E-4</v>
      </c>
      <c r="H40" s="34">
        <f>VLOOKUP($B40,scoreA!$C$7:$V$156,8,FALSE)</f>
        <v>2.0000000000000001E-4</v>
      </c>
      <c r="I40" s="34">
        <f>VLOOKUP($B40,scoreA!$C$7:$V$156,9,FALSE)</f>
        <v>2.9999999999999997E-4</v>
      </c>
      <c r="J40" s="34">
        <f>VLOOKUP($B40,scoreA!$C$7:$V$156,10,FALSE)</f>
        <v>4.0000000000000002E-4</v>
      </c>
      <c r="K40" s="34">
        <f>VLOOKUP($B40,scoreA!$C$7:$V$156,11,FALSE)</f>
        <v>41</v>
      </c>
      <c r="L40" s="34">
        <f>VLOOKUP($B40,scoreA!$C$7:$V$156,12,FALSE)</f>
        <v>5.9999999999999995E-4</v>
      </c>
      <c r="M40" s="34">
        <f>VLOOKUP($B40,scoreA!$C$7:$V$156,13,FALSE)</f>
        <v>6.9999999999999999E-4</v>
      </c>
      <c r="N40" s="34">
        <f>VLOOKUP($B40,scoreA!$C$7:$V$156,14,FALSE)</f>
        <v>8.0000000000000004E-4</v>
      </c>
      <c r="O40" s="34">
        <f>VLOOKUP($B40,scoreA!$C$7:$V$156,15,FALSE)</f>
        <v>8.9999999999999998E-4</v>
      </c>
      <c r="P40" s="34">
        <f>VLOOKUP($B40,scoreA!$C$7:$V$156,16,FALSE)</f>
        <v>0</v>
      </c>
      <c r="Q40" s="43">
        <f>VLOOKUP($B40,scoreA!$C$7:$U$156,17,FALSE)</f>
        <v>41</v>
      </c>
      <c r="R40" s="12">
        <f>VLOOKUP($B40,scoreA!$C$7:$U$156,19,FALSE)</f>
        <v>12.7</v>
      </c>
      <c r="S40" s="27">
        <f t="shared" si="0"/>
        <v>41</v>
      </c>
    </row>
    <row r="41" spans="2:19" ht="17" x14ac:dyDescent="0.4">
      <c r="B41" s="14">
        <v>35</v>
      </c>
      <c r="C41" s="24">
        <f>VLOOKUP($B41,scoreA!$C$7:$V$156,3,FALSE)</f>
        <v>34</v>
      </c>
      <c r="D41" s="9" t="str">
        <f>VLOOKUP($B41,scoreA!$C$7:$V$156,4,FALSE)</f>
        <v>Cizman Miha</v>
      </c>
      <c r="E41" s="9">
        <f>VLOOKUP($B41,scoreA!$C$7:$V$156,5,FALSE)</f>
        <v>1</v>
      </c>
      <c r="F41" s="34">
        <f>VLOOKUP($B41,scoreA!$C$7:$V$156,6,FALSE)</f>
        <v>0</v>
      </c>
      <c r="G41" s="34">
        <f>VLOOKUP($B41,scoreA!$C$7:$V$156,7,FALSE)</f>
        <v>1E-4</v>
      </c>
      <c r="H41" s="34">
        <f>VLOOKUP($B41,scoreA!$C$7:$V$156,8,FALSE)</f>
        <v>2.0000000000000001E-4</v>
      </c>
      <c r="I41" s="34">
        <f>VLOOKUP($B41,scoreA!$C$7:$V$156,9,FALSE)</f>
        <v>41</v>
      </c>
      <c r="J41" s="34">
        <f>VLOOKUP($B41,scoreA!$C$7:$V$156,10,FALSE)</f>
        <v>4.0000000000000002E-4</v>
      </c>
      <c r="K41" s="34">
        <f>VLOOKUP($B41,scoreA!$C$7:$V$156,11,FALSE)</f>
        <v>5.0000000000000001E-4</v>
      </c>
      <c r="L41" s="34">
        <f>VLOOKUP($B41,scoreA!$C$7:$V$156,12,FALSE)</f>
        <v>5.9999999999999995E-4</v>
      </c>
      <c r="M41" s="34">
        <f>VLOOKUP($B41,scoreA!$C$7:$V$156,13,FALSE)</f>
        <v>6.9999999999999999E-4</v>
      </c>
      <c r="N41" s="34">
        <f>VLOOKUP($B41,scoreA!$C$7:$V$156,14,FALSE)</f>
        <v>8.0000000000000004E-4</v>
      </c>
      <c r="O41" s="34">
        <f>VLOOKUP($B41,scoreA!$C$7:$V$156,15,FALSE)</f>
        <v>8.9999999999999998E-4</v>
      </c>
      <c r="P41" s="34">
        <f>VLOOKUP($B41,scoreA!$C$7:$V$156,16,FALSE)</f>
        <v>0</v>
      </c>
      <c r="Q41" s="43">
        <f>VLOOKUP($B41,scoreA!$C$7:$U$156,17,FALSE)</f>
        <v>41</v>
      </c>
      <c r="R41" s="12">
        <f>VLOOKUP($B41,scoreA!$C$7:$U$156,19,FALSE)</f>
        <v>11.4</v>
      </c>
      <c r="S41" s="27">
        <f t="shared" si="0"/>
        <v>41</v>
      </c>
    </row>
    <row r="42" spans="2:19" ht="17" x14ac:dyDescent="0.4">
      <c r="B42" s="14">
        <v>36</v>
      </c>
      <c r="C42" s="24">
        <f>VLOOKUP($B42,scoreA!$C$7:$V$156,3,FALSE)</f>
        <v>36</v>
      </c>
      <c r="D42" s="9" t="str">
        <f>VLOOKUP($B42,scoreA!$C$7:$V$156,4,FALSE)</f>
        <v>Zinutti Angelo</v>
      </c>
      <c r="E42" s="9">
        <f>VLOOKUP($B42,scoreA!$C$7:$V$156,5,FALSE)</f>
        <v>1</v>
      </c>
      <c r="F42" s="34">
        <f>VLOOKUP($B42,scoreA!$C$7:$V$156,6,FALSE)</f>
        <v>0</v>
      </c>
      <c r="G42" s="34">
        <f>VLOOKUP($B42,scoreA!$C$7:$V$156,7,FALSE)</f>
        <v>1E-4</v>
      </c>
      <c r="H42" s="34">
        <f>VLOOKUP($B42,scoreA!$C$7:$V$156,8,FALSE)</f>
        <v>2.0000000000000001E-4</v>
      </c>
      <c r="I42" s="34">
        <f>VLOOKUP($B42,scoreA!$C$7:$V$156,9,FALSE)</f>
        <v>2.9999999999999997E-4</v>
      </c>
      <c r="J42" s="34">
        <f>VLOOKUP($B42,scoreA!$C$7:$V$156,10,FALSE)</f>
        <v>4.0000000000000002E-4</v>
      </c>
      <c r="K42" s="34">
        <f>VLOOKUP($B42,scoreA!$C$7:$V$156,11,FALSE)</f>
        <v>5.0000000000000001E-4</v>
      </c>
      <c r="L42" s="34">
        <f>VLOOKUP($B42,scoreA!$C$7:$V$156,12,FALSE)</f>
        <v>5.9999999999999995E-4</v>
      </c>
      <c r="M42" s="34">
        <f>VLOOKUP($B42,scoreA!$C$7:$V$156,13,FALSE)</f>
        <v>6.9999999999999999E-4</v>
      </c>
      <c r="N42" s="34">
        <f>VLOOKUP($B42,scoreA!$C$7:$V$156,14,FALSE)</f>
        <v>8.0000000000000004E-4</v>
      </c>
      <c r="O42" s="34">
        <f>VLOOKUP($B42,scoreA!$C$7:$V$156,15,FALSE)</f>
        <v>40</v>
      </c>
      <c r="P42" s="34">
        <f>VLOOKUP($B42,scoreA!$C$7:$V$156,16,FALSE)</f>
        <v>0</v>
      </c>
      <c r="Q42" s="43">
        <f>VLOOKUP($B42,scoreA!$C$7:$U$156,17,FALSE)</f>
        <v>40</v>
      </c>
      <c r="R42" s="12">
        <f>VLOOKUP($B42,scoreA!$C$7:$U$156,19,FALSE)</f>
        <v>14.2</v>
      </c>
      <c r="S42" s="27">
        <f t="shared" si="0"/>
        <v>40</v>
      </c>
    </row>
    <row r="43" spans="2:19" ht="17" x14ac:dyDescent="0.4">
      <c r="B43" s="14">
        <v>37</v>
      </c>
      <c r="C43" s="24">
        <f>VLOOKUP($B43,scoreA!$C$7:$V$156,3,FALSE)</f>
        <v>37</v>
      </c>
      <c r="D43" s="9" t="str">
        <f>VLOOKUP($B43,scoreA!$C$7:$V$156,4,FALSE)</f>
        <v>Gruban Dejan</v>
      </c>
      <c r="E43" s="9">
        <f>VLOOKUP($B43,scoreA!$C$7:$V$156,5,FALSE)</f>
        <v>1</v>
      </c>
      <c r="F43" s="34">
        <f>VLOOKUP($B43,scoreA!$C$7:$V$156,6,FALSE)</f>
        <v>0</v>
      </c>
      <c r="G43" s="34">
        <f>VLOOKUP($B43,scoreA!$C$7:$V$156,7,FALSE)</f>
        <v>1E-4</v>
      </c>
      <c r="H43" s="34">
        <f>VLOOKUP($B43,scoreA!$C$7:$V$156,8,FALSE)</f>
        <v>2.0000000000000001E-4</v>
      </c>
      <c r="I43" s="34">
        <f>VLOOKUP($B43,scoreA!$C$7:$V$156,9,FALSE)</f>
        <v>39</v>
      </c>
      <c r="J43" s="34">
        <f>VLOOKUP($B43,scoreA!$C$7:$V$156,10,FALSE)</f>
        <v>4.0000000000000002E-4</v>
      </c>
      <c r="K43" s="34">
        <f>VLOOKUP($B43,scoreA!$C$7:$V$156,11,FALSE)</f>
        <v>5.0000000000000001E-4</v>
      </c>
      <c r="L43" s="34">
        <f>VLOOKUP($B43,scoreA!$C$7:$V$156,12,FALSE)</f>
        <v>5.9999999999999995E-4</v>
      </c>
      <c r="M43" s="34">
        <f>VLOOKUP($B43,scoreA!$C$7:$V$156,13,FALSE)</f>
        <v>6.9999999999999999E-4</v>
      </c>
      <c r="N43" s="34">
        <f>VLOOKUP($B43,scoreA!$C$7:$V$156,14,FALSE)</f>
        <v>8.0000000000000004E-4</v>
      </c>
      <c r="O43" s="34">
        <f>VLOOKUP($B43,scoreA!$C$7:$V$156,15,FALSE)</f>
        <v>8.9999999999999998E-4</v>
      </c>
      <c r="P43" s="34">
        <f>VLOOKUP($B43,scoreA!$C$7:$V$156,16,FALSE)</f>
        <v>0</v>
      </c>
      <c r="Q43" s="43">
        <f>VLOOKUP($B43,scoreA!$C$7:$U$156,17,FALSE)</f>
        <v>39</v>
      </c>
      <c r="R43" s="12">
        <f>VLOOKUP($B43,scoreA!$C$7:$U$156,19,FALSE)</f>
        <v>13.9</v>
      </c>
      <c r="S43" s="27">
        <f t="shared" si="0"/>
        <v>39</v>
      </c>
    </row>
    <row r="44" spans="2:19" ht="17" x14ac:dyDescent="0.4">
      <c r="B44" s="14">
        <v>38</v>
      </c>
      <c r="C44" s="24">
        <f>VLOOKUP($B44,scoreA!$C$7:$V$156,3,FALSE)</f>
        <v>38</v>
      </c>
      <c r="D44" s="9" t="str">
        <f>VLOOKUP($B44,scoreA!$C$7:$V$156,4,FALSE)</f>
        <v>Rebolj Andrej</v>
      </c>
      <c r="E44" s="9">
        <f>VLOOKUP($B44,scoreA!$C$7:$V$156,5,FALSE)</f>
        <v>1</v>
      </c>
      <c r="F44" s="34">
        <f>VLOOKUP($B44,scoreA!$C$7:$V$156,6,FALSE)</f>
        <v>0</v>
      </c>
      <c r="G44" s="34">
        <f>VLOOKUP($B44,scoreA!$C$7:$V$156,7,FALSE)</f>
        <v>1E-4</v>
      </c>
      <c r="H44" s="34">
        <f>VLOOKUP($B44,scoreA!$C$7:$V$156,8,FALSE)</f>
        <v>2.0000000000000001E-4</v>
      </c>
      <c r="I44" s="34">
        <f>VLOOKUP($B44,scoreA!$C$7:$V$156,9,FALSE)</f>
        <v>2.9999999999999997E-4</v>
      </c>
      <c r="J44" s="34">
        <f>VLOOKUP($B44,scoreA!$C$7:$V$156,10,FALSE)</f>
        <v>29</v>
      </c>
      <c r="K44" s="34">
        <f>VLOOKUP($B44,scoreA!$C$7:$V$156,11,FALSE)</f>
        <v>5.0000000000000001E-4</v>
      </c>
      <c r="L44" s="34">
        <f>VLOOKUP($B44,scoreA!$C$7:$V$156,12,FALSE)</f>
        <v>5.9999999999999995E-4</v>
      </c>
      <c r="M44" s="34">
        <f>VLOOKUP($B44,scoreA!$C$7:$V$156,13,FALSE)</f>
        <v>6.9999999999999999E-4</v>
      </c>
      <c r="N44" s="34">
        <f>VLOOKUP($B44,scoreA!$C$7:$V$156,14,FALSE)</f>
        <v>8.0000000000000004E-4</v>
      </c>
      <c r="O44" s="34">
        <f>VLOOKUP($B44,scoreA!$C$7:$V$156,15,FALSE)</f>
        <v>8.9999999999999998E-4</v>
      </c>
      <c r="P44" s="34">
        <f>VLOOKUP($B44,scoreA!$C$7:$V$156,16,FALSE)</f>
        <v>0</v>
      </c>
      <c r="Q44" s="43">
        <f>VLOOKUP($B44,scoreA!$C$7:$U$156,17,FALSE)</f>
        <v>29</v>
      </c>
      <c r="R44" s="12">
        <f>VLOOKUP($B44,scoreA!$C$7:$U$156,19,FALSE)</f>
        <v>15</v>
      </c>
      <c r="S44" s="27">
        <f t="shared" si="0"/>
        <v>29</v>
      </c>
    </row>
    <row r="45" spans="2:19" ht="17" x14ac:dyDescent="0.4">
      <c r="B45" s="14">
        <v>39</v>
      </c>
      <c r="C45" s="24">
        <f>VLOOKUP($B45,scoreA!$C$7:$V$156,3,FALSE)</f>
        <v>39</v>
      </c>
      <c r="D45" s="9" t="str">
        <f>VLOOKUP($B45,scoreA!$C$7:$V$156,4,FALSE)</f>
        <v/>
      </c>
      <c r="E45" s="9" t="str">
        <f>VLOOKUP($B45,scoreA!$C$7:$V$156,5,FALSE)</f>
        <v/>
      </c>
      <c r="F45" s="34" t="str">
        <f>VLOOKUP($B45,scoreA!$C$7:$V$156,6,FALSE)</f>
        <v/>
      </c>
      <c r="G45" s="34" t="str">
        <f>VLOOKUP($B45,scoreA!$C$7:$V$156,7,FALSE)</f>
        <v/>
      </c>
      <c r="H45" s="34" t="str">
        <f>VLOOKUP($B45,scoreA!$C$7:$V$156,8,FALSE)</f>
        <v/>
      </c>
      <c r="I45" s="34" t="str">
        <f>VLOOKUP($B45,scoreA!$C$7:$V$156,9,FALSE)</f>
        <v/>
      </c>
      <c r="J45" s="34" t="str">
        <f>VLOOKUP($B45,scoreA!$C$7:$V$156,10,FALSE)</f>
        <v/>
      </c>
      <c r="K45" s="34" t="str">
        <f>VLOOKUP($B45,scoreA!$C$7:$V$156,11,FALSE)</f>
        <v/>
      </c>
      <c r="L45" s="34" t="str">
        <f>VLOOKUP($B45,scoreA!$C$7:$V$156,12,FALSE)</f>
        <v/>
      </c>
      <c r="M45" s="34" t="str">
        <f>VLOOKUP($B45,scoreA!$C$7:$V$156,13,FALSE)</f>
        <v/>
      </c>
      <c r="N45" s="34" t="str">
        <f>VLOOKUP($B45,scoreA!$C$7:$V$156,14,FALSE)</f>
        <v/>
      </c>
      <c r="O45" s="34" t="str">
        <f>VLOOKUP($B45,scoreA!$C$7:$V$156,15,FALSE)</f>
        <v/>
      </c>
      <c r="P45" s="34" t="str">
        <f>VLOOKUP($B45,scoreA!$C$7:$V$156,16,FALSE)</f>
        <v/>
      </c>
      <c r="Q45" s="43">
        <f>VLOOKUP($B45,scoreA!$C$7:$U$156,17,FALSE)</f>
        <v>0</v>
      </c>
      <c r="R45" s="12">
        <f>VLOOKUP($B45,scoreA!$C$7:$U$156,19,FALSE)</f>
        <v>22.4</v>
      </c>
      <c r="S45" s="27" t="e">
        <f t="shared" si="0"/>
        <v>#NUM!</v>
      </c>
    </row>
    <row r="46" spans="2:19" ht="17" x14ac:dyDescent="0.4">
      <c r="B46" s="14">
        <v>40</v>
      </c>
      <c r="C46" s="24">
        <f>VLOOKUP($B46,scoreA!$C$7:$V$156,3,FALSE)</f>
        <v>39</v>
      </c>
      <c r="D46" s="9" t="str">
        <f>VLOOKUP($B46,scoreA!$C$7:$V$156,4,FALSE)</f>
        <v/>
      </c>
      <c r="E46" s="9" t="str">
        <f>VLOOKUP($B46,scoreA!$C$7:$V$156,5,FALSE)</f>
        <v/>
      </c>
      <c r="F46" s="34" t="str">
        <f>VLOOKUP($B46,scoreA!$C$7:$V$156,6,FALSE)</f>
        <v/>
      </c>
      <c r="G46" s="34" t="str">
        <f>VLOOKUP($B46,scoreA!$C$7:$V$156,7,FALSE)</f>
        <v/>
      </c>
      <c r="H46" s="34" t="str">
        <f>VLOOKUP($B46,scoreA!$C$7:$V$156,8,FALSE)</f>
        <v/>
      </c>
      <c r="I46" s="34" t="str">
        <f>VLOOKUP($B46,scoreA!$C$7:$V$156,9,FALSE)</f>
        <v/>
      </c>
      <c r="J46" s="34" t="str">
        <f>VLOOKUP($B46,scoreA!$C$7:$V$156,10,FALSE)</f>
        <v/>
      </c>
      <c r="K46" s="34" t="str">
        <f>VLOOKUP($B46,scoreA!$C$7:$V$156,11,FALSE)</f>
        <v/>
      </c>
      <c r="L46" s="34" t="str">
        <f>VLOOKUP($B46,scoreA!$C$7:$V$156,12,FALSE)</f>
        <v/>
      </c>
      <c r="M46" s="34" t="str">
        <f>VLOOKUP($B46,scoreA!$C$7:$V$156,13,FALSE)</f>
        <v/>
      </c>
      <c r="N46" s="34" t="str">
        <f>VLOOKUP($B46,scoreA!$C$7:$V$156,14,FALSE)</f>
        <v/>
      </c>
      <c r="O46" s="34" t="str">
        <f>VLOOKUP($B46,scoreA!$C$7:$V$156,15,FALSE)</f>
        <v/>
      </c>
      <c r="P46" s="34" t="str">
        <f>VLOOKUP($B46,scoreA!$C$7:$V$156,16,FALSE)</f>
        <v/>
      </c>
      <c r="Q46" s="43">
        <f>VLOOKUP($B46,scoreA!$C$7:$U$156,17,FALSE)</f>
        <v>0</v>
      </c>
      <c r="R46" s="12">
        <f>VLOOKUP($B46,scoreA!$C$7:$U$156,19,FALSE)</f>
        <v>47.7</v>
      </c>
      <c r="S46" s="27" t="e">
        <f t="shared" si="0"/>
        <v>#NUM!</v>
      </c>
    </row>
    <row r="47" spans="2:19" ht="17" x14ac:dyDescent="0.4">
      <c r="B47" s="14">
        <v>41</v>
      </c>
      <c r="C47" s="24">
        <f>VLOOKUP($B47,scoreA!$C$7:$V$156,3,FALSE)</f>
        <v>39</v>
      </c>
      <c r="D47" s="9" t="str">
        <f>VLOOKUP($B47,scoreA!$C$7:$V$156,4,FALSE)</f>
        <v/>
      </c>
      <c r="E47" s="9" t="str">
        <f>VLOOKUP($B47,scoreA!$C$7:$V$156,5,FALSE)</f>
        <v/>
      </c>
      <c r="F47" s="34" t="str">
        <f>VLOOKUP($B47,scoreA!$C$7:$V$156,6,FALSE)</f>
        <v/>
      </c>
      <c r="G47" s="34" t="str">
        <f>VLOOKUP($B47,scoreA!$C$7:$V$156,7,FALSE)</f>
        <v/>
      </c>
      <c r="H47" s="34" t="str">
        <f>VLOOKUP($B47,scoreA!$C$7:$V$156,8,FALSE)</f>
        <v/>
      </c>
      <c r="I47" s="34" t="str">
        <f>VLOOKUP($B47,scoreA!$C$7:$V$156,9,FALSE)</f>
        <v/>
      </c>
      <c r="J47" s="34" t="str">
        <f>VLOOKUP($B47,scoreA!$C$7:$V$156,10,FALSE)</f>
        <v/>
      </c>
      <c r="K47" s="34" t="str">
        <f>VLOOKUP($B47,scoreA!$C$7:$V$156,11,FALSE)</f>
        <v/>
      </c>
      <c r="L47" s="34" t="str">
        <f>VLOOKUP($B47,scoreA!$C$7:$V$156,12,FALSE)</f>
        <v/>
      </c>
      <c r="M47" s="34" t="str">
        <f>VLOOKUP($B47,scoreA!$C$7:$V$156,13,FALSE)</f>
        <v/>
      </c>
      <c r="N47" s="34" t="str">
        <f>VLOOKUP($B47,scoreA!$C$7:$V$156,14,FALSE)</f>
        <v/>
      </c>
      <c r="O47" s="34" t="str">
        <f>VLOOKUP($B47,scoreA!$C$7:$V$156,15,FALSE)</f>
        <v/>
      </c>
      <c r="P47" s="34" t="str">
        <f>VLOOKUP($B47,scoreA!$C$7:$V$156,16,FALSE)</f>
        <v/>
      </c>
      <c r="Q47" s="43">
        <f>VLOOKUP($B47,scoreA!$C$7:$U$156,17,FALSE)</f>
        <v>0</v>
      </c>
      <c r="R47" s="12">
        <f>VLOOKUP($B47,scoreA!$C$7:$U$156,19,FALSE)</f>
        <v>32.1</v>
      </c>
      <c r="S47" s="27" t="e">
        <f t="shared" ref="S47:S49" si="1">IF(E47&lt;6,LARGE(F47:P47,E47),LARGE(F47:P47,6))</f>
        <v>#NUM!</v>
      </c>
    </row>
    <row r="48" spans="2:19" ht="17" x14ac:dyDescent="0.4">
      <c r="B48" s="14">
        <v>42</v>
      </c>
      <c r="C48" s="24">
        <f>VLOOKUP($B48,scoreA!$C$7:$V$156,3,FALSE)</f>
        <v>39</v>
      </c>
      <c r="D48" s="9" t="str">
        <f>VLOOKUP($B48,scoreA!$C$7:$V$156,4,FALSE)</f>
        <v/>
      </c>
      <c r="E48" s="9" t="str">
        <f>VLOOKUP($B48,scoreA!$C$7:$V$156,5,FALSE)</f>
        <v/>
      </c>
      <c r="F48" s="34" t="str">
        <f>VLOOKUP($B48,scoreA!$C$7:$V$156,6,FALSE)</f>
        <v/>
      </c>
      <c r="G48" s="34" t="str">
        <f>VLOOKUP($B48,scoreA!$C$7:$V$156,7,FALSE)</f>
        <v/>
      </c>
      <c r="H48" s="34" t="str">
        <f>VLOOKUP($B48,scoreA!$C$7:$V$156,8,FALSE)</f>
        <v/>
      </c>
      <c r="I48" s="34" t="str">
        <f>VLOOKUP($B48,scoreA!$C$7:$V$156,9,FALSE)</f>
        <v/>
      </c>
      <c r="J48" s="34" t="str">
        <f>VLOOKUP($B48,scoreA!$C$7:$V$156,10,FALSE)</f>
        <v/>
      </c>
      <c r="K48" s="34" t="str">
        <f>VLOOKUP($B48,scoreA!$C$7:$V$156,11,FALSE)</f>
        <v/>
      </c>
      <c r="L48" s="34" t="str">
        <f>VLOOKUP($B48,scoreA!$C$7:$V$156,12,FALSE)</f>
        <v/>
      </c>
      <c r="M48" s="34" t="str">
        <f>VLOOKUP($B48,scoreA!$C$7:$V$156,13,FALSE)</f>
        <v/>
      </c>
      <c r="N48" s="34" t="str">
        <f>VLOOKUP($B48,scoreA!$C$7:$V$156,14,FALSE)</f>
        <v/>
      </c>
      <c r="O48" s="34" t="str">
        <f>VLOOKUP($B48,scoreA!$C$7:$V$156,15,FALSE)</f>
        <v/>
      </c>
      <c r="P48" s="34" t="str">
        <f>VLOOKUP($B48,scoreA!$C$7:$V$156,16,FALSE)</f>
        <v/>
      </c>
      <c r="Q48" s="43">
        <f>VLOOKUP($B48,scoreA!$C$7:$U$156,17,FALSE)</f>
        <v>0</v>
      </c>
      <c r="R48" s="12">
        <f>VLOOKUP($B48,scoreA!$C$7:$U$156,19,FALSE)</f>
        <v>24.8</v>
      </c>
      <c r="S48" s="27" t="e">
        <f t="shared" si="1"/>
        <v>#NUM!</v>
      </c>
    </row>
    <row r="49" spans="2:19" ht="17" x14ac:dyDescent="0.4">
      <c r="B49" s="14">
        <v>43</v>
      </c>
      <c r="C49" s="24">
        <f>VLOOKUP($B49,scoreA!$C$7:$V$156,3,FALSE)</f>
        <v>39</v>
      </c>
      <c r="D49" s="9" t="str">
        <f>VLOOKUP($B49,scoreA!$C$7:$V$156,4,FALSE)</f>
        <v/>
      </c>
      <c r="E49" s="9" t="str">
        <f>VLOOKUP($B49,scoreA!$C$7:$V$156,5,FALSE)</f>
        <v/>
      </c>
      <c r="F49" s="34" t="str">
        <f>VLOOKUP($B49,scoreA!$C$7:$V$156,6,FALSE)</f>
        <v/>
      </c>
      <c r="G49" s="34" t="str">
        <f>VLOOKUP($B49,scoreA!$C$7:$V$156,7,FALSE)</f>
        <v/>
      </c>
      <c r="H49" s="34" t="str">
        <f>VLOOKUP($B49,scoreA!$C$7:$V$156,8,FALSE)</f>
        <v/>
      </c>
      <c r="I49" s="34" t="str">
        <f>VLOOKUP($B49,scoreA!$C$7:$V$156,9,FALSE)</f>
        <v/>
      </c>
      <c r="J49" s="34" t="str">
        <f>VLOOKUP($B49,scoreA!$C$7:$V$156,10,FALSE)</f>
        <v/>
      </c>
      <c r="K49" s="34" t="str">
        <f>VLOOKUP($B49,scoreA!$C$7:$V$156,11,FALSE)</f>
        <v/>
      </c>
      <c r="L49" s="34" t="str">
        <f>VLOOKUP($B49,scoreA!$C$7:$V$156,12,FALSE)</f>
        <v/>
      </c>
      <c r="M49" s="34" t="str">
        <f>VLOOKUP($B49,scoreA!$C$7:$V$156,13,FALSE)</f>
        <v/>
      </c>
      <c r="N49" s="34" t="str">
        <f>VLOOKUP($B49,scoreA!$C$7:$V$156,14,FALSE)</f>
        <v/>
      </c>
      <c r="O49" s="34" t="str">
        <f>VLOOKUP($B49,scoreA!$C$7:$V$156,15,FALSE)</f>
        <v/>
      </c>
      <c r="P49" s="34" t="str">
        <f>VLOOKUP($B49,scoreA!$C$7:$V$156,16,FALSE)</f>
        <v/>
      </c>
      <c r="Q49" s="43">
        <f>VLOOKUP($B49,scoreA!$C$7:$U$156,17,FALSE)</f>
        <v>0</v>
      </c>
      <c r="R49" s="12">
        <f>VLOOKUP($B49,scoreA!$C$7:$U$156,19,FALSE)</f>
        <v>47</v>
      </c>
      <c r="S49" s="27" t="e">
        <f t="shared" si="1"/>
        <v>#NUM!</v>
      </c>
    </row>
  </sheetData>
  <sheetProtection algorithmName="SHA-512" hashValue="/akY2El2FuOJs6K199PvhiZ5edUR8LL6UWaItpfGArKK0pdAWe3kAZASv8C1XxhamyQbxOvBpEjeU2IeJtNABA==" saltValue="6bgOtlLDx4+nL9t46BhkHw==" spinCount="100000" sheet="1" objects="1" scenarios="1"/>
  <mergeCells count="18">
    <mergeCell ref="I5:I6"/>
    <mergeCell ref="J5:J6"/>
    <mergeCell ref="Q5:Q6"/>
    <mergeCell ref="R5:R6"/>
    <mergeCell ref="C2:R2"/>
    <mergeCell ref="K5:K6"/>
    <mergeCell ref="L5:L6"/>
    <mergeCell ref="M5:M6"/>
    <mergeCell ref="N5:N6"/>
    <mergeCell ref="O5:O6"/>
    <mergeCell ref="P5:P6"/>
    <mergeCell ref="F4:P4"/>
    <mergeCell ref="C5:C6"/>
    <mergeCell ref="D5:D6"/>
    <mergeCell ref="E5:E6"/>
    <mergeCell ref="F5:F6"/>
    <mergeCell ref="G5:G6"/>
    <mergeCell ref="H5:H6"/>
  </mergeCells>
  <conditionalFormatting sqref="D7:E49">
    <cfRule type="cellIs" dxfId="179" priority="1914" operator="equal">
      <formula>0</formula>
    </cfRule>
    <cfRule type="containsBlanks" dxfId="178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7">
    <cfRule type="expression" dxfId="177" priority="1578">
      <formula>F7&gt;=$S7</formula>
    </cfRule>
  </conditionalFormatting>
  <conditionalFormatting sqref="F8">
    <cfRule type="expression" dxfId="176" priority="1575">
      <formula>F8&gt;=S8</formula>
    </cfRule>
  </conditionalFormatting>
  <conditionalFormatting sqref="F7:P49">
    <cfRule type="expression" dxfId="175" priority="1">
      <formula>AND(F7&lt;$S7,F7&gt;1)</formula>
    </cfRule>
    <cfRule type="cellIs" dxfId="174" priority="2" operator="lessThan">
      <formula>1</formula>
    </cfRule>
  </conditionalFormatting>
  <conditionalFormatting sqref="F9:P49">
    <cfRule type="expression" dxfId="173" priority="3">
      <formula>F9&gt;=$S9</formula>
    </cfRule>
  </conditionalFormatting>
  <conditionalFormatting sqref="G7:P8">
    <cfRule type="expression" dxfId="172" priority="1281">
      <formula>G7&gt;=$S7</formula>
    </cfRule>
  </conditionalFormatting>
  <conditionalFormatting sqref="Q7:Q49">
    <cfRule type="cellIs" dxfId="171" priority="1877" operator="between">
      <formula>1</formula>
      <formula>0</formula>
    </cfRule>
  </conditionalFormatting>
  <conditionalFormatting sqref="Q7:R49">
    <cfRule type="cellIs" dxfId="170" priority="1913" operator="equal">
      <formula>0</formula>
    </cfRule>
  </conditionalFormatting>
  <conditionalFormatting sqref="R7:R49">
    <cfRule type="cellIs" dxfId="169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71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CCFFCC"/>
    <pageSetUpPr fitToPage="1"/>
  </sheetPr>
  <dimension ref="A2:S90"/>
  <sheetViews>
    <sheetView zoomScaleNormal="100" workbookViewId="0">
      <pane ySplit="6" topLeftCell="A7" activePane="bottomLeft" state="frozen"/>
      <selection pane="bottomLeft" activeCell="B1" sqref="B1:B1048576"/>
    </sheetView>
  </sheetViews>
  <sheetFormatPr defaultRowHeight="14.5" x14ac:dyDescent="0.35"/>
  <cols>
    <col min="1" max="1" width="3.81640625" style="14" customWidth="1"/>
    <col min="2" max="2" width="4.54296875" style="10" hidden="1" customWidth="1"/>
    <col min="3" max="3" width="8.81640625" customWidth="1"/>
    <col min="4" max="4" width="36.81640625" style="5" bestFit="1" customWidth="1"/>
    <col min="5" max="5" width="9" customWidth="1"/>
    <col min="6" max="16" width="7.1796875" customWidth="1"/>
    <col min="17" max="17" width="7.1796875" style="39" customWidth="1"/>
    <col min="18" max="18" width="7.1796875" customWidth="1"/>
    <col min="19" max="19" width="8.81640625" style="33"/>
  </cols>
  <sheetData>
    <row r="2" spans="2:19" ht="30.5" x14ac:dyDescent="0.85">
      <c r="C2" s="69" t="str">
        <f>scoreA!F2</f>
        <v>Swing to Zala Springs &amp; de Baguer Challenge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2:19" ht="6.75" customHeight="1" x14ac:dyDescent="0.35"/>
    <row r="4" spans="2:19" ht="21.75" customHeight="1" x14ac:dyDescent="0.35">
      <c r="D4" s="17" t="s">
        <v>22</v>
      </c>
      <c r="E4" s="13">
        <f>SUM(E7:E90)</f>
        <v>204</v>
      </c>
      <c r="F4" s="74" t="s">
        <v>4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40" t="s">
        <v>14</v>
      </c>
    </row>
    <row r="5" spans="2:19" ht="15.75" customHeight="1" x14ac:dyDescent="0.35">
      <c r="C5" s="75" t="s">
        <v>11</v>
      </c>
      <c r="D5" s="77" t="s">
        <v>0</v>
      </c>
      <c r="E5" s="79" t="s">
        <v>7</v>
      </c>
      <c r="F5" s="72">
        <v>1</v>
      </c>
      <c r="G5" s="72">
        <v>2</v>
      </c>
      <c r="H5" s="72">
        <v>3</v>
      </c>
      <c r="I5" s="72">
        <v>4</v>
      </c>
      <c r="J5" s="72">
        <v>5</v>
      </c>
      <c r="K5" s="72">
        <v>6</v>
      </c>
      <c r="L5" s="72">
        <v>7</v>
      </c>
      <c r="M5" s="72">
        <v>8</v>
      </c>
      <c r="N5" s="72">
        <v>9</v>
      </c>
      <c r="O5" s="72">
        <v>10</v>
      </c>
      <c r="P5" s="72">
        <v>11</v>
      </c>
      <c r="Q5" s="55" t="s">
        <v>166</v>
      </c>
      <c r="R5" s="56" t="s">
        <v>165</v>
      </c>
    </row>
    <row r="6" spans="2:19" ht="15.75" customHeight="1" x14ac:dyDescent="0.35">
      <c r="C6" s="76"/>
      <c r="D6" s="78"/>
      <c r="E6" s="80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55"/>
      <c r="R6" s="56"/>
    </row>
    <row r="7" spans="2:19" ht="17" x14ac:dyDescent="0.4">
      <c r="B7" s="14">
        <v>1</v>
      </c>
      <c r="C7" s="15">
        <f>VLOOKUP($B7,scoreB!$C$7:$V$160,3,FALSE)</f>
        <v>1</v>
      </c>
      <c r="D7" s="9" t="str">
        <f>VLOOKUP($B7,scoreB!$C$7:$V$160,4,FALSE)</f>
        <v xml:space="preserve">Zupančič Bojan </v>
      </c>
      <c r="E7" s="9">
        <f>VLOOKUP($B7,scoreB!$C$7:$V$160,5,FALSE)</f>
        <v>10</v>
      </c>
      <c r="F7" s="34">
        <f>VLOOKUP($B7,scoreB!$C$7:$V$160,6,FALSE)</f>
        <v>55</v>
      </c>
      <c r="G7" s="34">
        <f>VLOOKUP($B7,scoreB!$C$7:$V$160,7,FALSE)</f>
        <v>56</v>
      </c>
      <c r="H7" s="34">
        <f>VLOOKUP($B7,scoreB!$C$7:$V$160,8,FALSE)</f>
        <v>44</v>
      </c>
      <c r="I7" s="34">
        <f>VLOOKUP($B7,scoreB!$C$7:$V$160,9,FALSE)</f>
        <v>51</v>
      </c>
      <c r="J7" s="34">
        <f>VLOOKUP($B7,scoreB!$C$7:$V$160,10,FALSE)</f>
        <v>0</v>
      </c>
      <c r="K7" s="34">
        <f>VLOOKUP($B7,scoreB!$C$7:$V$160,11,FALSE)</f>
        <v>60</v>
      </c>
      <c r="L7" s="34">
        <f>VLOOKUP($B7,scoreB!$C$7:$V$160,12,FALSE)</f>
        <v>47</v>
      </c>
      <c r="M7" s="34">
        <f>VLOOKUP($B7,scoreB!$C$7:$V$160,13,FALSE)</f>
        <v>54</v>
      </c>
      <c r="N7" s="34">
        <f>VLOOKUP($B7,scoreB!$C$7:$V$160,14,FALSE)</f>
        <v>61</v>
      </c>
      <c r="O7" s="34">
        <f>VLOOKUP($B7,scoreB!$C$7:$V$160,15,FALSE)</f>
        <v>59</v>
      </c>
      <c r="P7" s="34">
        <f>VLOOKUP($B7,scoreB!$C$7:$V$160,16,FALSE)</f>
        <v>114</v>
      </c>
      <c r="Q7" s="41">
        <f>VLOOKUP($B7,scoreB!$C$7:$U$160,17,FALSE)</f>
        <v>405</v>
      </c>
      <c r="R7" s="12">
        <f>VLOOKUP($B7,scoreB!$C$7:$U$160,19,FALSE)</f>
        <v>17.100000000000001</v>
      </c>
      <c r="S7" s="33">
        <f>LARGE(F7:P7,6)</f>
        <v>55</v>
      </c>
    </row>
    <row r="8" spans="2:19" ht="17" x14ac:dyDescent="0.4">
      <c r="B8" s="14">
        <v>2</v>
      </c>
      <c r="C8" s="15">
        <f>VLOOKUP($B8,scoreB!$C$7:$V$160,3,FALSE)</f>
        <v>2</v>
      </c>
      <c r="D8" s="9" t="str">
        <f>VLOOKUP($B8,scoreB!$C$7:$V$160,4,FALSE)</f>
        <v>Furlan Simon</v>
      </c>
      <c r="E8" s="9">
        <f>VLOOKUP($B8,scoreB!$C$7:$V$160,5,FALSE)</f>
        <v>7</v>
      </c>
      <c r="F8" s="34">
        <f>VLOOKUP($B8,scoreB!$C$7:$V$160,6,FALSE)</f>
        <v>0</v>
      </c>
      <c r="G8" s="34">
        <f>VLOOKUP($B8,scoreB!$C$7:$V$160,7,FALSE)</f>
        <v>1E-4</v>
      </c>
      <c r="H8" s="34">
        <f>VLOOKUP($B8,scoreB!$C$7:$V$160,8,FALSE)</f>
        <v>2.0000000000000001E-4</v>
      </c>
      <c r="I8" s="34">
        <f>VLOOKUP($B8,scoreB!$C$7:$V$160,9,FALSE)</f>
        <v>58</v>
      </c>
      <c r="J8" s="34">
        <f>VLOOKUP($B8,scoreB!$C$7:$V$160,10,FALSE)</f>
        <v>52</v>
      </c>
      <c r="K8" s="34">
        <f>VLOOKUP($B8,scoreB!$C$7:$V$160,11,FALSE)</f>
        <v>5.0000000000000001E-4</v>
      </c>
      <c r="L8" s="34">
        <f>VLOOKUP($B8,scoreB!$C$7:$V$160,12,FALSE)</f>
        <v>71</v>
      </c>
      <c r="M8" s="34">
        <f>VLOOKUP($B8,scoreB!$C$7:$V$160,13,FALSE)</f>
        <v>63</v>
      </c>
      <c r="N8" s="34">
        <f>VLOOKUP($B8,scoreB!$C$7:$V$160,14,FALSE)</f>
        <v>32</v>
      </c>
      <c r="O8" s="34">
        <f>VLOOKUP($B8,scoreB!$C$7:$V$160,15,FALSE)</f>
        <v>40</v>
      </c>
      <c r="P8" s="34">
        <f>VLOOKUP($B8,scoreB!$C$7:$V$160,16,FALSE)</f>
        <v>118</v>
      </c>
      <c r="Q8" s="41">
        <f>VLOOKUP($B8,scoreB!$C$7:$U$160,17,FALSE)</f>
        <v>402</v>
      </c>
      <c r="R8" s="12">
        <f>VLOOKUP($B8,scoreB!$C$7:$U$160,19,FALSE)</f>
        <v>17.100000000000001</v>
      </c>
      <c r="S8" s="33">
        <f t="shared" ref="S8:S71" si="0">LARGE(F8:P8,6)</f>
        <v>40</v>
      </c>
    </row>
    <row r="9" spans="2:19" ht="17" x14ac:dyDescent="0.4">
      <c r="B9" s="14">
        <v>3</v>
      </c>
      <c r="C9" s="15">
        <f>VLOOKUP($B9,scoreB!$C$7:$V$160,3,FALSE)</f>
        <v>3</v>
      </c>
      <c r="D9" s="9" t="str">
        <f>VLOOKUP($B9,scoreB!$C$7:$V$160,4,FALSE)</f>
        <v xml:space="preserve">Klančišar Mitja </v>
      </c>
      <c r="E9" s="9">
        <f>VLOOKUP($B9,scoreB!$C$7:$V$160,5,FALSE)</f>
        <v>11</v>
      </c>
      <c r="F9" s="34">
        <f>VLOOKUP($B9,scoreB!$C$7:$V$160,6,FALSE)</f>
        <v>38</v>
      </c>
      <c r="G9" s="34">
        <f>VLOOKUP($B9,scoreB!$C$7:$V$160,7,FALSE)</f>
        <v>46</v>
      </c>
      <c r="H9" s="34">
        <f>VLOOKUP($B9,scoreB!$C$7:$V$160,8,FALSE)</f>
        <v>53</v>
      </c>
      <c r="I9" s="34">
        <f>VLOOKUP($B9,scoreB!$C$7:$V$160,9,FALSE)</f>
        <v>34</v>
      </c>
      <c r="J9" s="34">
        <f>VLOOKUP($B9,scoreB!$C$7:$V$160,10,FALSE)</f>
        <v>41</v>
      </c>
      <c r="K9" s="34">
        <f>VLOOKUP($B9,scoreB!$C$7:$V$160,11,FALSE)</f>
        <v>30</v>
      </c>
      <c r="L9" s="34">
        <f>VLOOKUP($B9,scoreB!$C$7:$V$160,12,FALSE)</f>
        <v>55</v>
      </c>
      <c r="M9" s="34">
        <f>VLOOKUP($B9,scoreB!$C$7:$V$160,13,FALSE)</f>
        <v>50</v>
      </c>
      <c r="N9" s="34">
        <f>VLOOKUP($B9,scoreB!$C$7:$V$160,14,FALSE)</f>
        <v>42</v>
      </c>
      <c r="O9" s="34">
        <f>VLOOKUP($B9,scoreB!$C$7:$V$160,15,FALSE)</f>
        <v>32</v>
      </c>
      <c r="P9" s="34">
        <f>VLOOKUP($B9,scoreB!$C$7:$V$160,16,FALSE)</f>
        <v>116</v>
      </c>
      <c r="Q9" s="41">
        <f>VLOOKUP($B9,scoreB!$C$7:$U$160,17,FALSE)</f>
        <v>362</v>
      </c>
      <c r="R9" s="12">
        <f>VLOOKUP($B9,scoreB!$C$7:$U$160,19,FALSE)</f>
        <v>18.600000000000001</v>
      </c>
      <c r="S9" s="33">
        <f t="shared" si="0"/>
        <v>42</v>
      </c>
    </row>
    <row r="10" spans="2:19" ht="17" x14ac:dyDescent="0.4">
      <c r="B10" s="14">
        <v>4</v>
      </c>
      <c r="C10" s="15">
        <f>VLOOKUP($B10,scoreB!$C$7:$V$160,3,FALSE)</f>
        <v>4</v>
      </c>
      <c r="D10" s="9" t="str">
        <f>VLOOKUP($B10,scoreB!$C$7:$V$160,4,FALSE)</f>
        <v xml:space="preserve">Wedam Walter </v>
      </c>
      <c r="E10" s="9">
        <f>VLOOKUP($B10,scoreB!$C$7:$V$160,5,FALSE)</f>
        <v>8</v>
      </c>
      <c r="F10" s="34">
        <f>VLOOKUP($B10,scoreB!$C$7:$V$160,6,FALSE)</f>
        <v>43</v>
      </c>
      <c r="G10" s="34">
        <f>VLOOKUP($B10,scoreB!$C$7:$V$160,7,FALSE)</f>
        <v>0</v>
      </c>
      <c r="H10" s="34">
        <f>VLOOKUP($B10,scoreB!$C$7:$V$160,8,FALSE)</f>
        <v>2.0000000000000001E-4</v>
      </c>
      <c r="I10" s="34">
        <f>VLOOKUP($B10,scoreB!$C$7:$V$160,9,FALSE)</f>
        <v>28</v>
      </c>
      <c r="J10" s="34">
        <f>VLOOKUP($B10,scoreB!$C$7:$V$160,10,FALSE)</f>
        <v>37</v>
      </c>
      <c r="K10" s="34">
        <f>VLOOKUP($B10,scoreB!$C$7:$V$160,11,FALSE)</f>
        <v>46</v>
      </c>
      <c r="L10" s="34">
        <f>VLOOKUP($B10,scoreB!$C$7:$V$160,12,FALSE)</f>
        <v>56</v>
      </c>
      <c r="M10" s="34">
        <f>VLOOKUP($B10,scoreB!$C$7:$V$160,13,FALSE)</f>
        <v>62</v>
      </c>
      <c r="N10" s="34">
        <f>VLOOKUP($B10,scoreB!$C$7:$V$160,14,FALSE)</f>
        <v>56.000799999999998</v>
      </c>
      <c r="O10" s="34">
        <f>VLOOKUP($B10,scoreB!$C$7:$V$160,15,FALSE)</f>
        <v>8.9999999999999998E-4</v>
      </c>
      <c r="P10" s="34">
        <f>VLOOKUP($B10,scoreB!$C$7:$V$160,16,FALSE)</f>
        <v>94</v>
      </c>
      <c r="Q10" s="41">
        <f>VLOOKUP($B10,scoreB!$C$7:$U$160,17,FALSE)</f>
        <v>357.00080000000003</v>
      </c>
      <c r="R10" s="12">
        <f>VLOOKUP($B10,scoreB!$C$7:$U$160,19,FALSE)</f>
        <v>15.8</v>
      </c>
      <c r="S10" s="33">
        <f t="shared" si="0"/>
        <v>43</v>
      </c>
    </row>
    <row r="11" spans="2:19" ht="17" x14ac:dyDescent="0.4">
      <c r="B11" s="14">
        <v>5</v>
      </c>
      <c r="C11" s="15">
        <f>VLOOKUP($B11,scoreB!$C$7:$V$160,3,FALSE)</f>
        <v>5</v>
      </c>
      <c r="D11" s="9" t="str">
        <f>VLOOKUP($B11,scoreB!$C$7:$V$160,4,FALSE)</f>
        <v xml:space="preserve">Plemelj Milena </v>
      </c>
      <c r="E11" s="9">
        <f>VLOOKUP($B11,scoreB!$C$7:$V$160,5,FALSE)</f>
        <v>10</v>
      </c>
      <c r="F11" s="34">
        <f>VLOOKUP($B11,scoreB!$C$7:$V$160,6,FALSE)</f>
        <v>35</v>
      </c>
      <c r="G11" s="34">
        <f>VLOOKUP($B11,scoreB!$C$7:$V$160,7,FALSE)</f>
        <v>47</v>
      </c>
      <c r="H11" s="34">
        <f>VLOOKUP($B11,scoreB!$C$7:$V$160,8,FALSE)</f>
        <v>52</v>
      </c>
      <c r="I11" s="34">
        <f>VLOOKUP($B11,scoreB!$C$7:$V$160,9,FALSE)</f>
        <v>57</v>
      </c>
      <c r="J11" s="34">
        <f>VLOOKUP($B11,scoreB!$C$7:$V$160,10,FALSE)</f>
        <v>51</v>
      </c>
      <c r="K11" s="34">
        <f>VLOOKUP($B11,scoreB!$C$7:$V$160,11,FALSE)</f>
        <v>52.000500000000002</v>
      </c>
      <c r="L11" s="34">
        <f>VLOOKUP($B11,scoreB!$C$7:$V$160,12,FALSE)</f>
        <v>46</v>
      </c>
      <c r="M11" s="34">
        <f>VLOOKUP($B11,scoreB!$C$7:$V$160,13,FALSE)</f>
        <v>0</v>
      </c>
      <c r="N11" s="34">
        <f>VLOOKUP($B11,scoreB!$C$7:$V$160,14,FALSE)</f>
        <v>44</v>
      </c>
      <c r="O11" s="34">
        <f>VLOOKUP($B11,scoreB!$C$7:$V$160,15,FALSE)</f>
        <v>62</v>
      </c>
      <c r="P11" s="34">
        <f>VLOOKUP($B11,scoreB!$C$7:$V$160,16,FALSE)</f>
        <v>78</v>
      </c>
      <c r="Q11" s="41">
        <f>VLOOKUP($B11,scoreB!$C$7:$U$160,17,FALSE)</f>
        <v>352.00049999999999</v>
      </c>
      <c r="R11" s="12">
        <f>VLOOKUP($B11,scoreB!$C$7:$U$160,19,FALSE)</f>
        <v>22.7</v>
      </c>
      <c r="S11" s="33">
        <f t="shared" si="0"/>
        <v>51</v>
      </c>
    </row>
    <row r="12" spans="2:19" ht="17" x14ac:dyDescent="0.4">
      <c r="B12" s="14">
        <v>6</v>
      </c>
      <c r="C12" s="15">
        <f>VLOOKUP($B12,scoreB!$C$7:$V$160,3,FALSE)</f>
        <v>6</v>
      </c>
      <c r="D12" s="9" t="str">
        <f>VLOOKUP($B12,scoreB!$C$7:$V$160,4,FALSE)</f>
        <v xml:space="preserve">Grozdanič Dane </v>
      </c>
      <c r="E12" s="9">
        <f>VLOOKUP($B12,scoreB!$C$7:$V$160,5,FALSE)</f>
        <v>9</v>
      </c>
      <c r="F12" s="34">
        <f>VLOOKUP($B12,scoreB!$C$7:$V$160,6,FALSE)</f>
        <v>51</v>
      </c>
      <c r="G12" s="34">
        <f>VLOOKUP($B12,scoreB!$C$7:$V$160,7,FALSE)</f>
        <v>48</v>
      </c>
      <c r="H12" s="34">
        <f>VLOOKUP($B12,scoreB!$C$7:$V$160,8,FALSE)</f>
        <v>39</v>
      </c>
      <c r="I12" s="34">
        <f>VLOOKUP($B12,scoreB!$C$7:$V$160,9,FALSE)</f>
        <v>36</v>
      </c>
      <c r="J12" s="34">
        <f>VLOOKUP($B12,scoreB!$C$7:$V$160,10,FALSE)</f>
        <v>61</v>
      </c>
      <c r="K12" s="34">
        <f>VLOOKUP($B12,scoreB!$C$7:$V$160,11,FALSE)</f>
        <v>56</v>
      </c>
      <c r="L12" s="34">
        <f>VLOOKUP($B12,scoreB!$C$7:$V$160,12,FALSE)</f>
        <v>41</v>
      </c>
      <c r="M12" s="34">
        <f>VLOOKUP($B12,scoreB!$C$7:$V$160,13,FALSE)</f>
        <v>28</v>
      </c>
      <c r="N12" s="34">
        <f>VLOOKUP($B12,scoreB!$C$7:$V$160,14,FALSE)</f>
        <v>0</v>
      </c>
      <c r="O12" s="34">
        <f>VLOOKUP($B12,scoreB!$C$7:$V$160,15,FALSE)</f>
        <v>8.9999999999999998E-4</v>
      </c>
      <c r="P12" s="34">
        <f>VLOOKUP($B12,scoreB!$C$7:$V$160,16,FALSE)</f>
        <v>90</v>
      </c>
      <c r="Q12" s="41">
        <f>VLOOKUP($B12,scoreB!$C$7:$U$160,17,FALSE)</f>
        <v>347</v>
      </c>
      <c r="R12" s="12">
        <f>VLOOKUP($B12,scoreB!$C$7:$U$160,19,FALSE)</f>
        <v>19</v>
      </c>
      <c r="S12" s="33">
        <f t="shared" si="0"/>
        <v>41</v>
      </c>
    </row>
    <row r="13" spans="2:19" ht="17" x14ac:dyDescent="0.4">
      <c r="B13" s="14">
        <v>7</v>
      </c>
      <c r="C13" s="15">
        <f>VLOOKUP($B13,scoreB!$C$7:$V$160,3,FALSE)</f>
        <v>7</v>
      </c>
      <c r="D13" s="9" t="str">
        <f>VLOOKUP($B13,scoreB!$C$7:$V$160,4,FALSE)</f>
        <v>Oberlojer Renate</v>
      </c>
      <c r="E13" s="9">
        <f>VLOOKUP($B13,scoreB!$C$7:$V$160,5,FALSE)</f>
        <v>7</v>
      </c>
      <c r="F13" s="34">
        <f>VLOOKUP($B13,scoreB!$C$7:$V$160,6,FALSE)</f>
        <v>0</v>
      </c>
      <c r="G13" s="34">
        <f>VLOOKUP($B13,scoreB!$C$7:$V$160,7,FALSE)</f>
        <v>1E-4</v>
      </c>
      <c r="H13" s="34">
        <f>VLOOKUP($B13,scoreB!$C$7:$V$160,8,FALSE)</f>
        <v>2.0000000000000001E-4</v>
      </c>
      <c r="I13" s="34">
        <f>VLOOKUP($B13,scoreB!$C$7:$V$160,9,FALSE)</f>
        <v>2.9999999999999997E-4</v>
      </c>
      <c r="J13" s="34">
        <f>VLOOKUP($B13,scoreB!$C$7:$V$160,10,FALSE)</f>
        <v>36</v>
      </c>
      <c r="K13" s="34">
        <f>VLOOKUP($B13,scoreB!$C$7:$V$160,11,FALSE)</f>
        <v>40</v>
      </c>
      <c r="L13" s="34">
        <f>VLOOKUP($B13,scoreB!$C$7:$V$160,12,FALSE)</f>
        <v>54</v>
      </c>
      <c r="M13" s="34">
        <f>VLOOKUP($B13,scoreB!$C$7:$V$160,13,FALSE)</f>
        <v>39</v>
      </c>
      <c r="N13" s="34">
        <f>VLOOKUP($B13,scoreB!$C$7:$V$160,14,FALSE)</f>
        <v>46</v>
      </c>
      <c r="O13" s="34">
        <f>VLOOKUP($B13,scoreB!$C$7:$V$160,15,FALSE)</f>
        <v>48</v>
      </c>
      <c r="P13" s="34">
        <f>VLOOKUP($B13,scoreB!$C$7:$V$160,16,FALSE)</f>
        <v>98</v>
      </c>
      <c r="Q13" s="41">
        <f>VLOOKUP($B13,scoreB!$C$7:$U$160,17,FALSE)</f>
        <v>325</v>
      </c>
      <c r="R13" s="12">
        <f>VLOOKUP($B13,scoreB!$C$7:$U$160,19,FALSE)</f>
        <v>23.7</v>
      </c>
      <c r="S13" s="33">
        <f t="shared" si="0"/>
        <v>39</v>
      </c>
    </row>
    <row r="14" spans="2:19" ht="17" x14ac:dyDescent="0.4">
      <c r="B14" s="14">
        <v>8</v>
      </c>
      <c r="C14" s="15">
        <f>VLOOKUP($B14,scoreB!$C$7:$V$160,3,FALSE)</f>
        <v>8</v>
      </c>
      <c r="D14" s="9" t="str">
        <f>VLOOKUP($B14,scoreB!$C$7:$V$160,4,FALSE)</f>
        <v xml:space="preserve">Klemenčič Zoran </v>
      </c>
      <c r="E14" s="9">
        <f>VLOOKUP($B14,scoreB!$C$7:$V$160,5,FALSE)</f>
        <v>8</v>
      </c>
      <c r="F14" s="34">
        <f>VLOOKUP($B14,scoreB!$C$7:$V$160,6,FALSE)</f>
        <v>55</v>
      </c>
      <c r="G14" s="34">
        <f>VLOOKUP($B14,scoreB!$C$7:$V$160,7,FALSE)</f>
        <v>43</v>
      </c>
      <c r="H14" s="34">
        <f>VLOOKUP($B14,scoreB!$C$7:$V$160,8,FALSE)</f>
        <v>0</v>
      </c>
      <c r="I14" s="34">
        <f>VLOOKUP($B14,scoreB!$C$7:$V$160,9,FALSE)</f>
        <v>40</v>
      </c>
      <c r="J14" s="34">
        <f>VLOOKUP($B14,scoreB!$C$7:$V$160,10,FALSE)</f>
        <v>4.0000000000000002E-4</v>
      </c>
      <c r="K14" s="34">
        <f>VLOOKUP($B14,scoreB!$C$7:$V$160,11,FALSE)</f>
        <v>5.0000000000000001E-4</v>
      </c>
      <c r="L14" s="34">
        <f>VLOOKUP($B14,scoreB!$C$7:$V$160,12,FALSE)</f>
        <v>37</v>
      </c>
      <c r="M14" s="34">
        <f>VLOOKUP($B14,scoreB!$C$7:$V$160,13,FALSE)</f>
        <v>46</v>
      </c>
      <c r="N14" s="34">
        <f>VLOOKUP($B14,scoreB!$C$7:$V$160,14,FALSE)</f>
        <v>54</v>
      </c>
      <c r="O14" s="34">
        <f>VLOOKUP($B14,scoreB!$C$7:$V$160,15,FALSE)</f>
        <v>26</v>
      </c>
      <c r="P14" s="34">
        <f>VLOOKUP($B14,scoreB!$C$7:$V$160,16,FALSE)</f>
        <v>84</v>
      </c>
      <c r="Q14" s="41">
        <f>VLOOKUP($B14,scoreB!$C$7:$U$160,17,FALSE)</f>
        <v>322</v>
      </c>
      <c r="R14" s="12">
        <f>VLOOKUP($B14,scoreB!$C$7:$U$160,19,FALSE)</f>
        <v>21.6</v>
      </c>
      <c r="S14" s="33">
        <f t="shared" si="0"/>
        <v>40</v>
      </c>
    </row>
    <row r="15" spans="2:19" ht="17" x14ac:dyDescent="0.4">
      <c r="B15" s="14">
        <v>9</v>
      </c>
      <c r="C15" s="15">
        <f>VLOOKUP($B15,scoreB!$C$7:$V$160,3,FALSE)</f>
        <v>9</v>
      </c>
      <c r="D15" s="9" t="str">
        <f>VLOOKUP($B15,scoreB!$C$7:$V$160,4,FALSE)</f>
        <v xml:space="preserve">Kranjc Romana </v>
      </c>
      <c r="E15" s="9">
        <f>VLOOKUP($B15,scoreB!$C$7:$V$160,5,FALSE)</f>
        <v>6</v>
      </c>
      <c r="F15" s="34">
        <f>VLOOKUP($B15,scoreB!$C$7:$V$160,6,FALSE)</f>
        <v>41</v>
      </c>
      <c r="G15" s="34">
        <f>VLOOKUP($B15,scoreB!$C$7:$V$160,7,FALSE)</f>
        <v>0</v>
      </c>
      <c r="H15" s="34">
        <f>VLOOKUP($B15,scoreB!$C$7:$V$160,8,FALSE)</f>
        <v>2.0000000000000001E-4</v>
      </c>
      <c r="I15" s="34">
        <f>VLOOKUP($B15,scoreB!$C$7:$V$160,9,FALSE)</f>
        <v>42</v>
      </c>
      <c r="J15" s="34">
        <f>VLOOKUP($B15,scoreB!$C$7:$V$160,10,FALSE)</f>
        <v>45</v>
      </c>
      <c r="K15" s="34">
        <f>VLOOKUP($B15,scoreB!$C$7:$V$160,11,FALSE)</f>
        <v>5.0000000000000001E-4</v>
      </c>
      <c r="L15" s="34">
        <f>VLOOKUP($B15,scoreB!$C$7:$V$160,12,FALSE)</f>
        <v>5.9999999999999995E-4</v>
      </c>
      <c r="M15" s="34">
        <f>VLOOKUP($B15,scoreB!$C$7:$V$160,13,FALSE)</f>
        <v>44</v>
      </c>
      <c r="N15" s="34">
        <f>VLOOKUP($B15,scoreB!$C$7:$V$160,14,FALSE)</f>
        <v>8.0000000000000004E-4</v>
      </c>
      <c r="O15" s="34">
        <f>VLOOKUP($B15,scoreB!$C$7:$V$160,15,FALSE)</f>
        <v>42.000900000000001</v>
      </c>
      <c r="P15" s="34">
        <f>VLOOKUP($B15,scoreB!$C$7:$V$160,16,FALSE)</f>
        <v>88</v>
      </c>
      <c r="Q15" s="41">
        <f>VLOOKUP($B15,scoreB!$C$7:$U$160,17,FALSE)</f>
        <v>302.0009</v>
      </c>
      <c r="R15" s="12">
        <f>VLOOKUP($B15,scoreB!$C$7:$U$160,19,FALSE)</f>
        <v>24.6</v>
      </c>
      <c r="S15" s="33">
        <f t="shared" si="0"/>
        <v>41</v>
      </c>
    </row>
    <row r="16" spans="2:19" ht="17" x14ac:dyDescent="0.4">
      <c r="B16" s="14">
        <v>10</v>
      </c>
      <c r="C16" s="15">
        <f>VLOOKUP($B16,scoreB!$C$7:$V$160,3,FALSE)</f>
        <v>10</v>
      </c>
      <c r="D16" s="9" t="str">
        <f>VLOOKUP($B16,scoreB!$C$7:$V$160,4,FALSE)</f>
        <v xml:space="preserve">Redaelli Gianfranco </v>
      </c>
      <c r="E16" s="9">
        <f>VLOOKUP($B16,scoreB!$C$7:$V$160,5,FALSE)</f>
        <v>9</v>
      </c>
      <c r="F16" s="34">
        <f>VLOOKUP($B16,scoreB!$C$7:$V$160,6,FALSE)</f>
        <v>17</v>
      </c>
      <c r="G16" s="34">
        <f>VLOOKUP($B16,scoreB!$C$7:$V$160,7,FALSE)</f>
        <v>21</v>
      </c>
      <c r="H16" s="34">
        <f>VLOOKUP($B16,scoreB!$C$7:$V$160,8,FALSE)</f>
        <v>22</v>
      </c>
      <c r="I16" s="34">
        <f>VLOOKUP($B16,scoreB!$C$7:$V$160,9,FALSE)</f>
        <v>46</v>
      </c>
      <c r="J16" s="34">
        <f>VLOOKUP($B16,scoreB!$C$7:$V$160,10,FALSE)</f>
        <v>28</v>
      </c>
      <c r="K16" s="34">
        <f>VLOOKUP($B16,scoreB!$C$7:$V$160,11,FALSE)</f>
        <v>39</v>
      </c>
      <c r="L16" s="34">
        <f>VLOOKUP($B16,scoreB!$C$7:$V$160,12,FALSE)</f>
        <v>0</v>
      </c>
      <c r="M16" s="34">
        <f>VLOOKUP($B16,scoreB!$C$7:$V$160,13,FALSE)</f>
        <v>48</v>
      </c>
      <c r="N16" s="34">
        <f>VLOOKUP($B16,scoreB!$C$7:$V$160,14,FALSE)</f>
        <v>57</v>
      </c>
      <c r="O16" s="34">
        <f>VLOOKUP($B16,scoreB!$C$7:$V$160,15,FALSE)</f>
        <v>52</v>
      </c>
      <c r="P16" s="34">
        <f>VLOOKUP($B16,scoreB!$C$7:$V$160,16,FALSE)</f>
        <v>0</v>
      </c>
      <c r="Q16" s="41">
        <f>VLOOKUP($B16,scoreB!$C$7:$U$160,17,FALSE)</f>
        <v>270</v>
      </c>
      <c r="R16" s="12">
        <f>VLOOKUP($B16,scoreB!$C$7:$U$160,19,FALSE)</f>
        <v>22.3</v>
      </c>
      <c r="S16" s="33">
        <f t="shared" si="0"/>
        <v>28</v>
      </c>
    </row>
    <row r="17" spans="2:19" ht="17" x14ac:dyDescent="0.4">
      <c r="B17" s="14">
        <v>11</v>
      </c>
      <c r="C17" s="15">
        <f>VLOOKUP($B17,scoreB!$C$7:$V$160,3,FALSE)</f>
        <v>11</v>
      </c>
      <c r="D17" s="9" t="str">
        <f>VLOOKUP($B17,scoreB!$C$7:$V$160,4,FALSE)</f>
        <v xml:space="preserve">Baraldo Sano Francesco </v>
      </c>
      <c r="E17" s="9">
        <f>VLOOKUP($B17,scoreB!$C$7:$V$160,5,FALSE)</f>
        <v>5</v>
      </c>
      <c r="F17" s="34">
        <f>VLOOKUP($B17,scoreB!$C$7:$V$160,6,FALSE)</f>
        <v>36</v>
      </c>
      <c r="G17" s="34">
        <f>VLOOKUP($B17,scoreB!$C$7:$V$160,7,FALSE)</f>
        <v>0</v>
      </c>
      <c r="H17" s="34">
        <f>VLOOKUP($B17,scoreB!$C$7:$V$160,8,FALSE)</f>
        <v>2.0000000000000001E-4</v>
      </c>
      <c r="I17" s="34">
        <f>VLOOKUP($B17,scoreB!$C$7:$V$160,9,FALSE)</f>
        <v>2.9999999999999997E-4</v>
      </c>
      <c r="J17" s="34">
        <f>VLOOKUP($B17,scoreB!$C$7:$V$160,10,FALSE)</f>
        <v>44</v>
      </c>
      <c r="K17" s="34">
        <f>VLOOKUP($B17,scoreB!$C$7:$V$160,11,FALSE)</f>
        <v>37</v>
      </c>
      <c r="L17" s="34">
        <f>VLOOKUP($B17,scoreB!$C$7:$V$160,12,FALSE)</f>
        <v>44.000599999999999</v>
      </c>
      <c r="M17" s="34">
        <f>VLOOKUP($B17,scoreB!$C$7:$V$160,13,FALSE)</f>
        <v>6.9999999999999999E-4</v>
      </c>
      <c r="N17" s="34">
        <f>VLOOKUP($B17,scoreB!$C$7:$V$160,14,FALSE)</f>
        <v>8.0000000000000004E-4</v>
      </c>
      <c r="O17" s="34">
        <f>VLOOKUP($B17,scoreB!$C$7:$V$160,15,FALSE)</f>
        <v>8.9999999999999998E-4</v>
      </c>
      <c r="P17" s="34">
        <f>VLOOKUP($B17,scoreB!$C$7:$V$160,16,FALSE)</f>
        <v>104</v>
      </c>
      <c r="Q17" s="41">
        <f>VLOOKUP($B17,scoreB!$C$7:$U$160,17,FALSE)</f>
        <v>265.00149999999996</v>
      </c>
      <c r="R17" s="12">
        <f>VLOOKUP($B17,scoreB!$C$7:$U$160,19,FALSE)</f>
        <v>16.5</v>
      </c>
      <c r="S17" s="33">
        <f t="shared" si="0"/>
        <v>8.9999999999999998E-4</v>
      </c>
    </row>
    <row r="18" spans="2:19" ht="17" x14ac:dyDescent="0.4">
      <c r="B18" s="14">
        <v>12</v>
      </c>
      <c r="C18" s="15">
        <f>VLOOKUP($B18,scoreB!$C$7:$V$160,3,FALSE)</f>
        <v>12</v>
      </c>
      <c r="D18" s="9" t="str">
        <f>VLOOKUP($B18,scoreB!$C$7:$V$160,4,FALSE)</f>
        <v>Scotto Dario</v>
      </c>
      <c r="E18" s="9">
        <f>VLOOKUP($B18,scoreB!$C$7:$V$160,5,FALSE)</f>
        <v>5</v>
      </c>
      <c r="F18" s="34">
        <f>VLOOKUP($B18,scoreB!$C$7:$V$160,6,FALSE)</f>
        <v>0</v>
      </c>
      <c r="G18" s="34">
        <f>VLOOKUP($B18,scoreB!$C$7:$V$160,7,FALSE)</f>
        <v>41</v>
      </c>
      <c r="H18" s="34">
        <f>VLOOKUP($B18,scoreB!$C$7:$V$160,8,FALSE)</f>
        <v>42</v>
      </c>
      <c r="I18" s="34">
        <f>VLOOKUP($B18,scoreB!$C$7:$V$160,9,FALSE)</f>
        <v>2.9999999999999997E-4</v>
      </c>
      <c r="J18" s="34">
        <f>VLOOKUP($B18,scoreB!$C$7:$V$160,10,FALSE)</f>
        <v>55</v>
      </c>
      <c r="K18" s="34">
        <f>VLOOKUP($B18,scoreB!$C$7:$V$160,11,FALSE)</f>
        <v>59</v>
      </c>
      <c r="L18" s="34">
        <f>VLOOKUP($B18,scoreB!$C$7:$V$160,12,FALSE)</f>
        <v>5.9999999999999995E-4</v>
      </c>
      <c r="M18" s="34">
        <f>VLOOKUP($B18,scoreB!$C$7:$V$160,13,FALSE)</f>
        <v>50</v>
      </c>
      <c r="N18" s="34">
        <f>VLOOKUP($B18,scoreB!$C$7:$V$160,14,FALSE)</f>
        <v>8.0000000000000004E-4</v>
      </c>
      <c r="O18" s="34">
        <f>VLOOKUP($B18,scoreB!$C$7:$V$160,15,FALSE)</f>
        <v>8.9999999999999998E-4</v>
      </c>
      <c r="P18" s="34">
        <f>VLOOKUP($B18,scoreB!$C$7:$V$160,16,FALSE)</f>
        <v>0</v>
      </c>
      <c r="Q18" s="41">
        <f>VLOOKUP($B18,scoreB!$C$7:$U$160,17,FALSE)</f>
        <v>247.0009</v>
      </c>
      <c r="R18" s="12">
        <f>VLOOKUP($B18,scoreB!$C$7:$U$160,19,FALSE)</f>
        <v>23.4</v>
      </c>
      <c r="S18" s="33">
        <f t="shared" si="0"/>
        <v>8.9999999999999998E-4</v>
      </c>
    </row>
    <row r="19" spans="2:19" ht="17" x14ac:dyDescent="0.4">
      <c r="B19" s="14">
        <v>13</v>
      </c>
      <c r="C19" s="15">
        <f>VLOOKUP($B19,scoreB!$C$7:$V$160,3,FALSE)</f>
        <v>13</v>
      </c>
      <c r="D19" s="9" t="str">
        <f>VLOOKUP($B19,scoreB!$C$7:$V$160,4,FALSE)</f>
        <v>Wurzer Gernot</v>
      </c>
      <c r="E19" s="9">
        <f>VLOOKUP($B19,scoreB!$C$7:$V$160,5,FALSE)</f>
        <v>4</v>
      </c>
      <c r="F19" s="34">
        <f>VLOOKUP($B19,scoreB!$C$7:$V$160,6,FALSE)</f>
        <v>0</v>
      </c>
      <c r="G19" s="34">
        <f>VLOOKUP($B19,scoreB!$C$7:$V$160,7,FALSE)</f>
        <v>37</v>
      </c>
      <c r="H19" s="34">
        <f>VLOOKUP($B19,scoreB!$C$7:$V$160,8,FALSE)</f>
        <v>2.0000000000000001E-4</v>
      </c>
      <c r="I19" s="34">
        <f>VLOOKUP($B19,scoreB!$C$7:$V$160,9,FALSE)</f>
        <v>2.9999999999999997E-4</v>
      </c>
      <c r="J19" s="34">
        <f>VLOOKUP($B19,scoreB!$C$7:$V$160,10,FALSE)</f>
        <v>4.0000000000000002E-4</v>
      </c>
      <c r="K19" s="34">
        <f>VLOOKUP($B19,scoreB!$C$7:$V$160,11,FALSE)</f>
        <v>47</v>
      </c>
      <c r="L19" s="34">
        <f>VLOOKUP($B19,scoreB!$C$7:$V$160,12,FALSE)</f>
        <v>5.9999999999999995E-4</v>
      </c>
      <c r="M19" s="34">
        <f>VLOOKUP($B19,scoreB!$C$7:$V$160,13,FALSE)</f>
        <v>6.9999999999999999E-4</v>
      </c>
      <c r="N19" s="34">
        <f>VLOOKUP($B19,scoreB!$C$7:$V$160,14,FALSE)</f>
        <v>8.0000000000000004E-4</v>
      </c>
      <c r="O19" s="34">
        <f>VLOOKUP($B19,scoreB!$C$7:$V$160,15,FALSE)</f>
        <v>55</v>
      </c>
      <c r="P19" s="34">
        <f>VLOOKUP($B19,scoreB!$C$7:$V$160,16,FALSE)</f>
        <v>100</v>
      </c>
      <c r="Q19" s="41">
        <f>VLOOKUP($B19,scoreB!$C$7:$U$160,17,FALSE)</f>
        <v>239.00149999999999</v>
      </c>
      <c r="R19" s="12">
        <f>VLOOKUP($B19,scoreB!$C$7:$U$160,19,FALSE)</f>
        <v>19.7</v>
      </c>
      <c r="S19" s="33">
        <f t="shared" si="0"/>
        <v>6.9999999999999999E-4</v>
      </c>
    </row>
    <row r="20" spans="2:19" ht="17" x14ac:dyDescent="0.4">
      <c r="B20" s="14">
        <v>14</v>
      </c>
      <c r="C20" s="15">
        <f>VLOOKUP($B20,scoreB!$C$7:$V$160,3,FALSE)</f>
        <v>14</v>
      </c>
      <c r="D20" s="9" t="str">
        <f>VLOOKUP($B20,scoreB!$C$7:$V$160,4,FALSE)</f>
        <v>Semic Tomaz</v>
      </c>
      <c r="E20" s="9">
        <f>VLOOKUP($B20,scoreB!$C$7:$V$160,5,FALSE)</f>
        <v>4</v>
      </c>
      <c r="F20" s="34">
        <f>VLOOKUP($B20,scoreB!$C$7:$V$160,6,FALSE)</f>
        <v>0</v>
      </c>
      <c r="G20" s="34">
        <f>VLOOKUP($B20,scoreB!$C$7:$V$160,7,FALSE)</f>
        <v>1E-4</v>
      </c>
      <c r="H20" s="34">
        <f>VLOOKUP($B20,scoreB!$C$7:$V$160,8,FALSE)</f>
        <v>55</v>
      </c>
      <c r="I20" s="34">
        <f>VLOOKUP($B20,scoreB!$C$7:$V$160,9,FALSE)</f>
        <v>52</v>
      </c>
      <c r="J20" s="34">
        <f>VLOOKUP($B20,scoreB!$C$7:$V$160,10,FALSE)</f>
        <v>46</v>
      </c>
      <c r="K20" s="34">
        <f>VLOOKUP($B20,scoreB!$C$7:$V$160,11,FALSE)</f>
        <v>49</v>
      </c>
      <c r="L20" s="34">
        <f>VLOOKUP($B20,scoreB!$C$7:$V$160,12,FALSE)</f>
        <v>5.9999999999999995E-4</v>
      </c>
      <c r="M20" s="34">
        <f>VLOOKUP($B20,scoreB!$C$7:$V$160,13,FALSE)</f>
        <v>6.9999999999999999E-4</v>
      </c>
      <c r="N20" s="34">
        <f>VLOOKUP($B20,scoreB!$C$7:$V$160,14,FALSE)</f>
        <v>8.0000000000000004E-4</v>
      </c>
      <c r="O20" s="34">
        <f>VLOOKUP($B20,scoreB!$C$7:$V$160,15,FALSE)</f>
        <v>8.9999999999999998E-4</v>
      </c>
      <c r="P20" s="34">
        <f>VLOOKUP($B20,scoreB!$C$7:$V$160,16,FALSE)</f>
        <v>0</v>
      </c>
      <c r="Q20" s="41">
        <f>VLOOKUP($B20,scoreB!$C$7:$U$160,17,FALSE)</f>
        <v>202.0017</v>
      </c>
      <c r="R20" s="12">
        <f>VLOOKUP($B20,scoreB!$C$7:$U$160,19,FALSE)</f>
        <v>21.8</v>
      </c>
      <c r="S20" s="33">
        <f t="shared" si="0"/>
        <v>8.0000000000000004E-4</v>
      </c>
    </row>
    <row r="21" spans="2:19" ht="17" x14ac:dyDescent="0.4">
      <c r="B21" s="14">
        <v>15</v>
      </c>
      <c r="C21" s="15">
        <f>VLOOKUP($B21,scoreB!$C$7:$V$160,3,FALSE)</f>
        <v>15</v>
      </c>
      <c r="D21" s="9" t="str">
        <f>VLOOKUP($B21,scoreB!$C$7:$V$160,4,FALSE)</f>
        <v>Bizjak Ljubo</v>
      </c>
      <c r="E21" s="9">
        <f>VLOOKUP($B21,scoreB!$C$7:$V$160,5,FALSE)</f>
        <v>4</v>
      </c>
      <c r="F21" s="34">
        <f>VLOOKUP($B21,scoreB!$C$7:$V$160,6,FALSE)</f>
        <v>0</v>
      </c>
      <c r="G21" s="34">
        <f>VLOOKUP($B21,scoreB!$C$7:$V$160,7,FALSE)</f>
        <v>1E-4</v>
      </c>
      <c r="H21" s="34">
        <f>VLOOKUP($B21,scoreB!$C$7:$V$160,8,FALSE)</f>
        <v>2.0000000000000001E-4</v>
      </c>
      <c r="I21" s="34">
        <f>VLOOKUP($B21,scoreB!$C$7:$V$160,9,FALSE)</f>
        <v>2.9999999999999997E-4</v>
      </c>
      <c r="J21" s="34">
        <f>VLOOKUP($B21,scoreB!$C$7:$V$160,10,FALSE)</f>
        <v>55</v>
      </c>
      <c r="K21" s="34">
        <f>VLOOKUP($B21,scoreB!$C$7:$V$160,11,FALSE)</f>
        <v>5.0000000000000001E-4</v>
      </c>
      <c r="L21" s="34">
        <f>VLOOKUP($B21,scoreB!$C$7:$V$160,12,FALSE)</f>
        <v>45</v>
      </c>
      <c r="M21" s="34">
        <f>VLOOKUP($B21,scoreB!$C$7:$V$160,13,FALSE)</f>
        <v>51</v>
      </c>
      <c r="N21" s="34">
        <f>VLOOKUP($B21,scoreB!$C$7:$V$160,14,FALSE)</f>
        <v>50</v>
      </c>
      <c r="O21" s="34">
        <f>VLOOKUP($B21,scoreB!$C$7:$V$160,15,FALSE)</f>
        <v>8.9999999999999998E-4</v>
      </c>
      <c r="P21" s="34">
        <f>VLOOKUP($B21,scoreB!$C$7:$V$160,16,FALSE)</f>
        <v>0</v>
      </c>
      <c r="Q21" s="41">
        <f>VLOOKUP($B21,scoreB!$C$7:$U$160,17,FALSE)</f>
        <v>201.00139999999999</v>
      </c>
      <c r="R21" s="12">
        <f>VLOOKUP($B21,scoreB!$C$7:$U$160,19,FALSE)</f>
        <v>20.6</v>
      </c>
      <c r="S21" s="33">
        <f t="shared" si="0"/>
        <v>5.0000000000000001E-4</v>
      </c>
    </row>
    <row r="22" spans="2:19" ht="17" x14ac:dyDescent="0.4">
      <c r="B22" s="14">
        <v>16</v>
      </c>
      <c r="C22" s="15">
        <f>VLOOKUP($B22,scoreB!$C$7:$V$160,3,FALSE)</f>
        <v>16</v>
      </c>
      <c r="D22" s="9" t="str">
        <f>VLOOKUP($B22,scoreB!$C$7:$V$160,4,FALSE)</f>
        <v xml:space="preserve">De Cillia Giovani </v>
      </c>
      <c r="E22" s="9">
        <f>VLOOKUP($B22,scoreB!$C$7:$V$160,5,FALSE)</f>
        <v>4</v>
      </c>
      <c r="F22" s="34">
        <f>VLOOKUP($B22,scoreB!$C$7:$V$160,6,FALSE)</f>
        <v>47</v>
      </c>
      <c r="G22" s="34">
        <f>VLOOKUP($B22,scoreB!$C$7:$V$160,7,FALSE)</f>
        <v>0</v>
      </c>
      <c r="H22" s="34">
        <f>VLOOKUP($B22,scoreB!$C$7:$V$160,8,FALSE)</f>
        <v>2.0000000000000001E-4</v>
      </c>
      <c r="I22" s="34">
        <f>VLOOKUP($B22,scoreB!$C$7:$V$160,9,FALSE)</f>
        <v>2.9999999999999997E-4</v>
      </c>
      <c r="J22" s="34">
        <f>VLOOKUP($B22,scoreB!$C$7:$V$160,10,FALSE)</f>
        <v>4.0000000000000002E-4</v>
      </c>
      <c r="K22" s="34">
        <f>VLOOKUP($B22,scoreB!$C$7:$V$160,11,FALSE)</f>
        <v>5.0000000000000001E-4</v>
      </c>
      <c r="L22" s="34">
        <f>VLOOKUP($B22,scoreB!$C$7:$V$160,12,FALSE)</f>
        <v>49</v>
      </c>
      <c r="M22" s="34">
        <f>VLOOKUP($B22,scoreB!$C$7:$V$160,13,FALSE)</f>
        <v>54</v>
      </c>
      <c r="N22" s="34">
        <f>VLOOKUP($B22,scoreB!$C$7:$V$160,14,FALSE)</f>
        <v>40</v>
      </c>
      <c r="O22" s="34">
        <f>VLOOKUP($B22,scoreB!$C$7:$V$160,15,FALSE)</f>
        <v>8.9999999999999998E-4</v>
      </c>
      <c r="P22" s="34">
        <f>VLOOKUP($B22,scoreB!$C$7:$V$160,16,FALSE)</f>
        <v>0</v>
      </c>
      <c r="Q22" s="41">
        <f>VLOOKUP($B22,scoreB!$C$7:$U$160,17,FALSE)</f>
        <v>190.00139999999999</v>
      </c>
      <c r="R22" s="12">
        <f>VLOOKUP($B22,scoreB!$C$7:$U$160,19,FALSE)</f>
        <v>19.5</v>
      </c>
      <c r="S22" s="33">
        <f t="shared" si="0"/>
        <v>5.0000000000000001E-4</v>
      </c>
    </row>
    <row r="23" spans="2:19" ht="17" x14ac:dyDescent="0.4">
      <c r="B23" s="14">
        <v>17</v>
      </c>
      <c r="C23" s="15">
        <f>VLOOKUP($B23,scoreB!$C$7:$V$160,3,FALSE)</f>
        <v>17</v>
      </c>
      <c r="D23" s="9" t="str">
        <f>VLOOKUP($B23,scoreB!$C$7:$V$160,4,FALSE)</f>
        <v>Zabret Metka</v>
      </c>
      <c r="E23" s="9">
        <f>VLOOKUP($B23,scoreB!$C$7:$V$160,5,FALSE)</f>
        <v>2</v>
      </c>
      <c r="F23" s="34">
        <f>VLOOKUP($B23,scoreB!$C$7:$V$160,6,FALSE)</f>
        <v>0</v>
      </c>
      <c r="G23" s="34">
        <f>VLOOKUP($B23,scoreB!$C$7:$V$160,7,FALSE)</f>
        <v>1E-4</v>
      </c>
      <c r="H23" s="34">
        <f>VLOOKUP($B23,scoreB!$C$7:$V$160,8,FALSE)</f>
        <v>57</v>
      </c>
      <c r="I23" s="34">
        <f>VLOOKUP($B23,scoreB!$C$7:$V$160,9,FALSE)</f>
        <v>2.9999999999999997E-4</v>
      </c>
      <c r="J23" s="34">
        <f>VLOOKUP($B23,scoreB!$C$7:$V$160,10,FALSE)</f>
        <v>4.0000000000000002E-4</v>
      </c>
      <c r="K23" s="34">
        <f>VLOOKUP($B23,scoreB!$C$7:$V$160,11,FALSE)</f>
        <v>5.0000000000000001E-4</v>
      </c>
      <c r="L23" s="34">
        <f>VLOOKUP($B23,scoreB!$C$7:$V$160,12,FALSE)</f>
        <v>5.9999999999999995E-4</v>
      </c>
      <c r="M23" s="34">
        <f>VLOOKUP($B23,scoreB!$C$7:$V$160,13,FALSE)</f>
        <v>6.9999999999999999E-4</v>
      </c>
      <c r="N23" s="34">
        <f>VLOOKUP($B23,scoreB!$C$7:$V$160,14,FALSE)</f>
        <v>8.0000000000000004E-4</v>
      </c>
      <c r="O23" s="34">
        <f>VLOOKUP($B23,scoreB!$C$7:$V$160,15,FALSE)</f>
        <v>8.9999999999999998E-4</v>
      </c>
      <c r="P23" s="34">
        <f>VLOOKUP($B23,scoreB!$C$7:$V$160,16,FALSE)</f>
        <v>124</v>
      </c>
      <c r="Q23" s="41">
        <f>VLOOKUP($B23,scoreB!$C$7:$U$160,17,FALSE)</f>
        <v>181.00369999999998</v>
      </c>
      <c r="R23" s="12">
        <f>VLOOKUP($B23,scoreB!$C$7:$U$160,19,FALSE)</f>
        <v>17.899999999999999</v>
      </c>
      <c r="S23" s="33">
        <f t="shared" si="0"/>
        <v>5.9999999999999995E-4</v>
      </c>
    </row>
    <row r="24" spans="2:19" ht="17" x14ac:dyDescent="0.4">
      <c r="B24" s="14">
        <v>18</v>
      </c>
      <c r="C24" s="15">
        <f>VLOOKUP($B24,scoreB!$C$7:$V$160,3,FALSE)</f>
        <v>18</v>
      </c>
      <c r="D24" s="9" t="str">
        <f>VLOOKUP($B24,scoreB!$C$7:$V$160,4,FALSE)</f>
        <v>Klancisar Mateja</v>
      </c>
      <c r="E24" s="9">
        <f>VLOOKUP($B24,scoreB!$C$7:$V$160,5,FALSE)</f>
        <v>3</v>
      </c>
      <c r="F24" s="34">
        <f>VLOOKUP($B24,scoreB!$C$7:$V$160,6,FALSE)</f>
        <v>0</v>
      </c>
      <c r="G24" s="34">
        <f>VLOOKUP($B24,scoreB!$C$7:$V$160,7,FALSE)</f>
        <v>52</v>
      </c>
      <c r="H24" s="34">
        <f>VLOOKUP($B24,scoreB!$C$7:$V$160,8,FALSE)</f>
        <v>2.0000000000000001E-4</v>
      </c>
      <c r="I24" s="34">
        <f>VLOOKUP($B24,scoreB!$C$7:$V$160,9,FALSE)</f>
        <v>2.9999999999999997E-4</v>
      </c>
      <c r="J24" s="34">
        <f>VLOOKUP($B24,scoreB!$C$7:$V$160,10,FALSE)</f>
        <v>4.0000000000000002E-4</v>
      </c>
      <c r="K24" s="34">
        <f>VLOOKUP($B24,scoreB!$C$7:$V$160,11,FALSE)</f>
        <v>63</v>
      </c>
      <c r="L24" s="34">
        <f>VLOOKUP($B24,scoreB!$C$7:$V$160,12,FALSE)</f>
        <v>5.9999999999999995E-4</v>
      </c>
      <c r="M24" s="34">
        <f>VLOOKUP($B24,scoreB!$C$7:$V$160,13,FALSE)</f>
        <v>6.9999999999999999E-4</v>
      </c>
      <c r="N24" s="34">
        <f>VLOOKUP($B24,scoreB!$C$7:$V$160,14,FALSE)</f>
        <v>59</v>
      </c>
      <c r="O24" s="34">
        <f>VLOOKUP($B24,scoreB!$C$7:$V$160,15,FALSE)</f>
        <v>8.9999999999999998E-4</v>
      </c>
      <c r="P24" s="34">
        <f>VLOOKUP($B24,scoreB!$C$7:$V$160,16,FALSE)</f>
        <v>0</v>
      </c>
      <c r="Q24" s="41">
        <f>VLOOKUP($B24,scoreB!$C$7:$U$160,17,FALSE)</f>
        <v>174.00219999999999</v>
      </c>
      <c r="R24" s="12">
        <f>VLOOKUP($B24,scoreB!$C$7:$U$160,19,FALSE)</f>
        <v>16.5</v>
      </c>
      <c r="S24" s="33">
        <f t="shared" si="0"/>
        <v>5.9999999999999995E-4</v>
      </c>
    </row>
    <row r="25" spans="2:19" ht="17" x14ac:dyDescent="0.4">
      <c r="B25" s="14">
        <v>19</v>
      </c>
      <c r="C25" s="15">
        <f>VLOOKUP($B25,scoreB!$C$7:$V$160,3,FALSE)</f>
        <v>19</v>
      </c>
      <c r="D25" s="9" t="str">
        <f>VLOOKUP($B25,scoreB!$C$7:$V$160,4,FALSE)</f>
        <v>Zalaznik Rado</v>
      </c>
      <c r="E25" s="9">
        <f>VLOOKUP($B25,scoreB!$C$7:$V$160,5,FALSE)</f>
        <v>4</v>
      </c>
      <c r="F25" s="34">
        <f>VLOOKUP($B25,scoreB!$C$7:$V$160,6,FALSE)</f>
        <v>0</v>
      </c>
      <c r="G25" s="34">
        <f>VLOOKUP($B25,scoreB!$C$7:$V$160,7,FALSE)</f>
        <v>1E-4</v>
      </c>
      <c r="H25" s="34">
        <f>VLOOKUP($B25,scoreB!$C$7:$V$160,8,FALSE)</f>
        <v>2.0000000000000001E-4</v>
      </c>
      <c r="I25" s="34">
        <f>VLOOKUP($B25,scoreB!$C$7:$V$160,9,FALSE)</f>
        <v>32</v>
      </c>
      <c r="J25" s="34">
        <f>VLOOKUP($B25,scoreB!$C$7:$V$160,10,FALSE)</f>
        <v>31</v>
      </c>
      <c r="K25" s="34">
        <f>VLOOKUP($B25,scoreB!$C$7:$V$160,11,FALSE)</f>
        <v>5.0000000000000001E-4</v>
      </c>
      <c r="L25" s="34">
        <f>VLOOKUP($B25,scoreB!$C$7:$V$160,12,FALSE)</f>
        <v>52</v>
      </c>
      <c r="M25" s="34">
        <f>VLOOKUP($B25,scoreB!$C$7:$V$160,13,FALSE)</f>
        <v>6.9999999999999999E-4</v>
      </c>
      <c r="N25" s="34">
        <f>VLOOKUP($B25,scoreB!$C$7:$V$160,14,FALSE)</f>
        <v>8.0000000000000004E-4</v>
      </c>
      <c r="O25" s="34">
        <f>VLOOKUP($B25,scoreB!$C$7:$V$160,15,FALSE)</f>
        <v>59</v>
      </c>
      <c r="P25" s="34">
        <f>VLOOKUP($B25,scoreB!$C$7:$V$160,16,FALSE)</f>
        <v>0</v>
      </c>
      <c r="Q25" s="41">
        <f>VLOOKUP($B25,scoreB!$C$7:$U$160,17,FALSE)</f>
        <v>174.00149999999999</v>
      </c>
      <c r="R25" s="12">
        <f>VLOOKUP($B25,scoreB!$C$7:$U$160,19,FALSE)</f>
        <v>24.8</v>
      </c>
      <c r="S25" s="33">
        <f t="shared" si="0"/>
        <v>6.9999999999999999E-4</v>
      </c>
    </row>
    <row r="26" spans="2:19" ht="17" x14ac:dyDescent="0.4">
      <c r="B26" s="14">
        <v>20</v>
      </c>
      <c r="C26" s="15">
        <f>VLOOKUP($B26,scoreB!$C$7:$V$160,3,FALSE)</f>
        <v>20</v>
      </c>
      <c r="D26" s="9" t="str">
        <f>VLOOKUP($B26,scoreB!$C$7:$V$160,4,FALSE)</f>
        <v>Smit Vito</v>
      </c>
      <c r="E26" s="9">
        <f>VLOOKUP($B26,scoreB!$C$7:$V$160,5,FALSE)</f>
        <v>3</v>
      </c>
      <c r="F26" s="34">
        <f>VLOOKUP($B26,scoreB!$C$7:$V$160,6,FALSE)</f>
        <v>0</v>
      </c>
      <c r="G26" s="34">
        <f>VLOOKUP($B26,scoreB!$C$7:$V$160,7,FALSE)</f>
        <v>1E-4</v>
      </c>
      <c r="H26" s="34">
        <f>VLOOKUP($B26,scoreB!$C$7:$V$160,8,FALSE)</f>
        <v>2.0000000000000001E-4</v>
      </c>
      <c r="I26" s="34">
        <f>VLOOKUP($B26,scoreB!$C$7:$V$160,9,FALSE)</f>
        <v>2.9999999999999997E-4</v>
      </c>
      <c r="J26" s="34">
        <f>VLOOKUP($B26,scoreB!$C$7:$V$160,10,FALSE)</f>
        <v>36</v>
      </c>
      <c r="K26" s="34">
        <f>VLOOKUP($B26,scoreB!$C$7:$V$160,11,FALSE)</f>
        <v>5.0000000000000001E-4</v>
      </c>
      <c r="L26" s="34">
        <f>VLOOKUP($B26,scoreB!$C$7:$V$160,12,FALSE)</f>
        <v>5.9999999999999995E-4</v>
      </c>
      <c r="M26" s="34">
        <f>VLOOKUP($B26,scoreB!$C$7:$V$160,13,FALSE)</f>
        <v>6.9999999999999999E-4</v>
      </c>
      <c r="N26" s="34">
        <f>VLOOKUP($B26,scoreB!$C$7:$V$160,14,FALSE)</f>
        <v>8.0000000000000004E-4</v>
      </c>
      <c r="O26" s="34">
        <f>VLOOKUP($B26,scoreB!$C$7:$V$160,15,FALSE)</f>
        <v>50</v>
      </c>
      <c r="P26" s="34">
        <f>VLOOKUP($B26,scoreB!$C$7:$V$160,16,FALSE)</f>
        <v>86</v>
      </c>
      <c r="Q26" s="41">
        <f>VLOOKUP($B26,scoreB!$C$7:$U$160,17,FALSE)</f>
        <v>172.00209999999998</v>
      </c>
      <c r="R26" s="12">
        <f>VLOOKUP($B26,scoreB!$C$7:$U$160,19,FALSE)</f>
        <v>15.1</v>
      </c>
      <c r="S26" s="33">
        <f t="shared" si="0"/>
        <v>5.9999999999999995E-4</v>
      </c>
    </row>
    <row r="27" spans="2:19" ht="17" x14ac:dyDescent="0.4">
      <c r="B27" s="14">
        <v>21</v>
      </c>
      <c r="C27" s="15">
        <f>VLOOKUP($B27,scoreB!$C$7:$V$160,3,FALSE)</f>
        <v>21</v>
      </c>
      <c r="D27" s="9" t="str">
        <f>VLOOKUP($B27,scoreB!$C$7:$V$160,4,FALSE)</f>
        <v>Brezar Matjaz</v>
      </c>
      <c r="E27" s="9">
        <f>VLOOKUP($B27,scoreB!$C$7:$V$160,5,FALSE)</f>
        <v>4</v>
      </c>
      <c r="F27" s="34">
        <f>VLOOKUP($B27,scoreB!$C$7:$V$160,6,FALSE)</f>
        <v>0</v>
      </c>
      <c r="G27" s="34">
        <f>VLOOKUP($B27,scoreB!$C$7:$V$160,7,FALSE)</f>
        <v>45</v>
      </c>
      <c r="H27" s="34">
        <f>VLOOKUP($B27,scoreB!$C$7:$V$160,8,FALSE)</f>
        <v>2.0000000000000001E-4</v>
      </c>
      <c r="I27" s="34">
        <f>VLOOKUP($B27,scoreB!$C$7:$V$160,9,FALSE)</f>
        <v>38</v>
      </c>
      <c r="J27" s="34">
        <f>VLOOKUP($B27,scoreB!$C$7:$V$160,10,FALSE)</f>
        <v>4.0000000000000002E-4</v>
      </c>
      <c r="K27" s="34">
        <f>VLOOKUP($B27,scoreB!$C$7:$V$160,11,FALSE)</f>
        <v>39</v>
      </c>
      <c r="L27" s="34">
        <f>VLOOKUP($B27,scoreB!$C$7:$V$160,12,FALSE)</f>
        <v>5.9999999999999995E-4</v>
      </c>
      <c r="M27" s="34">
        <f>VLOOKUP($B27,scoreB!$C$7:$V$160,13,FALSE)</f>
        <v>46</v>
      </c>
      <c r="N27" s="34">
        <f>VLOOKUP($B27,scoreB!$C$7:$V$160,14,FALSE)</f>
        <v>8.0000000000000004E-4</v>
      </c>
      <c r="O27" s="34">
        <f>VLOOKUP($B27,scoreB!$C$7:$V$160,15,FALSE)</f>
        <v>8.9999999999999998E-4</v>
      </c>
      <c r="P27" s="34">
        <f>VLOOKUP($B27,scoreB!$C$7:$V$160,16,FALSE)</f>
        <v>0</v>
      </c>
      <c r="Q27" s="41">
        <f>VLOOKUP($B27,scoreB!$C$7:$U$160,17,FALSE)</f>
        <v>168.0017</v>
      </c>
      <c r="R27" s="12">
        <f>VLOOKUP($B27,scoreB!$C$7:$U$160,19,FALSE)</f>
        <v>18.7</v>
      </c>
      <c r="S27" s="33">
        <f t="shared" si="0"/>
        <v>8.0000000000000004E-4</v>
      </c>
    </row>
    <row r="28" spans="2:19" ht="17" x14ac:dyDescent="0.4">
      <c r="B28" s="14">
        <v>22</v>
      </c>
      <c r="C28" s="15">
        <f>VLOOKUP($B28,scoreB!$C$7:$V$160,3,FALSE)</f>
        <v>22</v>
      </c>
      <c r="D28" s="9" t="str">
        <f>VLOOKUP($B28,scoreB!$C$7:$V$160,4,FALSE)</f>
        <v>Traven Vinko</v>
      </c>
      <c r="E28" s="9">
        <f>VLOOKUP($B28,scoreB!$C$7:$V$160,5,FALSE)</f>
        <v>2</v>
      </c>
      <c r="F28" s="34">
        <f>VLOOKUP($B28,scoreB!$C$7:$V$160,6,FALSE)</f>
        <v>0</v>
      </c>
      <c r="G28" s="34">
        <f>VLOOKUP($B28,scoreB!$C$7:$V$160,7,FALSE)</f>
        <v>1E-4</v>
      </c>
      <c r="H28" s="34">
        <f>VLOOKUP($B28,scoreB!$C$7:$V$160,8,FALSE)</f>
        <v>2.0000000000000001E-4</v>
      </c>
      <c r="I28" s="34">
        <f>VLOOKUP($B28,scoreB!$C$7:$V$160,9,FALSE)</f>
        <v>2.9999999999999997E-4</v>
      </c>
      <c r="J28" s="34">
        <f>VLOOKUP($B28,scoreB!$C$7:$V$160,10,FALSE)</f>
        <v>52</v>
      </c>
      <c r="K28" s="34">
        <f>VLOOKUP($B28,scoreB!$C$7:$V$160,11,FALSE)</f>
        <v>5.0000000000000001E-4</v>
      </c>
      <c r="L28" s="34">
        <f>VLOOKUP($B28,scoreB!$C$7:$V$160,12,FALSE)</f>
        <v>5.9999999999999995E-4</v>
      </c>
      <c r="M28" s="34">
        <f>VLOOKUP($B28,scoreB!$C$7:$V$160,13,FALSE)</f>
        <v>6.9999999999999999E-4</v>
      </c>
      <c r="N28" s="34">
        <f>VLOOKUP($B28,scoreB!$C$7:$V$160,14,FALSE)</f>
        <v>8.0000000000000004E-4</v>
      </c>
      <c r="O28" s="34">
        <f>VLOOKUP($B28,scoreB!$C$7:$V$160,15,FALSE)</f>
        <v>8.9999999999999998E-4</v>
      </c>
      <c r="P28" s="34">
        <f>VLOOKUP($B28,scoreB!$C$7:$V$160,16,FALSE)</f>
        <v>114</v>
      </c>
      <c r="Q28" s="41">
        <f>VLOOKUP($B28,scoreB!$C$7:$U$160,17,FALSE)</f>
        <v>166.00299999999999</v>
      </c>
      <c r="R28" s="12">
        <f>VLOOKUP($B28,scoreB!$C$7:$U$160,19,FALSE)</f>
        <v>23.7</v>
      </c>
      <c r="S28" s="33">
        <f t="shared" si="0"/>
        <v>5.9999999999999995E-4</v>
      </c>
    </row>
    <row r="29" spans="2:19" ht="17" x14ac:dyDescent="0.4">
      <c r="B29" s="14">
        <v>23</v>
      </c>
      <c r="C29" s="15">
        <f>VLOOKUP($B29,scoreB!$C$7:$V$160,3,FALSE)</f>
        <v>23</v>
      </c>
      <c r="D29" s="9" t="str">
        <f>VLOOKUP($B29,scoreB!$C$7:$V$160,4,FALSE)</f>
        <v xml:space="preserve">Zupin Matjaž </v>
      </c>
      <c r="E29" s="9">
        <f>VLOOKUP($B29,scoreB!$C$7:$V$160,5,FALSE)</f>
        <v>4</v>
      </c>
      <c r="F29" s="34">
        <f>VLOOKUP($B29,scoreB!$C$7:$V$160,6,FALSE)</f>
        <v>38</v>
      </c>
      <c r="G29" s="34">
        <f>VLOOKUP($B29,scoreB!$C$7:$V$160,7,FALSE)</f>
        <v>0</v>
      </c>
      <c r="H29" s="34">
        <f>VLOOKUP($B29,scoreB!$C$7:$V$160,8,FALSE)</f>
        <v>53</v>
      </c>
      <c r="I29" s="34">
        <f>VLOOKUP($B29,scoreB!$C$7:$V$160,9,FALSE)</f>
        <v>2.9999999999999997E-4</v>
      </c>
      <c r="J29" s="34">
        <f>VLOOKUP($B29,scoreB!$C$7:$V$160,10,FALSE)</f>
        <v>39</v>
      </c>
      <c r="K29" s="34">
        <f>VLOOKUP($B29,scoreB!$C$7:$V$160,11,FALSE)</f>
        <v>5.0000000000000001E-4</v>
      </c>
      <c r="L29" s="34">
        <f>VLOOKUP($B29,scoreB!$C$7:$V$160,12,FALSE)</f>
        <v>5.9999999999999995E-4</v>
      </c>
      <c r="M29" s="34">
        <f>VLOOKUP($B29,scoreB!$C$7:$V$160,13,FALSE)</f>
        <v>6.9999999999999999E-4</v>
      </c>
      <c r="N29" s="34">
        <f>VLOOKUP($B29,scoreB!$C$7:$V$160,14,FALSE)</f>
        <v>8.0000000000000004E-4</v>
      </c>
      <c r="O29" s="34">
        <f>VLOOKUP($B29,scoreB!$C$7:$V$160,15,FALSE)</f>
        <v>33</v>
      </c>
      <c r="P29" s="34">
        <f>VLOOKUP($B29,scoreB!$C$7:$V$160,16,FALSE)</f>
        <v>0</v>
      </c>
      <c r="Q29" s="41">
        <f>VLOOKUP($B29,scoreB!$C$7:$U$160,17,FALSE)</f>
        <v>163.00149999999999</v>
      </c>
      <c r="R29" s="12">
        <f>VLOOKUP($B29,scoreB!$C$7:$U$160,19,FALSE)</f>
        <v>18.100000000000001</v>
      </c>
      <c r="S29" s="33">
        <f t="shared" si="0"/>
        <v>6.9999999999999999E-4</v>
      </c>
    </row>
    <row r="30" spans="2:19" ht="17" x14ac:dyDescent="0.4">
      <c r="B30" s="14">
        <v>24</v>
      </c>
      <c r="C30" s="15">
        <f>VLOOKUP($B30,scoreB!$C$7:$V$160,3,FALSE)</f>
        <v>24</v>
      </c>
      <c r="D30" s="9" t="str">
        <f>VLOOKUP($B30,scoreB!$C$7:$V$160,4,FALSE)</f>
        <v>Krammer Reinhard</v>
      </c>
      <c r="E30" s="9">
        <f>VLOOKUP($B30,scoreB!$C$7:$V$160,5,FALSE)</f>
        <v>3</v>
      </c>
      <c r="F30" s="34">
        <f>VLOOKUP($B30,scoreB!$C$7:$V$160,6,FALSE)</f>
        <v>0</v>
      </c>
      <c r="G30" s="34">
        <f>VLOOKUP($B30,scoreB!$C$7:$V$160,7,FALSE)</f>
        <v>49</v>
      </c>
      <c r="H30" s="34">
        <f>VLOOKUP($B30,scoreB!$C$7:$V$160,8,FALSE)</f>
        <v>48</v>
      </c>
      <c r="I30" s="34">
        <f>VLOOKUP($B30,scoreB!$C$7:$V$160,9,FALSE)</f>
        <v>2.9999999999999997E-4</v>
      </c>
      <c r="J30" s="34">
        <f>VLOOKUP($B30,scoreB!$C$7:$V$160,10,FALSE)</f>
        <v>4.0000000000000002E-4</v>
      </c>
      <c r="K30" s="34">
        <f>VLOOKUP($B30,scoreB!$C$7:$V$160,11,FALSE)</f>
        <v>5.0000000000000001E-4</v>
      </c>
      <c r="L30" s="34">
        <f>VLOOKUP($B30,scoreB!$C$7:$V$160,12,FALSE)</f>
        <v>5.9999999999999995E-4</v>
      </c>
      <c r="M30" s="34">
        <f>VLOOKUP($B30,scoreB!$C$7:$V$160,13,FALSE)</f>
        <v>6.9999999999999999E-4</v>
      </c>
      <c r="N30" s="34">
        <f>VLOOKUP($B30,scoreB!$C$7:$V$160,14,FALSE)</f>
        <v>8.0000000000000004E-4</v>
      </c>
      <c r="O30" s="34">
        <f>VLOOKUP($B30,scoreB!$C$7:$V$160,15,FALSE)</f>
        <v>57</v>
      </c>
      <c r="P30" s="34">
        <f>VLOOKUP($B30,scoreB!$C$7:$V$160,16,FALSE)</f>
        <v>0</v>
      </c>
      <c r="Q30" s="41">
        <f>VLOOKUP($B30,scoreB!$C$7:$U$160,17,FALSE)</f>
        <v>154.00209999999998</v>
      </c>
      <c r="R30" s="12">
        <f>VLOOKUP($B30,scoreB!$C$7:$U$160,19,FALSE)</f>
        <v>18</v>
      </c>
      <c r="S30" s="33">
        <f t="shared" si="0"/>
        <v>5.9999999999999995E-4</v>
      </c>
    </row>
    <row r="31" spans="2:19" ht="17" x14ac:dyDescent="0.4">
      <c r="B31" s="14">
        <v>25</v>
      </c>
      <c r="C31" s="15">
        <f>VLOOKUP($B31,scoreB!$C$7:$V$160,3,FALSE)</f>
        <v>25</v>
      </c>
      <c r="D31" s="9" t="str">
        <f>VLOOKUP($B31,scoreB!$C$7:$V$160,4,FALSE)</f>
        <v>Skerlj Pavel</v>
      </c>
      <c r="E31" s="9">
        <f>VLOOKUP($B31,scoreB!$C$7:$V$160,5,FALSE)</f>
        <v>3</v>
      </c>
      <c r="F31" s="34">
        <f>VLOOKUP($B31,scoreB!$C$7:$V$160,6,FALSE)</f>
        <v>0</v>
      </c>
      <c r="G31" s="34">
        <f>VLOOKUP($B31,scoreB!$C$7:$V$160,7,FALSE)</f>
        <v>1E-4</v>
      </c>
      <c r="H31" s="34">
        <f>VLOOKUP($B31,scoreB!$C$7:$V$160,8,FALSE)</f>
        <v>44</v>
      </c>
      <c r="I31" s="34">
        <f>VLOOKUP($B31,scoreB!$C$7:$V$160,9,FALSE)</f>
        <v>52</v>
      </c>
      <c r="J31" s="34">
        <f>VLOOKUP($B31,scoreB!$C$7:$V$160,10,FALSE)</f>
        <v>52.000399999999999</v>
      </c>
      <c r="K31" s="34">
        <f>VLOOKUP($B31,scoreB!$C$7:$V$160,11,FALSE)</f>
        <v>5.0000000000000001E-4</v>
      </c>
      <c r="L31" s="34">
        <f>VLOOKUP($B31,scoreB!$C$7:$V$160,12,FALSE)</f>
        <v>5.9999999999999995E-4</v>
      </c>
      <c r="M31" s="34">
        <f>VLOOKUP($B31,scoreB!$C$7:$V$160,13,FALSE)</f>
        <v>6.9999999999999999E-4</v>
      </c>
      <c r="N31" s="34">
        <f>VLOOKUP($B31,scoreB!$C$7:$V$160,14,FALSE)</f>
        <v>8.0000000000000004E-4</v>
      </c>
      <c r="O31" s="34">
        <f>VLOOKUP($B31,scoreB!$C$7:$V$160,15,FALSE)</f>
        <v>8.9999999999999998E-4</v>
      </c>
      <c r="P31" s="34">
        <f>VLOOKUP($B31,scoreB!$C$7:$V$160,16,FALSE)</f>
        <v>0</v>
      </c>
      <c r="Q31" s="41">
        <f>VLOOKUP($B31,scoreB!$C$7:$U$160,17,FALSE)</f>
        <v>148.00280000000001</v>
      </c>
      <c r="R31" s="12">
        <f>VLOOKUP($B31,scoreB!$C$7:$U$160,19,FALSE)</f>
        <v>23.6</v>
      </c>
      <c r="S31" s="33">
        <f t="shared" si="0"/>
        <v>6.9999999999999999E-4</v>
      </c>
    </row>
    <row r="32" spans="2:19" ht="17" x14ac:dyDescent="0.4">
      <c r="B32" s="14">
        <v>26</v>
      </c>
      <c r="C32" s="15">
        <f>VLOOKUP($B32,scoreB!$C$7:$V$160,3,FALSE)</f>
        <v>26</v>
      </c>
      <c r="D32" s="9" t="str">
        <f>VLOOKUP($B32,scoreB!$C$7:$V$160,4,FALSE)</f>
        <v>Konte Breda</v>
      </c>
      <c r="E32" s="9">
        <f>VLOOKUP($B32,scoreB!$C$7:$V$160,5,FALSE)</f>
        <v>2</v>
      </c>
      <c r="F32" s="34">
        <f>VLOOKUP($B32,scoreB!$C$7:$V$160,6,FALSE)</f>
        <v>0</v>
      </c>
      <c r="G32" s="34">
        <f>VLOOKUP($B32,scoreB!$C$7:$V$160,7,FALSE)</f>
        <v>1E-4</v>
      </c>
      <c r="H32" s="34">
        <f>VLOOKUP($B32,scoreB!$C$7:$V$160,8,FALSE)</f>
        <v>2.0000000000000001E-4</v>
      </c>
      <c r="I32" s="34">
        <f>VLOOKUP($B32,scoreB!$C$7:$V$160,9,FALSE)</f>
        <v>2.9999999999999997E-4</v>
      </c>
      <c r="J32" s="34">
        <f>VLOOKUP($B32,scoreB!$C$7:$V$160,10,FALSE)</f>
        <v>4.0000000000000002E-4</v>
      </c>
      <c r="K32" s="34">
        <f>VLOOKUP($B32,scoreB!$C$7:$V$160,11,FALSE)</f>
        <v>52</v>
      </c>
      <c r="L32" s="34">
        <f>VLOOKUP($B32,scoreB!$C$7:$V$160,12,FALSE)</f>
        <v>5.9999999999999995E-4</v>
      </c>
      <c r="M32" s="34">
        <f>VLOOKUP($B32,scoreB!$C$7:$V$160,13,FALSE)</f>
        <v>6.9999999999999999E-4</v>
      </c>
      <c r="N32" s="34">
        <f>VLOOKUP($B32,scoreB!$C$7:$V$160,14,FALSE)</f>
        <v>8.0000000000000004E-4</v>
      </c>
      <c r="O32" s="34">
        <f>VLOOKUP($B32,scoreB!$C$7:$V$160,15,FALSE)</f>
        <v>8.9999999999999998E-4</v>
      </c>
      <c r="P32" s="34">
        <f>VLOOKUP($B32,scoreB!$C$7:$V$160,16,FALSE)</f>
        <v>94</v>
      </c>
      <c r="Q32" s="41">
        <f>VLOOKUP($B32,scoreB!$C$7:$U$160,17,FALSE)</f>
        <v>146.00309999999999</v>
      </c>
      <c r="R32" s="12">
        <f>VLOOKUP($B32,scoreB!$C$7:$U$160,19,FALSE)</f>
        <v>24.5</v>
      </c>
      <c r="S32" s="33">
        <f t="shared" si="0"/>
        <v>5.9999999999999995E-4</v>
      </c>
    </row>
    <row r="33" spans="2:19" ht="17" x14ac:dyDescent="0.4">
      <c r="B33" s="14">
        <v>27</v>
      </c>
      <c r="C33" s="15">
        <f>VLOOKUP($B33,scoreB!$C$7:$V$160,3,FALSE)</f>
        <v>27</v>
      </c>
      <c r="D33" s="9" t="str">
        <f>VLOOKUP($B33,scoreB!$C$7:$V$160,4,FALSE)</f>
        <v>Krammer Franz Johann</v>
      </c>
      <c r="E33" s="9">
        <f>VLOOKUP($B33,scoreB!$C$7:$V$160,5,FALSE)</f>
        <v>2</v>
      </c>
      <c r="F33" s="34">
        <f>VLOOKUP($B33,scoreB!$C$7:$V$160,6,FALSE)</f>
        <v>0</v>
      </c>
      <c r="G33" s="34">
        <f>VLOOKUP($B33,scoreB!$C$7:$V$160,7,FALSE)</f>
        <v>1E-4</v>
      </c>
      <c r="H33" s="34">
        <f>VLOOKUP($B33,scoreB!$C$7:$V$160,8,FALSE)</f>
        <v>2.0000000000000001E-4</v>
      </c>
      <c r="I33" s="34">
        <f>VLOOKUP($B33,scoreB!$C$7:$V$160,9,FALSE)</f>
        <v>2.9999999999999997E-4</v>
      </c>
      <c r="J33" s="34">
        <f>VLOOKUP($B33,scoreB!$C$7:$V$160,10,FALSE)</f>
        <v>4.0000000000000002E-4</v>
      </c>
      <c r="K33" s="34">
        <f>VLOOKUP($B33,scoreB!$C$7:$V$160,11,FALSE)</f>
        <v>5.0000000000000001E-4</v>
      </c>
      <c r="L33" s="34">
        <f>VLOOKUP($B33,scoreB!$C$7:$V$160,12,FALSE)</f>
        <v>5.9999999999999995E-4</v>
      </c>
      <c r="M33" s="34">
        <f>VLOOKUP($B33,scoreB!$C$7:$V$160,13,FALSE)</f>
        <v>6.9999999999999999E-4</v>
      </c>
      <c r="N33" s="34">
        <f>VLOOKUP($B33,scoreB!$C$7:$V$160,14,FALSE)</f>
        <v>8.0000000000000004E-4</v>
      </c>
      <c r="O33" s="34">
        <f>VLOOKUP($B33,scoreB!$C$7:$V$160,15,FALSE)</f>
        <v>38</v>
      </c>
      <c r="P33" s="34">
        <f>VLOOKUP($B33,scoreB!$C$7:$V$160,16,FALSE)</f>
        <v>88</v>
      </c>
      <c r="Q33" s="41">
        <f>VLOOKUP($B33,scoreB!$C$7:$U$160,17,FALSE)</f>
        <v>126.0026</v>
      </c>
      <c r="R33" s="12">
        <f>VLOOKUP($B33,scoreB!$C$7:$U$160,19,FALSE)</f>
        <v>19.8</v>
      </c>
      <c r="S33" s="33">
        <f t="shared" si="0"/>
        <v>5.0000000000000001E-4</v>
      </c>
    </row>
    <row r="34" spans="2:19" ht="17" x14ac:dyDescent="0.4">
      <c r="B34" s="14">
        <v>28</v>
      </c>
      <c r="C34" s="15">
        <f>VLOOKUP($B34,scoreB!$C$7:$V$160,3,FALSE)</f>
        <v>28</v>
      </c>
      <c r="D34" s="9" t="str">
        <f>VLOOKUP($B34,scoreB!$C$7:$V$160,4,FALSE)</f>
        <v>Puharic Nada</v>
      </c>
      <c r="E34" s="9">
        <f>VLOOKUP($B34,scoreB!$C$7:$V$160,5,FALSE)</f>
        <v>3</v>
      </c>
      <c r="F34" s="34">
        <f>VLOOKUP($B34,scoreB!$C$7:$V$160,6,FALSE)</f>
        <v>0</v>
      </c>
      <c r="G34" s="34">
        <f>VLOOKUP($B34,scoreB!$C$7:$V$160,7,FALSE)</f>
        <v>41</v>
      </c>
      <c r="H34" s="34">
        <f>VLOOKUP($B34,scoreB!$C$7:$V$160,8,FALSE)</f>
        <v>2.0000000000000001E-4</v>
      </c>
      <c r="I34" s="34">
        <f>VLOOKUP($B34,scoreB!$C$7:$V$160,9,FALSE)</f>
        <v>52</v>
      </c>
      <c r="J34" s="34">
        <f>VLOOKUP($B34,scoreB!$C$7:$V$160,10,FALSE)</f>
        <v>4.0000000000000002E-4</v>
      </c>
      <c r="K34" s="34">
        <f>VLOOKUP($B34,scoreB!$C$7:$V$160,11,FALSE)</f>
        <v>32</v>
      </c>
      <c r="L34" s="34">
        <f>VLOOKUP($B34,scoreB!$C$7:$V$160,12,FALSE)</f>
        <v>5.9999999999999995E-4</v>
      </c>
      <c r="M34" s="34">
        <f>VLOOKUP($B34,scoreB!$C$7:$V$160,13,FALSE)</f>
        <v>6.9999999999999999E-4</v>
      </c>
      <c r="N34" s="34">
        <f>VLOOKUP($B34,scoreB!$C$7:$V$160,14,FALSE)</f>
        <v>8.0000000000000004E-4</v>
      </c>
      <c r="O34" s="34">
        <f>VLOOKUP($B34,scoreB!$C$7:$V$160,15,FALSE)</f>
        <v>8.9999999999999998E-4</v>
      </c>
      <c r="P34" s="34">
        <f>VLOOKUP($B34,scoreB!$C$7:$V$160,16,FALSE)</f>
        <v>0</v>
      </c>
      <c r="Q34" s="41">
        <f>VLOOKUP($B34,scoreB!$C$7:$U$160,17,FALSE)</f>
        <v>125.0029</v>
      </c>
      <c r="R34" s="12">
        <f>VLOOKUP($B34,scoreB!$C$7:$U$160,19,FALSE)</f>
        <v>19.3</v>
      </c>
      <c r="S34" s="33">
        <f t="shared" si="0"/>
        <v>6.9999999999999999E-4</v>
      </c>
    </row>
    <row r="35" spans="2:19" ht="17" x14ac:dyDescent="0.4">
      <c r="B35" s="14">
        <v>29</v>
      </c>
      <c r="C35" s="15">
        <f>VLOOKUP($B35,scoreB!$C$7:$V$160,3,FALSE)</f>
        <v>29</v>
      </c>
      <c r="D35" s="9" t="str">
        <f>VLOOKUP($B35,scoreB!$C$7:$V$160,4,FALSE)</f>
        <v>Hrvatin Branko</v>
      </c>
      <c r="E35" s="9">
        <f>VLOOKUP($B35,scoreB!$C$7:$V$160,5,FALSE)</f>
        <v>3</v>
      </c>
      <c r="F35" s="34">
        <f>VLOOKUP($B35,scoreB!$C$7:$V$160,6,FALSE)</f>
        <v>0</v>
      </c>
      <c r="G35" s="34">
        <f>VLOOKUP($B35,scoreB!$C$7:$V$160,7,FALSE)</f>
        <v>46</v>
      </c>
      <c r="H35" s="34">
        <f>VLOOKUP($B35,scoreB!$C$7:$V$160,8,FALSE)</f>
        <v>2.0000000000000001E-4</v>
      </c>
      <c r="I35" s="34">
        <f>VLOOKUP($B35,scoreB!$C$7:$V$160,9,FALSE)</f>
        <v>2.9999999999999997E-4</v>
      </c>
      <c r="J35" s="34">
        <f>VLOOKUP($B35,scoreB!$C$7:$V$160,10,FALSE)</f>
        <v>35</v>
      </c>
      <c r="K35" s="34">
        <f>VLOOKUP($B35,scoreB!$C$7:$V$160,11,FALSE)</f>
        <v>41</v>
      </c>
      <c r="L35" s="34">
        <f>VLOOKUP($B35,scoreB!$C$7:$V$160,12,FALSE)</f>
        <v>5.9999999999999995E-4</v>
      </c>
      <c r="M35" s="34">
        <f>VLOOKUP($B35,scoreB!$C$7:$V$160,13,FALSE)</f>
        <v>6.9999999999999999E-4</v>
      </c>
      <c r="N35" s="34">
        <f>VLOOKUP($B35,scoreB!$C$7:$V$160,14,FALSE)</f>
        <v>8.0000000000000004E-4</v>
      </c>
      <c r="O35" s="34">
        <f>VLOOKUP($B35,scoreB!$C$7:$V$160,15,FALSE)</f>
        <v>8.9999999999999998E-4</v>
      </c>
      <c r="P35" s="34">
        <f>VLOOKUP($B35,scoreB!$C$7:$V$160,16,FALSE)</f>
        <v>0</v>
      </c>
      <c r="Q35" s="41">
        <f>VLOOKUP($B35,scoreB!$C$7:$U$160,17,FALSE)</f>
        <v>122.00239999999999</v>
      </c>
      <c r="R35" s="12">
        <f>VLOOKUP($B35,scoreB!$C$7:$U$160,19,FALSE)</f>
        <v>16.100000000000001</v>
      </c>
      <c r="S35" s="33">
        <f t="shared" si="0"/>
        <v>6.9999999999999999E-4</v>
      </c>
    </row>
    <row r="36" spans="2:19" ht="17" x14ac:dyDescent="0.4">
      <c r="B36" s="14">
        <v>30</v>
      </c>
      <c r="C36" s="15">
        <f>VLOOKUP($B36,scoreB!$C$7:$V$160,3,FALSE)</f>
        <v>30</v>
      </c>
      <c r="D36" s="9" t="str">
        <f>VLOOKUP($B36,scoreB!$C$7:$V$160,4,FALSE)</f>
        <v>Wurzer Raffael</v>
      </c>
      <c r="E36" s="9">
        <f>VLOOKUP($B36,scoreB!$C$7:$V$160,5,FALSE)</f>
        <v>1</v>
      </c>
      <c r="F36" s="34">
        <f>VLOOKUP($B36,scoreB!$C$7:$V$160,6,FALSE)</f>
        <v>0</v>
      </c>
      <c r="G36" s="34">
        <f>VLOOKUP($B36,scoreB!$C$7:$V$160,7,FALSE)</f>
        <v>1E-4</v>
      </c>
      <c r="H36" s="34">
        <f>VLOOKUP($B36,scoreB!$C$7:$V$160,8,FALSE)</f>
        <v>2.0000000000000001E-4</v>
      </c>
      <c r="I36" s="34">
        <f>VLOOKUP($B36,scoreB!$C$7:$V$160,9,FALSE)</f>
        <v>2.9999999999999997E-4</v>
      </c>
      <c r="J36" s="34">
        <f>VLOOKUP($B36,scoreB!$C$7:$V$160,10,FALSE)</f>
        <v>4.0000000000000002E-4</v>
      </c>
      <c r="K36" s="34">
        <f>VLOOKUP($B36,scoreB!$C$7:$V$160,11,FALSE)</f>
        <v>5.0000000000000001E-4</v>
      </c>
      <c r="L36" s="34">
        <f>VLOOKUP($B36,scoreB!$C$7:$V$160,12,FALSE)</f>
        <v>5.9999999999999995E-4</v>
      </c>
      <c r="M36" s="34">
        <f>VLOOKUP($B36,scoreB!$C$7:$V$160,13,FALSE)</f>
        <v>6.9999999999999999E-4</v>
      </c>
      <c r="N36" s="34">
        <f>VLOOKUP($B36,scoreB!$C$7:$V$160,14,FALSE)</f>
        <v>8.0000000000000004E-4</v>
      </c>
      <c r="O36" s="34">
        <f>VLOOKUP($B36,scoreB!$C$7:$V$160,15,FALSE)</f>
        <v>8.9999999999999998E-4</v>
      </c>
      <c r="P36" s="34">
        <f>VLOOKUP($B36,scoreB!$C$7:$V$160,16,FALSE)</f>
        <v>118</v>
      </c>
      <c r="Q36" s="41">
        <f>VLOOKUP($B36,scoreB!$C$7:$U$160,17,FALSE)</f>
        <v>118.0035</v>
      </c>
      <c r="R36" s="12">
        <f>VLOOKUP($B36,scoreB!$C$7:$U$160,19,FALSE)</f>
        <v>16.7</v>
      </c>
      <c r="S36" s="33">
        <f t="shared" si="0"/>
        <v>5.0000000000000001E-4</v>
      </c>
    </row>
    <row r="37" spans="2:19" ht="17" x14ac:dyDescent="0.4">
      <c r="B37" s="14">
        <v>31</v>
      </c>
      <c r="C37" s="15">
        <f>VLOOKUP($B37,scoreB!$C$7:$V$160,3,FALSE)</f>
        <v>31</v>
      </c>
      <c r="D37" s="9" t="str">
        <f>VLOOKUP($B37,scoreB!$C$7:$V$160,4,FALSE)</f>
        <v>Krasevec Iztok</v>
      </c>
      <c r="E37" s="9">
        <f>VLOOKUP($B37,scoreB!$C$7:$V$160,5,FALSE)</f>
        <v>2</v>
      </c>
      <c r="F37" s="34">
        <f>VLOOKUP($B37,scoreB!$C$7:$V$160,6,FALSE)</f>
        <v>0</v>
      </c>
      <c r="G37" s="34">
        <f>VLOOKUP($B37,scoreB!$C$7:$V$160,7,FALSE)</f>
        <v>1E-4</v>
      </c>
      <c r="H37" s="34">
        <f>VLOOKUP($B37,scoreB!$C$7:$V$160,8,FALSE)</f>
        <v>2.0000000000000001E-4</v>
      </c>
      <c r="I37" s="34">
        <f>VLOOKUP($B37,scoreB!$C$7:$V$160,9,FALSE)</f>
        <v>2.9999999999999997E-4</v>
      </c>
      <c r="J37" s="34">
        <f>VLOOKUP($B37,scoreB!$C$7:$V$160,10,FALSE)</f>
        <v>31</v>
      </c>
      <c r="K37" s="34">
        <f>VLOOKUP($B37,scoreB!$C$7:$V$160,11,FALSE)</f>
        <v>5.0000000000000001E-4</v>
      </c>
      <c r="L37" s="34">
        <f>VLOOKUP($B37,scoreB!$C$7:$V$160,12,FALSE)</f>
        <v>5.9999999999999995E-4</v>
      </c>
      <c r="M37" s="34">
        <f>VLOOKUP($B37,scoreB!$C$7:$V$160,13,FALSE)</f>
        <v>6.9999999999999999E-4</v>
      </c>
      <c r="N37" s="34">
        <f>VLOOKUP($B37,scoreB!$C$7:$V$160,14,FALSE)</f>
        <v>8.0000000000000004E-4</v>
      </c>
      <c r="O37" s="34">
        <f>VLOOKUP($B37,scoreB!$C$7:$V$160,15,FALSE)</f>
        <v>8.9999999999999998E-4</v>
      </c>
      <c r="P37" s="34">
        <f>VLOOKUP($B37,scoreB!$C$7:$V$160,16,FALSE)</f>
        <v>84</v>
      </c>
      <c r="Q37" s="41">
        <f>VLOOKUP($B37,scoreB!$C$7:$U$160,17,FALSE)</f>
        <v>115.003</v>
      </c>
      <c r="R37" s="12">
        <f>VLOOKUP($B37,scoreB!$C$7:$U$160,19,FALSE)</f>
        <v>19.899999999999999</v>
      </c>
      <c r="S37" s="33">
        <f t="shared" si="0"/>
        <v>5.9999999999999995E-4</v>
      </c>
    </row>
    <row r="38" spans="2:19" ht="17" x14ac:dyDescent="0.4">
      <c r="B38" s="14">
        <v>32</v>
      </c>
      <c r="C38" s="15">
        <f>VLOOKUP($B38,scoreB!$C$7:$V$160,3,FALSE)</f>
        <v>32</v>
      </c>
      <c r="D38" s="9" t="str">
        <f>VLOOKUP($B38,scoreB!$C$7:$V$160,4,FALSE)</f>
        <v xml:space="preserve">Bizjak Mirjam </v>
      </c>
      <c r="E38" s="9">
        <f>VLOOKUP($B38,scoreB!$C$7:$V$160,5,FALSE)</f>
        <v>2</v>
      </c>
      <c r="F38" s="34">
        <f>VLOOKUP($B38,scoreB!$C$7:$V$160,6,FALSE)</f>
        <v>51</v>
      </c>
      <c r="G38" s="34">
        <f>VLOOKUP($B38,scoreB!$C$7:$V$160,7,FALSE)</f>
        <v>0</v>
      </c>
      <c r="H38" s="34">
        <f>VLOOKUP($B38,scoreB!$C$7:$V$160,8,FALSE)</f>
        <v>58</v>
      </c>
      <c r="I38" s="34">
        <f>VLOOKUP($B38,scoreB!$C$7:$V$160,9,FALSE)</f>
        <v>2.9999999999999997E-4</v>
      </c>
      <c r="J38" s="34">
        <f>VLOOKUP($B38,scoreB!$C$7:$V$160,10,FALSE)</f>
        <v>4.0000000000000002E-4</v>
      </c>
      <c r="K38" s="34">
        <f>VLOOKUP($B38,scoreB!$C$7:$V$160,11,FALSE)</f>
        <v>5.0000000000000001E-4</v>
      </c>
      <c r="L38" s="34">
        <f>VLOOKUP($B38,scoreB!$C$7:$V$160,12,FALSE)</f>
        <v>5.9999999999999995E-4</v>
      </c>
      <c r="M38" s="34">
        <f>VLOOKUP($B38,scoreB!$C$7:$V$160,13,FALSE)</f>
        <v>6.9999999999999999E-4</v>
      </c>
      <c r="N38" s="34">
        <f>VLOOKUP($B38,scoreB!$C$7:$V$160,14,FALSE)</f>
        <v>8.0000000000000004E-4</v>
      </c>
      <c r="O38" s="34">
        <f>VLOOKUP($B38,scoreB!$C$7:$V$160,15,FALSE)</f>
        <v>8.9999999999999998E-4</v>
      </c>
      <c r="P38" s="34">
        <f>VLOOKUP($B38,scoreB!$C$7:$V$160,16,FALSE)</f>
        <v>0</v>
      </c>
      <c r="Q38" s="41">
        <f>VLOOKUP($B38,scoreB!$C$7:$U$160,17,FALSE)</f>
        <v>109.003</v>
      </c>
      <c r="R38" s="12">
        <f>VLOOKUP($B38,scoreB!$C$7:$U$160,19,FALSE)</f>
        <v>17.3</v>
      </c>
      <c r="S38" s="33">
        <f t="shared" si="0"/>
        <v>5.9999999999999995E-4</v>
      </c>
    </row>
    <row r="39" spans="2:19" ht="17" x14ac:dyDescent="0.4">
      <c r="B39" s="14">
        <v>33</v>
      </c>
      <c r="C39" s="15">
        <f>VLOOKUP($B39,scoreB!$C$7:$V$160,3,FALSE)</f>
        <v>33</v>
      </c>
      <c r="D39" s="9" t="str">
        <f>VLOOKUP($B39,scoreB!$C$7:$V$160,4,FALSE)</f>
        <v>Meire Geert</v>
      </c>
      <c r="E39" s="9">
        <f>VLOOKUP($B39,scoreB!$C$7:$V$160,5,FALSE)</f>
        <v>2</v>
      </c>
      <c r="F39" s="34">
        <f>VLOOKUP($B39,scoreB!$C$7:$V$160,6,FALSE)</f>
        <v>0</v>
      </c>
      <c r="G39" s="34">
        <f>VLOOKUP($B39,scoreB!$C$7:$V$160,7,FALSE)</f>
        <v>1E-4</v>
      </c>
      <c r="H39" s="34">
        <f>VLOOKUP($B39,scoreB!$C$7:$V$160,8,FALSE)</f>
        <v>2.0000000000000001E-4</v>
      </c>
      <c r="I39" s="34">
        <f>VLOOKUP($B39,scoreB!$C$7:$V$160,9,FALSE)</f>
        <v>2.9999999999999997E-4</v>
      </c>
      <c r="J39" s="34">
        <f>VLOOKUP($B39,scoreB!$C$7:$V$160,10,FALSE)</f>
        <v>4.0000000000000002E-4</v>
      </c>
      <c r="K39" s="34">
        <f>VLOOKUP($B39,scoreB!$C$7:$V$160,11,FALSE)</f>
        <v>56</v>
      </c>
      <c r="L39" s="34">
        <f>VLOOKUP($B39,scoreB!$C$7:$V$160,12,FALSE)</f>
        <v>44</v>
      </c>
      <c r="M39" s="34">
        <f>VLOOKUP($B39,scoreB!$C$7:$V$160,13,FALSE)</f>
        <v>6.9999999999999999E-4</v>
      </c>
      <c r="N39" s="34">
        <f>VLOOKUP($B39,scoreB!$C$7:$V$160,14,FALSE)</f>
        <v>8.0000000000000004E-4</v>
      </c>
      <c r="O39" s="34">
        <f>VLOOKUP($B39,scoreB!$C$7:$V$160,15,FALSE)</f>
        <v>8.9999999999999998E-4</v>
      </c>
      <c r="P39" s="34">
        <f>VLOOKUP($B39,scoreB!$C$7:$V$160,16,FALSE)</f>
        <v>0</v>
      </c>
      <c r="Q39" s="41">
        <f>VLOOKUP($B39,scoreB!$C$7:$U$160,17,FALSE)</f>
        <v>100.00279999999999</v>
      </c>
      <c r="R39" s="12">
        <f>VLOOKUP($B39,scoreB!$C$7:$U$160,19,FALSE)</f>
        <v>22.5</v>
      </c>
      <c r="S39" s="33">
        <f t="shared" si="0"/>
        <v>4.0000000000000002E-4</v>
      </c>
    </row>
    <row r="40" spans="2:19" ht="17" x14ac:dyDescent="0.4">
      <c r="B40" s="14">
        <v>34</v>
      </c>
      <c r="C40" s="15">
        <f>VLOOKUP($B40,scoreB!$C$7:$V$160,3,FALSE)</f>
        <v>34</v>
      </c>
      <c r="D40" s="9" t="str">
        <f>VLOOKUP($B40,scoreB!$C$7:$V$160,4,FALSE)</f>
        <v>Floriancic Marko</v>
      </c>
      <c r="E40" s="9">
        <f>VLOOKUP($B40,scoreB!$C$7:$V$160,5,FALSE)</f>
        <v>2</v>
      </c>
      <c r="F40" s="34">
        <f>VLOOKUP($B40,scoreB!$C$7:$V$160,6,FALSE)</f>
        <v>0</v>
      </c>
      <c r="G40" s="34">
        <f>VLOOKUP($B40,scoreB!$C$7:$V$160,7,FALSE)</f>
        <v>57</v>
      </c>
      <c r="H40" s="34">
        <f>VLOOKUP($B40,scoreB!$C$7:$V$160,8,FALSE)</f>
        <v>2.0000000000000001E-4</v>
      </c>
      <c r="I40" s="34">
        <f>VLOOKUP($B40,scoreB!$C$7:$V$160,9,FALSE)</f>
        <v>2.9999999999999997E-4</v>
      </c>
      <c r="J40" s="34">
        <f>VLOOKUP($B40,scoreB!$C$7:$V$160,10,FALSE)</f>
        <v>40</v>
      </c>
      <c r="K40" s="34">
        <f>VLOOKUP($B40,scoreB!$C$7:$V$160,11,FALSE)</f>
        <v>5.0000000000000001E-4</v>
      </c>
      <c r="L40" s="34">
        <f>VLOOKUP($B40,scoreB!$C$7:$V$160,12,FALSE)</f>
        <v>5.9999999999999995E-4</v>
      </c>
      <c r="M40" s="34">
        <f>VLOOKUP($B40,scoreB!$C$7:$V$160,13,FALSE)</f>
        <v>6.9999999999999999E-4</v>
      </c>
      <c r="N40" s="34">
        <f>VLOOKUP($B40,scoreB!$C$7:$V$160,14,FALSE)</f>
        <v>8.0000000000000004E-4</v>
      </c>
      <c r="O40" s="34">
        <f>VLOOKUP($B40,scoreB!$C$7:$V$160,15,FALSE)</f>
        <v>8.9999999999999998E-4</v>
      </c>
      <c r="P40" s="34">
        <f>VLOOKUP($B40,scoreB!$C$7:$V$160,16,FALSE)</f>
        <v>0</v>
      </c>
      <c r="Q40" s="41">
        <f>VLOOKUP($B40,scoreB!$C$7:$U$160,17,FALSE)</f>
        <v>97.003</v>
      </c>
      <c r="R40" s="12">
        <f>VLOOKUP($B40,scoreB!$C$7:$U$160,19,FALSE)</f>
        <v>16.3</v>
      </c>
      <c r="S40" s="33">
        <f t="shared" si="0"/>
        <v>5.9999999999999995E-4</v>
      </c>
    </row>
    <row r="41" spans="2:19" ht="17" x14ac:dyDescent="0.4">
      <c r="B41" s="14">
        <v>35</v>
      </c>
      <c r="C41" s="15">
        <f>VLOOKUP($B41,scoreB!$C$7:$V$160,3,FALSE)</f>
        <v>35</v>
      </c>
      <c r="D41" s="9" t="str">
        <f>VLOOKUP($B41,scoreB!$C$7:$V$160,4,FALSE)</f>
        <v>Raubar Marko</v>
      </c>
      <c r="E41" s="9">
        <f>VLOOKUP($B41,scoreB!$C$7:$V$160,5,FALSE)</f>
        <v>2</v>
      </c>
      <c r="F41" s="34">
        <f>VLOOKUP($B41,scoreB!$C$7:$V$160,6,FALSE)</f>
        <v>0</v>
      </c>
      <c r="G41" s="34">
        <f>VLOOKUP($B41,scoreB!$C$7:$V$160,7,FALSE)</f>
        <v>1E-4</v>
      </c>
      <c r="H41" s="34">
        <f>VLOOKUP($B41,scoreB!$C$7:$V$160,8,FALSE)</f>
        <v>51</v>
      </c>
      <c r="I41" s="34">
        <f>VLOOKUP($B41,scoreB!$C$7:$V$160,9,FALSE)</f>
        <v>2.9999999999999997E-4</v>
      </c>
      <c r="J41" s="34">
        <f>VLOOKUP($B41,scoreB!$C$7:$V$160,10,FALSE)</f>
        <v>4.0000000000000002E-4</v>
      </c>
      <c r="K41" s="34">
        <f>VLOOKUP($B41,scoreB!$C$7:$V$160,11,FALSE)</f>
        <v>45</v>
      </c>
      <c r="L41" s="34">
        <f>VLOOKUP($B41,scoreB!$C$7:$V$160,12,FALSE)</f>
        <v>5.9999999999999995E-4</v>
      </c>
      <c r="M41" s="34">
        <f>VLOOKUP($B41,scoreB!$C$7:$V$160,13,FALSE)</f>
        <v>6.9999999999999999E-4</v>
      </c>
      <c r="N41" s="34">
        <f>VLOOKUP($B41,scoreB!$C$7:$V$160,14,FALSE)</f>
        <v>8.0000000000000004E-4</v>
      </c>
      <c r="O41" s="34">
        <f>VLOOKUP($B41,scoreB!$C$7:$V$160,15,FALSE)</f>
        <v>8.9999999999999998E-4</v>
      </c>
      <c r="P41" s="34">
        <f>VLOOKUP($B41,scoreB!$C$7:$V$160,16,FALSE)</f>
        <v>0</v>
      </c>
      <c r="Q41" s="41">
        <f>VLOOKUP($B41,scoreB!$C$7:$U$160,17,FALSE)</f>
        <v>96.003</v>
      </c>
      <c r="R41" s="12">
        <f>VLOOKUP($B41,scoreB!$C$7:$U$160,19,FALSE)</f>
        <v>17.899999999999999</v>
      </c>
      <c r="S41" s="33">
        <f t="shared" si="0"/>
        <v>5.9999999999999995E-4</v>
      </c>
    </row>
    <row r="42" spans="2:19" ht="17" x14ac:dyDescent="0.4">
      <c r="B42" s="14">
        <v>36</v>
      </c>
      <c r="C42" s="15">
        <f>VLOOKUP($B42,scoreB!$C$7:$V$160,3,FALSE)</f>
        <v>36</v>
      </c>
      <c r="D42" s="9" t="str">
        <f>VLOOKUP($B42,scoreB!$C$7:$V$160,4,FALSE)</f>
        <v>Mlinar Aloiz</v>
      </c>
      <c r="E42" s="9">
        <f>VLOOKUP($B42,scoreB!$C$7:$V$160,5,FALSE)</f>
        <v>2</v>
      </c>
      <c r="F42" s="34">
        <f>VLOOKUP($B42,scoreB!$C$7:$V$160,6,FALSE)</f>
        <v>0</v>
      </c>
      <c r="G42" s="34">
        <f>VLOOKUP($B42,scoreB!$C$7:$V$160,7,FALSE)</f>
        <v>43</v>
      </c>
      <c r="H42" s="34">
        <f>VLOOKUP($B42,scoreB!$C$7:$V$160,8,FALSE)</f>
        <v>2.0000000000000001E-4</v>
      </c>
      <c r="I42" s="34">
        <f>VLOOKUP($B42,scoreB!$C$7:$V$160,9,FALSE)</f>
        <v>2.9999999999999997E-4</v>
      </c>
      <c r="J42" s="34">
        <f>VLOOKUP($B42,scoreB!$C$7:$V$160,10,FALSE)</f>
        <v>52</v>
      </c>
      <c r="K42" s="34">
        <f>VLOOKUP($B42,scoreB!$C$7:$V$160,11,FALSE)</f>
        <v>5.0000000000000001E-4</v>
      </c>
      <c r="L42" s="34">
        <f>VLOOKUP($B42,scoreB!$C$7:$V$160,12,FALSE)</f>
        <v>5.9999999999999995E-4</v>
      </c>
      <c r="M42" s="34">
        <f>VLOOKUP($B42,scoreB!$C$7:$V$160,13,FALSE)</f>
        <v>6.9999999999999999E-4</v>
      </c>
      <c r="N42" s="34">
        <f>VLOOKUP($B42,scoreB!$C$7:$V$160,14,FALSE)</f>
        <v>8.0000000000000004E-4</v>
      </c>
      <c r="O42" s="34">
        <f>VLOOKUP($B42,scoreB!$C$7:$V$160,15,FALSE)</f>
        <v>8.9999999999999998E-4</v>
      </c>
      <c r="P42" s="34">
        <f>VLOOKUP($B42,scoreB!$C$7:$V$160,16,FALSE)</f>
        <v>0</v>
      </c>
      <c r="Q42" s="41">
        <f>VLOOKUP($B42,scoreB!$C$7:$U$160,17,FALSE)</f>
        <v>95.003</v>
      </c>
      <c r="R42" s="12">
        <f>VLOOKUP($B42,scoreB!$C$7:$U$160,19,FALSE)</f>
        <v>15.5</v>
      </c>
      <c r="S42" s="33">
        <f t="shared" si="0"/>
        <v>5.9999999999999995E-4</v>
      </c>
    </row>
    <row r="43" spans="2:19" ht="17" x14ac:dyDescent="0.4">
      <c r="B43" s="14">
        <v>37</v>
      </c>
      <c r="C43" s="15">
        <f>VLOOKUP($B43,scoreB!$C$7:$V$160,3,FALSE)</f>
        <v>37</v>
      </c>
      <c r="D43" s="9" t="str">
        <f>VLOOKUP($B43,scoreB!$C$7:$V$160,4,FALSE)</f>
        <v>Umnik Tatiana</v>
      </c>
      <c r="E43" s="9">
        <f>VLOOKUP($B43,scoreB!$C$7:$V$160,5,FALSE)</f>
        <v>2</v>
      </c>
      <c r="F43" s="34">
        <f>VLOOKUP($B43,scoreB!$C$7:$V$160,6,FALSE)</f>
        <v>0</v>
      </c>
      <c r="G43" s="34">
        <f>VLOOKUP($B43,scoreB!$C$7:$V$160,7,FALSE)</f>
        <v>1E-4</v>
      </c>
      <c r="H43" s="34">
        <f>VLOOKUP($B43,scoreB!$C$7:$V$160,8,FALSE)</f>
        <v>46</v>
      </c>
      <c r="I43" s="34">
        <f>VLOOKUP($B43,scoreB!$C$7:$V$160,9,FALSE)</f>
        <v>2.9999999999999997E-4</v>
      </c>
      <c r="J43" s="34">
        <f>VLOOKUP($B43,scoreB!$C$7:$V$160,10,FALSE)</f>
        <v>48</v>
      </c>
      <c r="K43" s="34">
        <f>VLOOKUP($B43,scoreB!$C$7:$V$160,11,FALSE)</f>
        <v>5.0000000000000001E-4</v>
      </c>
      <c r="L43" s="34">
        <f>VLOOKUP($B43,scoreB!$C$7:$V$160,12,FALSE)</f>
        <v>5.9999999999999995E-4</v>
      </c>
      <c r="M43" s="34">
        <f>VLOOKUP($B43,scoreB!$C$7:$V$160,13,FALSE)</f>
        <v>6.9999999999999999E-4</v>
      </c>
      <c r="N43" s="34">
        <f>VLOOKUP($B43,scoreB!$C$7:$V$160,14,FALSE)</f>
        <v>8.0000000000000004E-4</v>
      </c>
      <c r="O43" s="34">
        <f>VLOOKUP($B43,scoreB!$C$7:$V$160,15,FALSE)</f>
        <v>8.9999999999999998E-4</v>
      </c>
      <c r="P43" s="34">
        <f>VLOOKUP($B43,scoreB!$C$7:$V$160,16,FALSE)</f>
        <v>0</v>
      </c>
      <c r="Q43" s="41">
        <f>VLOOKUP($B43,scoreB!$C$7:$U$160,17,FALSE)</f>
        <v>94.003</v>
      </c>
      <c r="R43" s="12">
        <f>VLOOKUP($B43,scoreB!$C$7:$U$160,19,FALSE)</f>
        <v>23.8</v>
      </c>
      <c r="S43" s="33">
        <f t="shared" si="0"/>
        <v>5.9999999999999995E-4</v>
      </c>
    </row>
    <row r="44" spans="2:19" ht="17" x14ac:dyDescent="0.4">
      <c r="B44" s="14">
        <v>38</v>
      </c>
      <c r="C44" s="15">
        <f>VLOOKUP($B44,scoreB!$C$7:$V$160,3,FALSE)</f>
        <v>38</v>
      </c>
      <c r="D44" s="9" t="str">
        <f>VLOOKUP($B44,scoreB!$C$7:$V$160,4,FALSE)</f>
        <v>Zidarn Roman</v>
      </c>
      <c r="E44" s="9">
        <f>VLOOKUP($B44,scoreB!$C$7:$V$160,5,FALSE)</f>
        <v>2</v>
      </c>
      <c r="F44" s="34">
        <f>VLOOKUP($B44,scoreB!$C$7:$V$160,6,FALSE)</f>
        <v>0</v>
      </c>
      <c r="G44" s="34">
        <f>VLOOKUP($B44,scoreB!$C$7:$V$160,7,FALSE)</f>
        <v>1E-4</v>
      </c>
      <c r="H44" s="34">
        <f>VLOOKUP($B44,scoreB!$C$7:$V$160,8,FALSE)</f>
        <v>2.0000000000000001E-4</v>
      </c>
      <c r="I44" s="34">
        <f>VLOOKUP($B44,scoreB!$C$7:$V$160,9,FALSE)</f>
        <v>43</v>
      </c>
      <c r="J44" s="34">
        <f>VLOOKUP($B44,scoreB!$C$7:$V$160,10,FALSE)</f>
        <v>41</v>
      </c>
      <c r="K44" s="34">
        <f>VLOOKUP($B44,scoreB!$C$7:$V$160,11,FALSE)</f>
        <v>5.0000000000000001E-4</v>
      </c>
      <c r="L44" s="34">
        <f>VLOOKUP($B44,scoreB!$C$7:$V$160,12,FALSE)</f>
        <v>5.9999999999999995E-4</v>
      </c>
      <c r="M44" s="34">
        <f>VLOOKUP($B44,scoreB!$C$7:$V$160,13,FALSE)</f>
        <v>6.9999999999999999E-4</v>
      </c>
      <c r="N44" s="34">
        <f>VLOOKUP($B44,scoreB!$C$7:$V$160,14,FALSE)</f>
        <v>8.0000000000000004E-4</v>
      </c>
      <c r="O44" s="34">
        <f>VLOOKUP($B44,scoreB!$C$7:$V$160,15,FALSE)</f>
        <v>8.9999999999999998E-4</v>
      </c>
      <c r="P44" s="34">
        <f>VLOOKUP($B44,scoreB!$C$7:$V$160,16,FALSE)</f>
        <v>0</v>
      </c>
      <c r="Q44" s="41">
        <f>VLOOKUP($B44,scoreB!$C$7:$U$160,17,FALSE)</f>
        <v>84.003</v>
      </c>
      <c r="R44" s="12">
        <f>VLOOKUP($B44,scoreB!$C$7:$U$160,19,FALSE)</f>
        <v>22.4</v>
      </c>
      <c r="S44" s="33">
        <f t="shared" si="0"/>
        <v>5.9999999999999995E-4</v>
      </c>
    </row>
    <row r="45" spans="2:19" ht="17" x14ac:dyDescent="0.4">
      <c r="B45" s="14">
        <v>39</v>
      </c>
      <c r="C45" s="15">
        <f>VLOOKUP($B45,scoreB!$C$7:$V$160,3,FALSE)</f>
        <v>39</v>
      </c>
      <c r="D45" s="9" t="str">
        <f>VLOOKUP($B45,scoreB!$C$7:$V$160,4,FALSE)</f>
        <v>Martinjak Drago</v>
      </c>
      <c r="E45" s="9">
        <f>VLOOKUP($B45,scoreB!$C$7:$V$160,5,FALSE)</f>
        <v>2</v>
      </c>
      <c r="F45" s="34">
        <f>VLOOKUP($B45,scoreB!$C$7:$V$160,6,FALSE)</f>
        <v>0</v>
      </c>
      <c r="G45" s="34">
        <f>VLOOKUP($B45,scoreB!$C$7:$V$160,7,FALSE)</f>
        <v>1E-4</v>
      </c>
      <c r="H45" s="34">
        <f>VLOOKUP($B45,scoreB!$C$7:$V$160,8,FALSE)</f>
        <v>39</v>
      </c>
      <c r="I45" s="34">
        <f>VLOOKUP($B45,scoreB!$C$7:$V$160,9,FALSE)</f>
        <v>43</v>
      </c>
      <c r="J45" s="34">
        <f>VLOOKUP($B45,scoreB!$C$7:$V$160,10,FALSE)</f>
        <v>4.0000000000000002E-4</v>
      </c>
      <c r="K45" s="34">
        <f>VLOOKUP($B45,scoreB!$C$7:$V$160,11,FALSE)</f>
        <v>5.0000000000000001E-4</v>
      </c>
      <c r="L45" s="34">
        <f>VLOOKUP($B45,scoreB!$C$7:$V$160,12,FALSE)</f>
        <v>5.9999999999999995E-4</v>
      </c>
      <c r="M45" s="34">
        <f>VLOOKUP($B45,scoreB!$C$7:$V$160,13,FALSE)</f>
        <v>6.9999999999999999E-4</v>
      </c>
      <c r="N45" s="34">
        <f>VLOOKUP($B45,scoreB!$C$7:$V$160,14,FALSE)</f>
        <v>8.0000000000000004E-4</v>
      </c>
      <c r="O45" s="34">
        <f>VLOOKUP($B45,scoreB!$C$7:$V$160,15,FALSE)</f>
        <v>8.9999999999999998E-4</v>
      </c>
      <c r="P45" s="34">
        <f>VLOOKUP($B45,scoreB!$C$7:$V$160,16,FALSE)</f>
        <v>0</v>
      </c>
      <c r="Q45" s="41">
        <f>VLOOKUP($B45,scoreB!$C$7:$U$160,17,FALSE)</f>
        <v>82.003</v>
      </c>
      <c r="R45" s="12">
        <f>VLOOKUP($B45,scoreB!$C$7:$U$160,19,FALSE)</f>
        <v>16.3</v>
      </c>
      <c r="S45" s="33">
        <f t="shared" si="0"/>
        <v>5.9999999999999995E-4</v>
      </c>
    </row>
    <row r="46" spans="2:19" ht="17" x14ac:dyDescent="0.4">
      <c r="B46" s="14">
        <v>40</v>
      </c>
      <c r="C46" s="15">
        <f>VLOOKUP($B46,scoreB!$C$7:$V$160,3,FALSE)</f>
        <v>40</v>
      </c>
      <c r="D46" s="9" t="str">
        <f>VLOOKUP($B46,scoreB!$C$7:$V$160,4,FALSE)</f>
        <v>Macedoni Andrej</v>
      </c>
      <c r="E46" s="9">
        <f>VLOOKUP($B46,scoreB!$C$7:$V$160,5,FALSE)</f>
        <v>2</v>
      </c>
      <c r="F46" s="34">
        <f>VLOOKUP($B46,scoreB!$C$7:$V$160,6,FALSE)</f>
        <v>0</v>
      </c>
      <c r="G46" s="34">
        <f>VLOOKUP($B46,scoreB!$C$7:$V$160,7,FALSE)</f>
        <v>1E-4</v>
      </c>
      <c r="H46" s="34">
        <f>VLOOKUP($B46,scoreB!$C$7:$V$160,8,FALSE)</f>
        <v>2.0000000000000001E-4</v>
      </c>
      <c r="I46" s="34">
        <f>VLOOKUP($B46,scoreB!$C$7:$V$160,9,FALSE)</f>
        <v>2.9999999999999997E-4</v>
      </c>
      <c r="J46" s="34">
        <f>VLOOKUP($B46,scoreB!$C$7:$V$160,10,FALSE)</f>
        <v>37</v>
      </c>
      <c r="K46" s="34">
        <f>VLOOKUP($B46,scoreB!$C$7:$V$160,11,FALSE)</f>
        <v>5.0000000000000001E-4</v>
      </c>
      <c r="L46" s="34">
        <f>VLOOKUP($B46,scoreB!$C$7:$V$160,12,FALSE)</f>
        <v>41</v>
      </c>
      <c r="M46" s="34">
        <f>VLOOKUP($B46,scoreB!$C$7:$V$160,13,FALSE)</f>
        <v>6.9999999999999999E-4</v>
      </c>
      <c r="N46" s="34">
        <f>VLOOKUP($B46,scoreB!$C$7:$V$160,14,FALSE)</f>
        <v>8.0000000000000004E-4</v>
      </c>
      <c r="O46" s="34">
        <f>VLOOKUP($B46,scoreB!$C$7:$V$160,15,FALSE)</f>
        <v>8.9999999999999998E-4</v>
      </c>
      <c r="P46" s="34">
        <f>VLOOKUP($B46,scoreB!$C$7:$V$160,16,FALSE)</f>
        <v>0</v>
      </c>
      <c r="Q46" s="41">
        <f>VLOOKUP($B46,scoreB!$C$7:$U$160,17,FALSE)</f>
        <v>78.002899999999997</v>
      </c>
      <c r="R46" s="12">
        <f>VLOOKUP($B46,scoreB!$C$7:$U$160,19,FALSE)</f>
        <v>18.8</v>
      </c>
      <c r="S46" s="33">
        <f t="shared" si="0"/>
        <v>5.0000000000000001E-4</v>
      </c>
    </row>
    <row r="47" spans="2:19" ht="17" x14ac:dyDescent="0.4">
      <c r="B47" s="14">
        <v>41</v>
      </c>
      <c r="C47" s="15">
        <f>VLOOKUP($B47,scoreB!$C$7:$V$160,3,FALSE)</f>
        <v>41</v>
      </c>
      <c r="D47" s="9" t="str">
        <f>VLOOKUP($B47,scoreB!$C$7:$V$160,4,FALSE)</f>
        <v>Krsevan Ales</v>
      </c>
      <c r="E47" s="9">
        <f>VLOOKUP($B47,scoreB!$C$7:$V$160,5,FALSE)</f>
        <v>1</v>
      </c>
      <c r="F47" s="34">
        <f>VLOOKUP($B47,scoreB!$C$7:$V$160,6,FALSE)</f>
        <v>0</v>
      </c>
      <c r="G47" s="34">
        <f>VLOOKUP($B47,scoreB!$C$7:$V$160,7,FALSE)</f>
        <v>1E-4</v>
      </c>
      <c r="H47" s="34">
        <f>VLOOKUP($B47,scoreB!$C$7:$V$160,8,FALSE)</f>
        <v>2.0000000000000001E-4</v>
      </c>
      <c r="I47" s="34">
        <f>VLOOKUP($B47,scoreB!$C$7:$V$160,9,FALSE)</f>
        <v>2.9999999999999997E-4</v>
      </c>
      <c r="J47" s="34">
        <f>VLOOKUP($B47,scoreB!$C$7:$V$160,10,FALSE)</f>
        <v>4.0000000000000002E-4</v>
      </c>
      <c r="K47" s="34">
        <f>VLOOKUP($B47,scoreB!$C$7:$V$160,11,FALSE)</f>
        <v>5.0000000000000001E-4</v>
      </c>
      <c r="L47" s="34">
        <f>VLOOKUP($B47,scoreB!$C$7:$V$160,12,FALSE)</f>
        <v>5.9999999999999995E-4</v>
      </c>
      <c r="M47" s="34">
        <f>VLOOKUP($B47,scoreB!$C$7:$V$160,13,FALSE)</f>
        <v>6.9999999999999999E-4</v>
      </c>
      <c r="N47" s="34">
        <f>VLOOKUP($B47,scoreB!$C$7:$V$160,14,FALSE)</f>
        <v>8.0000000000000004E-4</v>
      </c>
      <c r="O47" s="34">
        <f>VLOOKUP($B47,scoreB!$C$7:$V$160,15,FALSE)</f>
        <v>8.9999999999999998E-4</v>
      </c>
      <c r="P47" s="34">
        <f>VLOOKUP($B47,scoreB!$C$7:$V$160,16,FALSE)</f>
        <v>72</v>
      </c>
      <c r="Q47" s="41">
        <f>VLOOKUP($B47,scoreB!$C$7:$U$160,17,FALSE)</f>
        <v>72.003500000000003</v>
      </c>
      <c r="R47" s="12">
        <f>VLOOKUP($B47,scoreB!$C$7:$U$160,19,FALSE)</f>
        <v>19.3</v>
      </c>
      <c r="S47" s="33">
        <f t="shared" si="0"/>
        <v>5.0000000000000001E-4</v>
      </c>
    </row>
    <row r="48" spans="2:19" ht="17" x14ac:dyDescent="0.4">
      <c r="B48" s="14">
        <v>42</v>
      </c>
      <c r="C48" s="15">
        <f>VLOOKUP($B48,scoreB!$C$7:$V$160,3,FALSE)</f>
        <v>42</v>
      </c>
      <c r="D48" s="9" t="str">
        <f>VLOOKUP($B48,scoreB!$C$7:$V$160,4,FALSE)</f>
        <v>Babic Alir</v>
      </c>
      <c r="E48" s="9">
        <f>VLOOKUP($B48,scoreB!$C$7:$V$160,5,FALSE)</f>
        <v>1</v>
      </c>
      <c r="F48" s="34">
        <f>VLOOKUP($B48,scoreB!$C$7:$V$160,6,FALSE)</f>
        <v>0</v>
      </c>
      <c r="G48" s="34">
        <f>VLOOKUP($B48,scoreB!$C$7:$V$160,7,FALSE)</f>
        <v>1E-4</v>
      </c>
      <c r="H48" s="34">
        <f>VLOOKUP($B48,scoreB!$C$7:$V$160,8,FALSE)</f>
        <v>2.0000000000000001E-4</v>
      </c>
      <c r="I48" s="34">
        <f>VLOOKUP($B48,scoreB!$C$7:$V$160,9,FALSE)</f>
        <v>63</v>
      </c>
      <c r="J48" s="34">
        <f>VLOOKUP($B48,scoreB!$C$7:$V$160,10,FALSE)</f>
        <v>4.0000000000000002E-4</v>
      </c>
      <c r="K48" s="34">
        <f>VLOOKUP($B48,scoreB!$C$7:$V$160,11,FALSE)</f>
        <v>5.0000000000000001E-4</v>
      </c>
      <c r="L48" s="34">
        <f>VLOOKUP($B48,scoreB!$C$7:$V$160,12,FALSE)</f>
        <v>5.9999999999999995E-4</v>
      </c>
      <c r="M48" s="34">
        <f>VLOOKUP($B48,scoreB!$C$7:$V$160,13,FALSE)</f>
        <v>6.9999999999999999E-4</v>
      </c>
      <c r="N48" s="34">
        <f>VLOOKUP($B48,scoreB!$C$7:$V$160,14,FALSE)</f>
        <v>8.0000000000000004E-4</v>
      </c>
      <c r="O48" s="34">
        <f>VLOOKUP($B48,scoreB!$C$7:$V$160,15,FALSE)</f>
        <v>8.9999999999999998E-4</v>
      </c>
      <c r="P48" s="34">
        <f>VLOOKUP($B48,scoreB!$C$7:$V$160,16,FALSE)</f>
        <v>0</v>
      </c>
      <c r="Q48" s="41">
        <f>VLOOKUP($B48,scoreB!$C$7:$U$160,17,FALSE)</f>
        <v>63.003500000000003</v>
      </c>
      <c r="R48" s="12">
        <f>VLOOKUP($B48,scoreB!$C$7:$U$160,19,FALSE)</f>
        <v>18.399999999999999</v>
      </c>
      <c r="S48" s="33">
        <f t="shared" si="0"/>
        <v>5.0000000000000001E-4</v>
      </c>
    </row>
    <row r="49" spans="2:19" ht="17" x14ac:dyDescent="0.4">
      <c r="B49" s="14">
        <v>43</v>
      </c>
      <c r="C49" s="15">
        <f>VLOOKUP($B49,scoreB!$C$7:$V$160,3,FALSE)</f>
        <v>43</v>
      </c>
      <c r="D49" s="9" t="str">
        <f>VLOOKUP($B49,scoreB!$C$7:$V$160,4,FALSE)</f>
        <v>Rogelj Janez</v>
      </c>
      <c r="E49" s="9">
        <f>VLOOKUP($B49,scoreB!$C$7:$V$160,5,FALSE)</f>
        <v>1</v>
      </c>
      <c r="F49" s="34">
        <f>VLOOKUP($B49,scoreB!$C$7:$V$160,6,FALSE)</f>
        <v>0</v>
      </c>
      <c r="G49" s="34">
        <f>VLOOKUP($B49,scoreB!$C$7:$V$160,7,FALSE)</f>
        <v>57</v>
      </c>
      <c r="H49" s="34">
        <f>VLOOKUP($B49,scoreB!$C$7:$V$160,8,FALSE)</f>
        <v>2.0000000000000001E-4</v>
      </c>
      <c r="I49" s="34">
        <f>VLOOKUP($B49,scoreB!$C$7:$V$160,9,FALSE)</f>
        <v>2.9999999999999997E-4</v>
      </c>
      <c r="J49" s="34">
        <f>VLOOKUP($B49,scoreB!$C$7:$V$160,10,FALSE)</f>
        <v>4.0000000000000002E-4</v>
      </c>
      <c r="K49" s="34">
        <f>VLOOKUP($B49,scoreB!$C$7:$V$160,11,FALSE)</f>
        <v>5.0000000000000001E-4</v>
      </c>
      <c r="L49" s="34">
        <f>VLOOKUP($B49,scoreB!$C$7:$V$160,12,FALSE)</f>
        <v>5.9999999999999995E-4</v>
      </c>
      <c r="M49" s="34">
        <f>VLOOKUP($B49,scoreB!$C$7:$V$160,13,FALSE)</f>
        <v>6.9999999999999999E-4</v>
      </c>
      <c r="N49" s="34">
        <f>VLOOKUP($B49,scoreB!$C$7:$V$160,14,FALSE)</f>
        <v>8.0000000000000004E-4</v>
      </c>
      <c r="O49" s="34">
        <f>VLOOKUP($B49,scoreB!$C$7:$V$160,15,FALSE)</f>
        <v>8.9999999999999998E-4</v>
      </c>
      <c r="P49" s="34">
        <f>VLOOKUP($B49,scoreB!$C$7:$V$160,16,FALSE)</f>
        <v>0</v>
      </c>
      <c r="Q49" s="41">
        <f>VLOOKUP($B49,scoreB!$C$7:$U$160,17,FALSE)</f>
        <v>57.003500000000003</v>
      </c>
      <c r="R49" s="12">
        <f>VLOOKUP($B49,scoreB!$C$7:$U$160,19,FALSE)</f>
        <v>22.9</v>
      </c>
      <c r="S49" s="33">
        <f t="shared" si="0"/>
        <v>5.0000000000000001E-4</v>
      </c>
    </row>
    <row r="50" spans="2:19" ht="17" x14ac:dyDescent="0.4">
      <c r="B50" s="14">
        <v>44</v>
      </c>
      <c r="C50" s="15">
        <f>VLOOKUP($B50,scoreB!$C$7:$V$160,3,FALSE)</f>
        <v>44</v>
      </c>
      <c r="D50" s="9" t="str">
        <f>VLOOKUP($B50,scoreB!$C$7:$V$160,4,FALSE)</f>
        <v>Bozic Bostjan</v>
      </c>
      <c r="E50" s="9">
        <f>VLOOKUP($B50,scoreB!$C$7:$V$160,5,FALSE)</f>
        <v>1</v>
      </c>
      <c r="F50" s="34">
        <f>VLOOKUP($B50,scoreB!$C$7:$V$160,6,FALSE)</f>
        <v>0</v>
      </c>
      <c r="G50" s="34">
        <f>VLOOKUP($B50,scoreB!$C$7:$V$160,7,FALSE)</f>
        <v>1E-4</v>
      </c>
      <c r="H50" s="34">
        <f>VLOOKUP($B50,scoreB!$C$7:$V$160,8,FALSE)</f>
        <v>2.0000000000000001E-4</v>
      </c>
      <c r="I50" s="34">
        <f>VLOOKUP($B50,scoreB!$C$7:$V$160,9,FALSE)</f>
        <v>2.9999999999999997E-4</v>
      </c>
      <c r="J50" s="34">
        <f>VLOOKUP($B50,scoreB!$C$7:$V$160,10,FALSE)</f>
        <v>56</v>
      </c>
      <c r="K50" s="34">
        <f>VLOOKUP($B50,scoreB!$C$7:$V$160,11,FALSE)</f>
        <v>5.0000000000000001E-4</v>
      </c>
      <c r="L50" s="34">
        <f>VLOOKUP($B50,scoreB!$C$7:$V$160,12,FALSE)</f>
        <v>5.9999999999999995E-4</v>
      </c>
      <c r="M50" s="34">
        <f>VLOOKUP($B50,scoreB!$C$7:$V$160,13,FALSE)</f>
        <v>6.9999999999999999E-4</v>
      </c>
      <c r="N50" s="34">
        <f>VLOOKUP($B50,scoreB!$C$7:$V$160,14,FALSE)</f>
        <v>8.0000000000000004E-4</v>
      </c>
      <c r="O50" s="34">
        <f>VLOOKUP($B50,scoreB!$C$7:$V$160,15,FALSE)</f>
        <v>8.9999999999999998E-4</v>
      </c>
      <c r="P50" s="34">
        <f>VLOOKUP($B50,scoreB!$C$7:$V$160,16,FALSE)</f>
        <v>0</v>
      </c>
      <c r="Q50" s="41">
        <f>VLOOKUP($B50,scoreB!$C$7:$U$160,17,FALSE)</f>
        <v>56.003500000000003</v>
      </c>
      <c r="R50" s="12">
        <f>VLOOKUP($B50,scoreB!$C$7:$U$160,19,FALSE)</f>
        <v>18.899999999999999</v>
      </c>
      <c r="S50" s="33">
        <f t="shared" si="0"/>
        <v>5.0000000000000001E-4</v>
      </c>
    </row>
    <row r="51" spans="2:19" ht="17" x14ac:dyDescent="0.4">
      <c r="B51" s="14">
        <v>45</v>
      </c>
      <c r="C51" s="15">
        <f>VLOOKUP($B51,scoreB!$C$7:$V$160,3,FALSE)</f>
        <v>45</v>
      </c>
      <c r="D51" s="9" t="str">
        <f>VLOOKUP($B51,scoreB!$C$7:$V$160,4,FALSE)</f>
        <v>Sutto Michele</v>
      </c>
      <c r="E51" s="9">
        <f>VLOOKUP($B51,scoreB!$C$7:$V$160,5,FALSE)</f>
        <v>1</v>
      </c>
      <c r="F51" s="34">
        <f>VLOOKUP($B51,scoreB!$C$7:$V$160,6,FALSE)</f>
        <v>0</v>
      </c>
      <c r="G51" s="34">
        <f>VLOOKUP($B51,scoreB!$C$7:$V$160,7,FALSE)</f>
        <v>1E-4</v>
      </c>
      <c r="H51" s="34">
        <f>VLOOKUP($B51,scoreB!$C$7:$V$160,8,FALSE)</f>
        <v>2.0000000000000001E-4</v>
      </c>
      <c r="I51" s="34">
        <f>VLOOKUP($B51,scoreB!$C$7:$V$160,9,FALSE)</f>
        <v>2.9999999999999997E-4</v>
      </c>
      <c r="J51" s="34">
        <f>VLOOKUP($B51,scoreB!$C$7:$V$160,10,FALSE)</f>
        <v>4.0000000000000002E-4</v>
      </c>
      <c r="K51" s="34">
        <f>VLOOKUP($B51,scoreB!$C$7:$V$160,11,FALSE)</f>
        <v>5.0000000000000001E-4</v>
      </c>
      <c r="L51" s="34">
        <f>VLOOKUP($B51,scoreB!$C$7:$V$160,12,FALSE)</f>
        <v>55</v>
      </c>
      <c r="M51" s="34">
        <f>VLOOKUP($B51,scoreB!$C$7:$V$160,13,FALSE)</f>
        <v>6.9999999999999999E-4</v>
      </c>
      <c r="N51" s="34">
        <f>VLOOKUP($B51,scoreB!$C$7:$V$160,14,FALSE)</f>
        <v>8.0000000000000004E-4</v>
      </c>
      <c r="O51" s="34">
        <f>VLOOKUP($B51,scoreB!$C$7:$V$160,15,FALSE)</f>
        <v>8.9999999999999998E-4</v>
      </c>
      <c r="P51" s="34">
        <f>VLOOKUP($B51,scoreB!$C$7:$V$160,16,FALSE)</f>
        <v>0</v>
      </c>
      <c r="Q51" s="41">
        <f>VLOOKUP($B51,scoreB!$C$7:$U$160,17,FALSE)</f>
        <v>55.003300000000003</v>
      </c>
      <c r="R51" s="12">
        <f>VLOOKUP($B51,scoreB!$C$7:$U$160,19,FALSE)</f>
        <v>23.1</v>
      </c>
      <c r="S51" s="33">
        <f t="shared" si="0"/>
        <v>4.0000000000000002E-4</v>
      </c>
    </row>
    <row r="52" spans="2:19" ht="17" x14ac:dyDescent="0.4">
      <c r="B52" s="14">
        <v>46</v>
      </c>
      <c r="C52" s="15">
        <f>VLOOKUP($B52,scoreB!$C$7:$V$160,3,FALSE)</f>
        <v>46</v>
      </c>
      <c r="D52" s="9" t="str">
        <f>VLOOKUP($B52,scoreB!$C$7:$V$160,4,FALSE)</f>
        <v>Persin Anka</v>
      </c>
      <c r="E52" s="9">
        <f>VLOOKUP($B52,scoreB!$C$7:$V$160,5,FALSE)</f>
        <v>1</v>
      </c>
      <c r="F52" s="34">
        <f>VLOOKUP($B52,scoreB!$C$7:$V$160,6,FALSE)</f>
        <v>0</v>
      </c>
      <c r="G52" s="34">
        <f>VLOOKUP($B52,scoreB!$C$7:$V$160,7,FALSE)</f>
        <v>1E-4</v>
      </c>
      <c r="H52" s="34">
        <f>VLOOKUP($B52,scoreB!$C$7:$V$160,8,FALSE)</f>
        <v>2.0000000000000001E-4</v>
      </c>
      <c r="I52" s="34">
        <f>VLOOKUP($B52,scoreB!$C$7:$V$160,9,FALSE)</f>
        <v>2.9999999999999997E-4</v>
      </c>
      <c r="J52" s="34">
        <f>VLOOKUP($B52,scoreB!$C$7:$V$160,10,FALSE)</f>
        <v>54</v>
      </c>
      <c r="K52" s="34">
        <f>VLOOKUP($B52,scoreB!$C$7:$V$160,11,FALSE)</f>
        <v>5.0000000000000001E-4</v>
      </c>
      <c r="L52" s="34">
        <f>VLOOKUP($B52,scoreB!$C$7:$V$160,12,FALSE)</f>
        <v>5.9999999999999995E-4</v>
      </c>
      <c r="M52" s="34">
        <f>VLOOKUP($B52,scoreB!$C$7:$V$160,13,FALSE)</f>
        <v>6.9999999999999999E-4</v>
      </c>
      <c r="N52" s="34">
        <f>VLOOKUP($B52,scoreB!$C$7:$V$160,14,FALSE)</f>
        <v>8.0000000000000004E-4</v>
      </c>
      <c r="O52" s="34">
        <f>VLOOKUP($B52,scoreB!$C$7:$V$160,15,FALSE)</f>
        <v>8.9999999999999998E-4</v>
      </c>
      <c r="P52" s="34">
        <f>VLOOKUP($B52,scoreB!$C$7:$V$160,16,FALSE)</f>
        <v>0</v>
      </c>
      <c r="Q52" s="41">
        <f>VLOOKUP($B52,scoreB!$C$7:$U$160,17,FALSE)</f>
        <v>54.003500000000003</v>
      </c>
      <c r="R52" s="12">
        <f>VLOOKUP($B52,scoreB!$C$7:$U$160,19,FALSE)</f>
        <v>18.5</v>
      </c>
      <c r="S52" s="33">
        <f t="shared" si="0"/>
        <v>5.0000000000000001E-4</v>
      </c>
    </row>
    <row r="53" spans="2:19" ht="17" x14ac:dyDescent="0.4">
      <c r="B53" s="14">
        <v>47</v>
      </c>
      <c r="C53" s="15">
        <f>VLOOKUP($B53,scoreB!$C$7:$V$160,3,FALSE)</f>
        <v>47</v>
      </c>
      <c r="D53" s="9" t="str">
        <f>VLOOKUP($B53,scoreB!$C$7:$V$160,4,FALSE)</f>
        <v>Del Piccolo Tiziano</v>
      </c>
      <c r="E53" s="9">
        <f>VLOOKUP($B53,scoreB!$C$7:$V$160,5,FALSE)</f>
        <v>1</v>
      </c>
      <c r="F53" s="34">
        <f>VLOOKUP($B53,scoreB!$C$7:$V$160,6,FALSE)</f>
        <v>0</v>
      </c>
      <c r="G53" s="34">
        <f>VLOOKUP($B53,scoreB!$C$7:$V$160,7,FALSE)</f>
        <v>1E-4</v>
      </c>
      <c r="H53" s="34">
        <f>VLOOKUP($B53,scoreB!$C$7:$V$160,8,FALSE)</f>
        <v>2.0000000000000001E-4</v>
      </c>
      <c r="I53" s="34">
        <f>VLOOKUP($B53,scoreB!$C$7:$V$160,9,FALSE)</f>
        <v>2.9999999999999997E-4</v>
      </c>
      <c r="J53" s="34">
        <f>VLOOKUP($B53,scoreB!$C$7:$V$160,10,FALSE)</f>
        <v>4.0000000000000002E-4</v>
      </c>
      <c r="K53" s="34">
        <f>VLOOKUP($B53,scoreB!$C$7:$V$160,11,FALSE)</f>
        <v>5.0000000000000001E-4</v>
      </c>
      <c r="L53" s="34">
        <f>VLOOKUP($B53,scoreB!$C$7:$V$160,12,FALSE)</f>
        <v>51</v>
      </c>
      <c r="M53" s="34">
        <f>VLOOKUP($B53,scoreB!$C$7:$V$160,13,FALSE)</f>
        <v>6.9999999999999999E-4</v>
      </c>
      <c r="N53" s="34">
        <f>VLOOKUP($B53,scoreB!$C$7:$V$160,14,FALSE)</f>
        <v>8.0000000000000004E-4</v>
      </c>
      <c r="O53" s="34">
        <f>VLOOKUP($B53,scoreB!$C$7:$V$160,15,FALSE)</f>
        <v>8.9999999999999998E-4</v>
      </c>
      <c r="P53" s="34">
        <f>VLOOKUP($B53,scoreB!$C$7:$V$160,16,FALSE)</f>
        <v>0</v>
      </c>
      <c r="Q53" s="41">
        <f>VLOOKUP($B53,scoreB!$C$7:$U$160,17,FALSE)</f>
        <v>51.003300000000003</v>
      </c>
      <c r="R53" s="12">
        <f>VLOOKUP($B53,scoreB!$C$7:$U$160,19,FALSE)</f>
        <v>19.399999999999999</v>
      </c>
      <c r="S53" s="33">
        <f t="shared" si="0"/>
        <v>4.0000000000000002E-4</v>
      </c>
    </row>
    <row r="54" spans="2:19" ht="17" x14ac:dyDescent="0.4">
      <c r="B54" s="14">
        <v>48</v>
      </c>
      <c r="C54" s="15">
        <f>VLOOKUP($B54,scoreB!$C$7:$V$160,3,FALSE)</f>
        <v>48</v>
      </c>
      <c r="D54" s="9" t="str">
        <f>VLOOKUP($B54,scoreB!$C$7:$V$160,4,FALSE)</f>
        <v>Cad Uros</v>
      </c>
      <c r="E54" s="9">
        <f>VLOOKUP($B54,scoreB!$C$7:$V$160,5,FALSE)</f>
        <v>1</v>
      </c>
      <c r="F54" s="34">
        <f>VLOOKUP($B54,scoreB!$C$7:$V$160,6,FALSE)</f>
        <v>0</v>
      </c>
      <c r="G54" s="34">
        <f>VLOOKUP($B54,scoreB!$C$7:$V$160,7,FALSE)</f>
        <v>1E-4</v>
      </c>
      <c r="H54" s="34">
        <f>VLOOKUP($B54,scoreB!$C$7:$V$160,8,FALSE)</f>
        <v>2.0000000000000001E-4</v>
      </c>
      <c r="I54" s="34">
        <f>VLOOKUP($B54,scoreB!$C$7:$V$160,9,FALSE)</f>
        <v>2.9999999999999997E-4</v>
      </c>
      <c r="J54" s="34">
        <f>VLOOKUP($B54,scoreB!$C$7:$V$160,10,FALSE)</f>
        <v>50</v>
      </c>
      <c r="K54" s="34">
        <f>VLOOKUP($B54,scoreB!$C$7:$V$160,11,FALSE)</f>
        <v>5.0000000000000001E-4</v>
      </c>
      <c r="L54" s="34">
        <f>VLOOKUP($B54,scoreB!$C$7:$V$160,12,FALSE)</f>
        <v>5.9999999999999995E-4</v>
      </c>
      <c r="M54" s="34">
        <f>VLOOKUP($B54,scoreB!$C$7:$V$160,13,FALSE)</f>
        <v>6.9999999999999999E-4</v>
      </c>
      <c r="N54" s="34">
        <f>VLOOKUP($B54,scoreB!$C$7:$V$160,14,FALSE)</f>
        <v>8.0000000000000004E-4</v>
      </c>
      <c r="O54" s="34">
        <f>VLOOKUP($B54,scoreB!$C$7:$V$160,15,FALSE)</f>
        <v>8.9999999999999998E-4</v>
      </c>
      <c r="P54" s="34">
        <f>VLOOKUP($B54,scoreB!$C$7:$V$160,16,FALSE)</f>
        <v>0</v>
      </c>
      <c r="Q54" s="41">
        <f>VLOOKUP($B54,scoreB!$C$7:$U$160,17,FALSE)</f>
        <v>50.003500000000003</v>
      </c>
      <c r="R54" s="12">
        <f>VLOOKUP($B54,scoreB!$C$7:$U$160,19,FALSE)</f>
        <v>19</v>
      </c>
      <c r="S54" s="33">
        <f t="shared" si="0"/>
        <v>5.0000000000000001E-4</v>
      </c>
    </row>
    <row r="55" spans="2:19" ht="17" x14ac:dyDescent="0.4">
      <c r="B55" s="14">
        <v>49</v>
      </c>
      <c r="C55" s="15">
        <f>VLOOKUP($B55,scoreB!$C$7:$V$160,3,FALSE)</f>
        <v>49</v>
      </c>
      <c r="D55" s="9" t="str">
        <f>VLOOKUP($B55,scoreB!$C$7:$V$160,4,FALSE)</f>
        <v>Pantnar Matej</v>
      </c>
      <c r="E55" s="9">
        <f>VLOOKUP($B55,scoreB!$C$7:$V$160,5,FALSE)</f>
        <v>1</v>
      </c>
      <c r="F55" s="34">
        <f>VLOOKUP($B55,scoreB!$C$7:$V$160,6,FALSE)</f>
        <v>0</v>
      </c>
      <c r="G55" s="34">
        <f>VLOOKUP($B55,scoreB!$C$7:$V$160,7,FALSE)</f>
        <v>1E-4</v>
      </c>
      <c r="H55" s="34">
        <f>VLOOKUP($B55,scoreB!$C$7:$V$160,8,FALSE)</f>
        <v>2.0000000000000001E-4</v>
      </c>
      <c r="I55" s="34">
        <f>VLOOKUP($B55,scoreB!$C$7:$V$160,9,FALSE)</f>
        <v>2.9999999999999997E-4</v>
      </c>
      <c r="J55" s="34">
        <f>VLOOKUP($B55,scoreB!$C$7:$V$160,10,FALSE)</f>
        <v>4.0000000000000002E-4</v>
      </c>
      <c r="K55" s="34">
        <f>VLOOKUP($B55,scoreB!$C$7:$V$160,11,FALSE)</f>
        <v>5.0000000000000001E-4</v>
      </c>
      <c r="L55" s="34">
        <f>VLOOKUP($B55,scoreB!$C$7:$V$160,12,FALSE)</f>
        <v>50</v>
      </c>
      <c r="M55" s="34">
        <f>VLOOKUP($B55,scoreB!$C$7:$V$160,13,FALSE)</f>
        <v>6.9999999999999999E-4</v>
      </c>
      <c r="N55" s="34">
        <f>VLOOKUP($B55,scoreB!$C$7:$V$160,14,FALSE)</f>
        <v>8.0000000000000004E-4</v>
      </c>
      <c r="O55" s="34">
        <f>VLOOKUP($B55,scoreB!$C$7:$V$160,15,FALSE)</f>
        <v>8.9999999999999998E-4</v>
      </c>
      <c r="P55" s="34">
        <f>VLOOKUP($B55,scoreB!$C$7:$V$160,16,FALSE)</f>
        <v>0</v>
      </c>
      <c r="Q55" s="41">
        <f>VLOOKUP($B55,scoreB!$C$7:$U$160,17,FALSE)</f>
        <v>50.003300000000003</v>
      </c>
      <c r="R55" s="12">
        <f>VLOOKUP($B55,scoreB!$C$7:$U$160,19,FALSE)</f>
        <v>22.9</v>
      </c>
      <c r="S55" s="33">
        <f t="shared" si="0"/>
        <v>4.0000000000000002E-4</v>
      </c>
    </row>
    <row r="56" spans="2:19" ht="17" x14ac:dyDescent="0.4">
      <c r="B56" s="14">
        <v>50</v>
      </c>
      <c r="C56" s="15">
        <f>VLOOKUP($B56,scoreB!$C$7:$V$160,3,FALSE)</f>
        <v>50</v>
      </c>
      <c r="D56" s="9" t="str">
        <f>VLOOKUP($B56,scoreB!$C$7:$V$160,4,FALSE)</f>
        <v>Kavcic Miha</v>
      </c>
      <c r="E56" s="9">
        <f>VLOOKUP($B56,scoreB!$C$7:$V$160,5,FALSE)</f>
        <v>1</v>
      </c>
      <c r="F56" s="34">
        <f>VLOOKUP($B56,scoreB!$C$7:$V$160,6,FALSE)</f>
        <v>0</v>
      </c>
      <c r="G56" s="34">
        <f>VLOOKUP($B56,scoreB!$C$7:$V$160,7,FALSE)</f>
        <v>1E-4</v>
      </c>
      <c r="H56" s="34">
        <f>VLOOKUP($B56,scoreB!$C$7:$V$160,8,FALSE)</f>
        <v>2.0000000000000001E-4</v>
      </c>
      <c r="I56" s="34">
        <f>VLOOKUP($B56,scoreB!$C$7:$V$160,9,FALSE)</f>
        <v>2.9999999999999997E-4</v>
      </c>
      <c r="J56" s="34">
        <f>VLOOKUP($B56,scoreB!$C$7:$V$160,10,FALSE)</f>
        <v>49</v>
      </c>
      <c r="K56" s="34">
        <f>VLOOKUP($B56,scoreB!$C$7:$V$160,11,FALSE)</f>
        <v>5.0000000000000001E-4</v>
      </c>
      <c r="L56" s="34">
        <f>VLOOKUP($B56,scoreB!$C$7:$V$160,12,FALSE)</f>
        <v>5.9999999999999995E-4</v>
      </c>
      <c r="M56" s="34">
        <f>VLOOKUP($B56,scoreB!$C$7:$V$160,13,FALSE)</f>
        <v>6.9999999999999999E-4</v>
      </c>
      <c r="N56" s="34">
        <f>VLOOKUP($B56,scoreB!$C$7:$V$160,14,FALSE)</f>
        <v>8.0000000000000004E-4</v>
      </c>
      <c r="O56" s="34">
        <f>VLOOKUP($B56,scoreB!$C$7:$V$160,15,FALSE)</f>
        <v>8.9999999999999998E-4</v>
      </c>
      <c r="P56" s="34">
        <f>VLOOKUP($B56,scoreB!$C$7:$V$160,16,FALSE)</f>
        <v>0</v>
      </c>
      <c r="Q56" s="41">
        <f>VLOOKUP($B56,scoreB!$C$7:$U$160,17,FALSE)</f>
        <v>49.003500000000003</v>
      </c>
      <c r="R56" s="12">
        <f>VLOOKUP($B56,scoreB!$C$7:$U$160,19,FALSE)</f>
        <v>16</v>
      </c>
      <c r="S56" s="33">
        <f t="shared" si="0"/>
        <v>5.0000000000000001E-4</v>
      </c>
    </row>
    <row r="57" spans="2:19" ht="17" x14ac:dyDescent="0.4">
      <c r="B57" s="14">
        <v>51</v>
      </c>
      <c r="C57" s="15">
        <f>VLOOKUP($B57,scoreB!$C$7:$V$160,3,FALSE)</f>
        <v>51</v>
      </c>
      <c r="D57" s="9" t="str">
        <f>VLOOKUP($B57,scoreB!$C$7:$V$160,4,FALSE)</f>
        <v>Rushavova Anelid</v>
      </c>
      <c r="E57" s="9">
        <f>VLOOKUP($B57,scoreB!$C$7:$V$160,5,FALSE)</f>
        <v>1</v>
      </c>
      <c r="F57" s="34">
        <f>VLOOKUP($B57,scoreB!$C$7:$V$160,6,FALSE)</f>
        <v>0</v>
      </c>
      <c r="G57" s="34">
        <f>VLOOKUP($B57,scoreB!$C$7:$V$160,7,FALSE)</f>
        <v>1E-4</v>
      </c>
      <c r="H57" s="34">
        <f>VLOOKUP($B57,scoreB!$C$7:$V$160,8,FALSE)</f>
        <v>2.0000000000000001E-4</v>
      </c>
      <c r="I57" s="34">
        <f>VLOOKUP($B57,scoreB!$C$7:$V$160,9,FALSE)</f>
        <v>2.9999999999999997E-4</v>
      </c>
      <c r="J57" s="34">
        <f>VLOOKUP($B57,scoreB!$C$7:$V$160,10,FALSE)</f>
        <v>4.0000000000000002E-4</v>
      </c>
      <c r="K57" s="34">
        <f>VLOOKUP($B57,scoreB!$C$7:$V$160,11,FALSE)</f>
        <v>48</v>
      </c>
      <c r="L57" s="34">
        <f>VLOOKUP($B57,scoreB!$C$7:$V$160,12,FALSE)</f>
        <v>5.9999999999999995E-4</v>
      </c>
      <c r="M57" s="34">
        <f>VLOOKUP($B57,scoreB!$C$7:$V$160,13,FALSE)</f>
        <v>6.9999999999999999E-4</v>
      </c>
      <c r="N57" s="34">
        <f>VLOOKUP($B57,scoreB!$C$7:$V$160,14,FALSE)</f>
        <v>8.0000000000000004E-4</v>
      </c>
      <c r="O57" s="34">
        <f>VLOOKUP($B57,scoreB!$C$7:$V$160,15,FALSE)</f>
        <v>8.9999999999999998E-4</v>
      </c>
      <c r="P57" s="34">
        <f>VLOOKUP($B57,scoreB!$C$7:$V$160,16,FALSE)</f>
        <v>0</v>
      </c>
      <c r="Q57" s="41">
        <f>VLOOKUP($B57,scoreB!$C$7:$U$160,17,FALSE)</f>
        <v>48.003599999999999</v>
      </c>
      <c r="R57" s="12">
        <f>VLOOKUP($B57,scoreB!$C$7:$U$160,19,FALSE)</f>
        <v>16</v>
      </c>
      <c r="S57" s="33">
        <f t="shared" si="0"/>
        <v>4.0000000000000002E-4</v>
      </c>
    </row>
    <row r="58" spans="2:19" ht="17" x14ac:dyDescent="0.4">
      <c r="B58" s="14">
        <v>52</v>
      </c>
      <c r="C58" s="15">
        <f>VLOOKUP($B58,scoreB!$C$7:$V$160,3,FALSE)</f>
        <v>52</v>
      </c>
      <c r="D58" s="9" t="str">
        <f>VLOOKUP($B58,scoreB!$C$7:$V$160,4,FALSE)</f>
        <v>Erculj Franc</v>
      </c>
      <c r="E58" s="9">
        <f>VLOOKUP($B58,scoreB!$C$7:$V$160,5,FALSE)</f>
        <v>1</v>
      </c>
      <c r="F58" s="34">
        <f>VLOOKUP($B58,scoreB!$C$7:$V$160,6,FALSE)</f>
        <v>0</v>
      </c>
      <c r="G58" s="34">
        <f>VLOOKUP($B58,scoreB!$C$7:$V$160,7,FALSE)</f>
        <v>47</v>
      </c>
      <c r="H58" s="34">
        <f>VLOOKUP($B58,scoreB!$C$7:$V$160,8,FALSE)</f>
        <v>2.0000000000000001E-4</v>
      </c>
      <c r="I58" s="34">
        <f>VLOOKUP($B58,scoreB!$C$7:$V$160,9,FALSE)</f>
        <v>2.9999999999999997E-4</v>
      </c>
      <c r="J58" s="34">
        <f>VLOOKUP($B58,scoreB!$C$7:$V$160,10,FALSE)</f>
        <v>4.0000000000000002E-4</v>
      </c>
      <c r="K58" s="34">
        <f>VLOOKUP($B58,scoreB!$C$7:$V$160,11,FALSE)</f>
        <v>5.0000000000000001E-4</v>
      </c>
      <c r="L58" s="34">
        <f>VLOOKUP($B58,scoreB!$C$7:$V$160,12,FALSE)</f>
        <v>5.9999999999999995E-4</v>
      </c>
      <c r="M58" s="34">
        <f>VLOOKUP($B58,scoreB!$C$7:$V$160,13,FALSE)</f>
        <v>6.9999999999999999E-4</v>
      </c>
      <c r="N58" s="34">
        <f>VLOOKUP($B58,scoreB!$C$7:$V$160,14,FALSE)</f>
        <v>8.0000000000000004E-4</v>
      </c>
      <c r="O58" s="34">
        <f>VLOOKUP($B58,scoreB!$C$7:$V$160,15,FALSE)</f>
        <v>8.9999999999999998E-4</v>
      </c>
      <c r="P58" s="34">
        <f>VLOOKUP($B58,scoreB!$C$7:$V$160,16,FALSE)</f>
        <v>0</v>
      </c>
      <c r="Q58" s="41">
        <f>VLOOKUP($B58,scoreB!$C$7:$U$160,17,FALSE)</f>
        <v>47.003500000000003</v>
      </c>
      <c r="R58" s="12">
        <f>VLOOKUP($B58,scoreB!$C$7:$U$160,19,FALSE)</f>
        <v>18.600000000000001</v>
      </c>
      <c r="S58" s="33">
        <f t="shared" si="0"/>
        <v>5.0000000000000001E-4</v>
      </c>
    </row>
    <row r="59" spans="2:19" ht="17" x14ac:dyDescent="0.4">
      <c r="B59" s="14">
        <v>53</v>
      </c>
      <c r="C59" s="15">
        <f>VLOOKUP($B59,scoreB!$C$7:$V$160,3,FALSE)</f>
        <v>53</v>
      </c>
      <c r="D59" s="9" t="str">
        <f>VLOOKUP($B59,scoreB!$C$7:$V$160,4,FALSE)</f>
        <v>Pujatti Roberto</v>
      </c>
      <c r="E59" s="9">
        <f>VLOOKUP($B59,scoreB!$C$7:$V$160,5,FALSE)</f>
        <v>1</v>
      </c>
      <c r="F59" s="34">
        <f>VLOOKUP($B59,scoreB!$C$7:$V$160,6,FALSE)</f>
        <v>0</v>
      </c>
      <c r="G59" s="34">
        <f>VLOOKUP($B59,scoreB!$C$7:$V$160,7,FALSE)</f>
        <v>1E-4</v>
      </c>
      <c r="H59" s="34">
        <f>VLOOKUP($B59,scoreB!$C$7:$V$160,8,FALSE)</f>
        <v>2.0000000000000001E-4</v>
      </c>
      <c r="I59" s="34">
        <f>VLOOKUP($B59,scoreB!$C$7:$V$160,9,FALSE)</f>
        <v>2.9999999999999997E-4</v>
      </c>
      <c r="J59" s="34">
        <f>VLOOKUP($B59,scoreB!$C$7:$V$160,10,FALSE)</f>
        <v>4.0000000000000002E-4</v>
      </c>
      <c r="K59" s="34">
        <f>VLOOKUP($B59,scoreB!$C$7:$V$160,11,FALSE)</f>
        <v>5.0000000000000001E-4</v>
      </c>
      <c r="L59" s="34">
        <f>VLOOKUP($B59,scoreB!$C$7:$V$160,12,FALSE)</f>
        <v>5.9999999999999995E-4</v>
      </c>
      <c r="M59" s="34">
        <f>VLOOKUP($B59,scoreB!$C$7:$V$160,13,FALSE)</f>
        <v>6.9999999999999999E-4</v>
      </c>
      <c r="N59" s="34">
        <f>VLOOKUP($B59,scoreB!$C$7:$V$160,14,FALSE)</f>
        <v>8.0000000000000004E-4</v>
      </c>
      <c r="O59" s="34">
        <f>VLOOKUP($B59,scoreB!$C$7:$V$160,15,FALSE)</f>
        <v>47</v>
      </c>
      <c r="P59" s="34">
        <f>VLOOKUP($B59,scoreB!$C$7:$V$160,16,FALSE)</f>
        <v>0</v>
      </c>
      <c r="Q59" s="41">
        <f>VLOOKUP($B59,scoreB!$C$7:$U$160,17,FALSE)</f>
        <v>47.003</v>
      </c>
      <c r="R59" s="12">
        <f>VLOOKUP($B59,scoreB!$C$7:$U$160,19,FALSE)</f>
        <v>17.5</v>
      </c>
      <c r="S59" s="33">
        <f t="shared" si="0"/>
        <v>4.0000000000000002E-4</v>
      </c>
    </row>
    <row r="60" spans="2:19" ht="17" x14ac:dyDescent="0.4">
      <c r="B60" s="14">
        <v>54</v>
      </c>
      <c r="C60" s="15">
        <f>VLOOKUP($B60,scoreB!$C$7:$V$160,3,FALSE)</f>
        <v>54</v>
      </c>
      <c r="D60" s="9" t="str">
        <f>VLOOKUP($B60,scoreB!$C$7:$V$160,4,FALSE)</f>
        <v>Furlan Darko</v>
      </c>
      <c r="E60" s="9">
        <f>VLOOKUP($B60,scoreB!$C$7:$V$160,5,FALSE)</f>
        <v>1</v>
      </c>
      <c r="F60" s="34">
        <f>VLOOKUP($B60,scoreB!$C$7:$V$160,6,FALSE)</f>
        <v>0</v>
      </c>
      <c r="G60" s="34">
        <f>VLOOKUP($B60,scoreB!$C$7:$V$160,7,FALSE)</f>
        <v>46</v>
      </c>
      <c r="H60" s="34">
        <f>VLOOKUP($B60,scoreB!$C$7:$V$160,8,FALSE)</f>
        <v>2.0000000000000001E-4</v>
      </c>
      <c r="I60" s="34">
        <f>VLOOKUP($B60,scoreB!$C$7:$V$160,9,FALSE)</f>
        <v>2.9999999999999997E-4</v>
      </c>
      <c r="J60" s="34">
        <f>VLOOKUP($B60,scoreB!$C$7:$V$160,10,FALSE)</f>
        <v>4.0000000000000002E-4</v>
      </c>
      <c r="K60" s="34">
        <f>VLOOKUP($B60,scoreB!$C$7:$V$160,11,FALSE)</f>
        <v>5.0000000000000001E-4</v>
      </c>
      <c r="L60" s="34">
        <f>VLOOKUP($B60,scoreB!$C$7:$V$160,12,FALSE)</f>
        <v>5.9999999999999995E-4</v>
      </c>
      <c r="M60" s="34">
        <f>VLOOKUP($B60,scoreB!$C$7:$V$160,13,FALSE)</f>
        <v>6.9999999999999999E-4</v>
      </c>
      <c r="N60" s="34">
        <f>VLOOKUP($B60,scoreB!$C$7:$V$160,14,FALSE)</f>
        <v>8.0000000000000004E-4</v>
      </c>
      <c r="O60" s="34">
        <f>VLOOKUP($B60,scoreB!$C$7:$V$160,15,FALSE)</f>
        <v>8.9999999999999998E-4</v>
      </c>
      <c r="P60" s="34">
        <f>VLOOKUP($B60,scoreB!$C$7:$V$160,16,FALSE)</f>
        <v>0</v>
      </c>
      <c r="Q60" s="41">
        <f>VLOOKUP($B60,scoreB!$C$7:$U$160,17,FALSE)</f>
        <v>46.003500000000003</v>
      </c>
      <c r="R60" s="12">
        <f>VLOOKUP($B60,scoreB!$C$7:$U$160,19,FALSE)</f>
        <v>20.6</v>
      </c>
      <c r="S60" s="33">
        <f t="shared" si="0"/>
        <v>5.0000000000000001E-4</v>
      </c>
    </row>
    <row r="61" spans="2:19" ht="17" x14ac:dyDescent="0.4">
      <c r="B61" s="14">
        <v>55</v>
      </c>
      <c r="C61" s="15">
        <f>VLOOKUP($B61,scoreB!$C$7:$V$160,3,FALSE)</f>
        <v>55</v>
      </c>
      <c r="D61" s="9" t="str">
        <f>VLOOKUP($B61,scoreB!$C$7:$V$160,4,FALSE)</f>
        <v>Plovanic Marko</v>
      </c>
      <c r="E61" s="9">
        <f>VLOOKUP($B61,scoreB!$C$7:$V$160,5,FALSE)</f>
        <v>1</v>
      </c>
      <c r="F61" s="34">
        <f>VLOOKUP($B61,scoreB!$C$7:$V$160,6,FALSE)</f>
        <v>0</v>
      </c>
      <c r="G61" s="34">
        <f>VLOOKUP($B61,scoreB!$C$7:$V$160,7,FALSE)</f>
        <v>45</v>
      </c>
      <c r="H61" s="34">
        <f>VLOOKUP($B61,scoreB!$C$7:$V$160,8,FALSE)</f>
        <v>2.0000000000000001E-4</v>
      </c>
      <c r="I61" s="34">
        <f>VLOOKUP($B61,scoreB!$C$7:$V$160,9,FALSE)</f>
        <v>2.9999999999999997E-4</v>
      </c>
      <c r="J61" s="34">
        <f>VLOOKUP($B61,scoreB!$C$7:$V$160,10,FALSE)</f>
        <v>4.0000000000000002E-4</v>
      </c>
      <c r="K61" s="34">
        <f>VLOOKUP($B61,scoreB!$C$7:$V$160,11,FALSE)</f>
        <v>5.0000000000000001E-4</v>
      </c>
      <c r="L61" s="34">
        <f>VLOOKUP($B61,scoreB!$C$7:$V$160,12,FALSE)</f>
        <v>5.9999999999999995E-4</v>
      </c>
      <c r="M61" s="34">
        <f>VLOOKUP($B61,scoreB!$C$7:$V$160,13,FALSE)</f>
        <v>6.9999999999999999E-4</v>
      </c>
      <c r="N61" s="34">
        <f>VLOOKUP($B61,scoreB!$C$7:$V$160,14,FALSE)</f>
        <v>8.0000000000000004E-4</v>
      </c>
      <c r="O61" s="34">
        <f>VLOOKUP($B61,scoreB!$C$7:$V$160,15,FALSE)</f>
        <v>8.9999999999999998E-4</v>
      </c>
      <c r="P61" s="34">
        <f>VLOOKUP($B61,scoreB!$C$7:$V$160,16,FALSE)</f>
        <v>0</v>
      </c>
      <c r="Q61" s="41">
        <f>VLOOKUP($B61,scoreB!$C$7:$U$160,17,FALSE)</f>
        <v>45.003500000000003</v>
      </c>
      <c r="R61" s="12">
        <f>VLOOKUP($B61,scoreB!$C$7:$U$160,19,FALSE)</f>
        <v>20.2</v>
      </c>
      <c r="S61" s="33">
        <f t="shared" si="0"/>
        <v>5.0000000000000001E-4</v>
      </c>
    </row>
    <row r="62" spans="2:19" ht="17" x14ac:dyDescent="0.4">
      <c r="B62" s="14">
        <v>56</v>
      </c>
      <c r="C62" s="15">
        <f>VLOOKUP($B62,scoreB!$C$7:$V$160,3,FALSE)</f>
        <v>56</v>
      </c>
      <c r="D62" s="9" t="str">
        <f>VLOOKUP($B62,scoreB!$C$7:$V$160,4,FALSE)</f>
        <v>Monte Luca</v>
      </c>
      <c r="E62" s="9">
        <f>VLOOKUP($B62,scoreB!$C$7:$V$160,5,FALSE)</f>
        <v>1</v>
      </c>
      <c r="F62" s="34">
        <f>VLOOKUP($B62,scoreB!$C$7:$V$160,6,FALSE)</f>
        <v>0</v>
      </c>
      <c r="G62" s="34">
        <f>VLOOKUP($B62,scoreB!$C$7:$V$160,7,FALSE)</f>
        <v>1E-4</v>
      </c>
      <c r="H62" s="34">
        <f>VLOOKUP($B62,scoreB!$C$7:$V$160,8,FALSE)</f>
        <v>2.0000000000000001E-4</v>
      </c>
      <c r="I62" s="34">
        <f>VLOOKUP($B62,scoreB!$C$7:$V$160,9,FALSE)</f>
        <v>2.9999999999999997E-4</v>
      </c>
      <c r="J62" s="34">
        <f>VLOOKUP($B62,scoreB!$C$7:$V$160,10,FALSE)</f>
        <v>4.0000000000000002E-4</v>
      </c>
      <c r="K62" s="34">
        <f>VLOOKUP($B62,scoreB!$C$7:$V$160,11,FALSE)</f>
        <v>5.0000000000000001E-4</v>
      </c>
      <c r="L62" s="34">
        <f>VLOOKUP($B62,scoreB!$C$7:$V$160,12,FALSE)</f>
        <v>45</v>
      </c>
      <c r="M62" s="34">
        <f>VLOOKUP($B62,scoreB!$C$7:$V$160,13,FALSE)</f>
        <v>6.9999999999999999E-4</v>
      </c>
      <c r="N62" s="34">
        <f>VLOOKUP($B62,scoreB!$C$7:$V$160,14,FALSE)</f>
        <v>8.0000000000000004E-4</v>
      </c>
      <c r="O62" s="34">
        <f>VLOOKUP($B62,scoreB!$C$7:$V$160,15,FALSE)</f>
        <v>8.9999999999999998E-4</v>
      </c>
      <c r="P62" s="34">
        <f>VLOOKUP($B62,scoreB!$C$7:$V$160,16,FALSE)</f>
        <v>0</v>
      </c>
      <c r="Q62" s="41">
        <f>VLOOKUP($B62,scoreB!$C$7:$U$160,17,FALSE)</f>
        <v>45.003300000000003</v>
      </c>
      <c r="R62" s="12">
        <f>VLOOKUP($B62,scoreB!$C$7:$U$160,19,FALSE)</f>
        <v>15.4</v>
      </c>
      <c r="S62" s="33">
        <f t="shared" si="0"/>
        <v>4.0000000000000002E-4</v>
      </c>
    </row>
    <row r="63" spans="2:19" ht="17" x14ac:dyDescent="0.4">
      <c r="B63" s="14">
        <v>57</v>
      </c>
      <c r="C63" s="15">
        <f>VLOOKUP($B63,scoreB!$C$7:$V$160,3,FALSE)</f>
        <v>57</v>
      </c>
      <c r="D63" s="9" t="str">
        <f>VLOOKUP($B63,scoreB!$C$7:$V$160,4,FALSE)</f>
        <v>Kriznar Andi</v>
      </c>
      <c r="E63" s="9">
        <f>VLOOKUP($B63,scoreB!$C$7:$V$160,5,FALSE)</f>
        <v>1</v>
      </c>
      <c r="F63" s="34">
        <f>VLOOKUP($B63,scoreB!$C$7:$V$160,6,FALSE)</f>
        <v>0</v>
      </c>
      <c r="G63" s="34">
        <f>VLOOKUP($B63,scoreB!$C$7:$V$160,7,FALSE)</f>
        <v>1E-4</v>
      </c>
      <c r="H63" s="34">
        <f>VLOOKUP($B63,scoreB!$C$7:$V$160,8,FALSE)</f>
        <v>2.0000000000000001E-4</v>
      </c>
      <c r="I63" s="34">
        <f>VLOOKUP($B63,scoreB!$C$7:$V$160,9,FALSE)</f>
        <v>44</v>
      </c>
      <c r="J63" s="34">
        <f>VLOOKUP($B63,scoreB!$C$7:$V$160,10,FALSE)</f>
        <v>4.0000000000000002E-4</v>
      </c>
      <c r="K63" s="34">
        <f>VLOOKUP($B63,scoreB!$C$7:$V$160,11,FALSE)</f>
        <v>5.0000000000000001E-4</v>
      </c>
      <c r="L63" s="34">
        <f>VLOOKUP($B63,scoreB!$C$7:$V$160,12,FALSE)</f>
        <v>5.9999999999999995E-4</v>
      </c>
      <c r="M63" s="34">
        <f>VLOOKUP($B63,scoreB!$C$7:$V$160,13,FALSE)</f>
        <v>6.9999999999999999E-4</v>
      </c>
      <c r="N63" s="34">
        <f>VLOOKUP($B63,scoreB!$C$7:$V$160,14,FALSE)</f>
        <v>8.0000000000000004E-4</v>
      </c>
      <c r="O63" s="34">
        <f>VLOOKUP($B63,scoreB!$C$7:$V$160,15,FALSE)</f>
        <v>8.9999999999999998E-4</v>
      </c>
      <c r="P63" s="34">
        <f>VLOOKUP($B63,scoreB!$C$7:$V$160,16,FALSE)</f>
        <v>0</v>
      </c>
      <c r="Q63" s="41">
        <f>VLOOKUP($B63,scoreB!$C$7:$U$160,17,FALSE)</f>
        <v>44.003500000000003</v>
      </c>
      <c r="R63" s="12">
        <f>VLOOKUP($B63,scoreB!$C$7:$U$160,19,FALSE)</f>
        <v>20.3</v>
      </c>
      <c r="S63" s="33">
        <f t="shared" si="0"/>
        <v>5.0000000000000001E-4</v>
      </c>
    </row>
    <row r="64" spans="2:19" ht="17" x14ac:dyDescent="0.4">
      <c r="B64" s="14">
        <v>58</v>
      </c>
      <c r="C64" s="15">
        <f>VLOOKUP($B64,scoreB!$C$7:$V$160,3,FALSE)</f>
        <v>57</v>
      </c>
      <c r="D64" s="9" t="str">
        <f>VLOOKUP($B64,scoreB!$C$7:$V$160,4,FALSE)</f>
        <v>Guncar Uros</v>
      </c>
      <c r="E64" s="9">
        <f>VLOOKUP($B64,scoreB!$C$7:$V$160,5,FALSE)</f>
        <v>1</v>
      </c>
      <c r="F64" s="34">
        <f>VLOOKUP($B64,scoreB!$C$7:$V$160,6,FALSE)</f>
        <v>0</v>
      </c>
      <c r="G64" s="34">
        <f>VLOOKUP($B64,scoreB!$C$7:$V$160,7,FALSE)</f>
        <v>1E-4</v>
      </c>
      <c r="H64" s="34">
        <f>VLOOKUP($B64,scoreB!$C$7:$V$160,8,FALSE)</f>
        <v>44</v>
      </c>
      <c r="I64" s="34">
        <f>VLOOKUP($B64,scoreB!$C$7:$V$160,9,FALSE)</f>
        <v>2.9999999999999997E-4</v>
      </c>
      <c r="J64" s="34">
        <f>VLOOKUP($B64,scoreB!$C$7:$V$160,10,FALSE)</f>
        <v>4.0000000000000002E-4</v>
      </c>
      <c r="K64" s="34">
        <f>VLOOKUP($B64,scoreB!$C$7:$V$160,11,FALSE)</f>
        <v>5.0000000000000001E-4</v>
      </c>
      <c r="L64" s="34">
        <f>VLOOKUP($B64,scoreB!$C$7:$V$160,12,FALSE)</f>
        <v>5.9999999999999995E-4</v>
      </c>
      <c r="M64" s="34">
        <f>VLOOKUP($B64,scoreB!$C$7:$V$160,13,FALSE)</f>
        <v>6.9999999999999999E-4</v>
      </c>
      <c r="N64" s="34">
        <f>VLOOKUP($B64,scoreB!$C$7:$V$160,14,FALSE)</f>
        <v>8.0000000000000004E-4</v>
      </c>
      <c r="O64" s="34">
        <f>VLOOKUP($B64,scoreB!$C$7:$V$160,15,FALSE)</f>
        <v>8.9999999999999998E-4</v>
      </c>
      <c r="P64" s="34">
        <f>VLOOKUP($B64,scoreB!$C$7:$V$160,16,FALSE)</f>
        <v>0</v>
      </c>
      <c r="Q64" s="41">
        <f>VLOOKUP($B64,scoreB!$C$7:$U$160,17,FALSE)</f>
        <v>44.003500000000003</v>
      </c>
      <c r="R64" s="12">
        <f>VLOOKUP($B64,scoreB!$C$7:$U$160,19,FALSE)</f>
        <v>21.2</v>
      </c>
      <c r="S64" s="33">
        <f t="shared" si="0"/>
        <v>5.0000000000000001E-4</v>
      </c>
    </row>
    <row r="65" spans="2:19" ht="17" x14ac:dyDescent="0.4">
      <c r="B65" s="14">
        <v>59</v>
      </c>
      <c r="C65" s="15">
        <f>VLOOKUP($B65,scoreB!$C$7:$V$160,3,FALSE)</f>
        <v>59</v>
      </c>
      <c r="D65" s="9" t="str">
        <f>VLOOKUP($B65,scoreB!$C$7:$V$160,4,FALSE)</f>
        <v>Krnc Bojan</v>
      </c>
      <c r="E65" s="9">
        <f>VLOOKUP($B65,scoreB!$C$7:$V$160,5,FALSE)</f>
        <v>1</v>
      </c>
      <c r="F65" s="34">
        <f>VLOOKUP($B65,scoreB!$C$7:$V$160,6,FALSE)</f>
        <v>0</v>
      </c>
      <c r="G65" s="34">
        <f>VLOOKUP($B65,scoreB!$C$7:$V$160,7,FALSE)</f>
        <v>1E-4</v>
      </c>
      <c r="H65" s="34">
        <f>VLOOKUP($B65,scoreB!$C$7:$V$160,8,FALSE)</f>
        <v>2.0000000000000001E-4</v>
      </c>
      <c r="I65" s="34">
        <f>VLOOKUP($B65,scoreB!$C$7:$V$160,9,FALSE)</f>
        <v>43</v>
      </c>
      <c r="J65" s="34">
        <f>VLOOKUP($B65,scoreB!$C$7:$V$160,10,FALSE)</f>
        <v>4.0000000000000002E-4</v>
      </c>
      <c r="K65" s="34">
        <f>VLOOKUP($B65,scoreB!$C$7:$V$160,11,FALSE)</f>
        <v>5.0000000000000001E-4</v>
      </c>
      <c r="L65" s="34">
        <f>VLOOKUP($B65,scoreB!$C$7:$V$160,12,FALSE)</f>
        <v>5.9999999999999995E-4</v>
      </c>
      <c r="M65" s="34">
        <f>VLOOKUP($B65,scoreB!$C$7:$V$160,13,FALSE)</f>
        <v>6.9999999999999999E-4</v>
      </c>
      <c r="N65" s="34">
        <f>VLOOKUP($B65,scoreB!$C$7:$V$160,14,FALSE)</f>
        <v>8.0000000000000004E-4</v>
      </c>
      <c r="O65" s="34">
        <f>VLOOKUP($B65,scoreB!$C$7:$V$160,15,FALSE)</f>
        <v>8.9999999999999998E-4</v>
      </c>
      <c r="P65" s="34">
        <f>VLOOKUP($B65,scoreB!$C$7:$V$160,16,FALSE)</f>
        <v>0</v>
      </c>
      <c r="Q65" s="41">
        <f>VLOOKUP($B65,scoreB!$C$7:$U$160,17,FALSE)</f>
        <v>43.003500000000003</v>
      </c>
      <c r="R65" s="12">
        <f>VLOOKUP($B65,scoreB!$C$7:$U$160,19,FALSE)</f>
        <v>17.600000000000001</v>
      </c>
      <c r="S65" s="33">
        <f t="shared" si="0"/>
        <v>5.0000000000000001E-4</v>
      </c>
    </row>
    <row r="66" spans="2:19" ht="17" x14ac:dyDescent="0.4">
      <c r="B66" s="14">
        <v>60</v>
      </c>
      <c r="C66" s="15">
        <f>VLOOKUP($B66,scoreB!$C$7:$V$160,3,FALSE)</f>
        <v>59</v>
      </c>
      <c r="D66" s="9" t="str">
        <f>VLOOKUP($B66,scoreB!$C$7:$V$160,4,FALSE)</f>
        <v>Gucunski Zeljko</v>
      </c>
      <c r="E66" s="9">
        <f>VLOOKUP($B66,scoreB!$C$7:$V$160,5,FALSE)</f>
        <v>1</v>
      </c>
      <c r="F66" s="34">
        <f>VLOOKUP($B66,scoreB!$C$7:$V$160,6,FALSE)</f>
        <v>0</v>
      </c>
      <c r="G66" s="34">
        <f>VLOOKUP($B66,scoreB!$C$7:$V$160,7,FALSE)</f>
        <v>1E-4</v>
      </c>
      <c r="H66" s="34">
        <f>VLOOKUP($B66,scoreB!$C$7:$V$160,8,FALSE)</f>
        <v>2.0000000000000001E-4</v>
      </c>
      <c r="I66" s="34">
        <f>VLOOKUP($B66,scoreB!$C$7:$V$160,9,FALSE)</f>
        <v>2.9999999999999997E-4</v>
      </c>
      <c r="J66" s="34">
        <f>VLOOKUP($B66,scoreB!$C$7:$V$160,10,FALSE)</f>
        <v>43</v>
      </c>
      <c r="K66" s="34">
        <f>VLOOKUP($B66,scoreB!$C$7:$V$160,11,FALSE)</f>
        <v>5.0000000000000001E-4</v>
      </c>
      <c r="L66" s="34">
        <f>VLOOKUP($B66,scoreB!$C$7:$V$160,12,FALSE)</f>
        <v>5.9999999999999995E-4</v>
      </c>
      <c r="M66" s="34">
        <f>VLOOKUP($B66,scoreB!$C$7:$V$160,13,FALSE)</f>
        <v>6.9999999999999999E-4</v>
      </c>
      <c r="N66" s="34">
        <f>VLOOKUP($B66,scoreB!$C$7:$V$160,14,FALSE)</f>
        <v>8.0000000000000004E-4</v>
      </c>
      <c r="O66" s="34">
        <f>VLOOKUP($B66,scoreB!$C$7:$V$160,15,FALSE)</f>
        <v>8.9999999999999998E-4</v>
      </c>
      <c r="P66" s="34">
        <f>VLOOKUP($B66,scoreB!$C$7:$V$160,16,FALSE)</f>
        <v>0</v>
      </c>
      <c r="Q66" s="41">
        <f>VLOOKUP($B66,scoreB!$C$7:$U$160,17,FALSE)</f>
        <v>43.003500000000003</v>
      </c>
      <c r="R66" s="12">
        <f>VLOOKUP($B66,scoreB!$C$7:$U$160,19,FALSE)</f>
        <v>21.5</v>
      </c>
      <c r="S66" s="33">
        <f t="shared" si="0"/>
        <v>5.0000000000000001E-4</v>
      </c>
    </row>
    <row r="67" spans="2:19" ht="17" x14ac:dyDescent="0.4">
      <c r="B67" s="14">
        <v>61</v>
      </c>
      <c r="C67" s="15">
        <f>VLOOKUP($B67,scoreB!$C$7:$V$160,3,FALSE)</f>
        <v>61</v>
      </c>
      <c r="D67" s="9" t="str">
        <f>VLOOKUP($B67,scoreB!$C$7:$V$160,4,FALSE)</f>
        <v>Zitnik Joze</v>
      </c>
      <c r="E67" s="9">
        <f>VLOOKUP($B67,scoreB!$C$7:$V$160,5,FALSE)</f>
        <v>1</v>
      </c>
      <c r="F67" s="34">
        <f>VLOOKUP($B67,scoreB!$C$7:$V$160,6,FALSE)</f>
        <v>0</v>
      </c>
      <c r="G67" s="34">
        <f>VLOOKUP($B67,scoreB!$C$7:$V$160,7,FALSE)</f>
        <v>1E-4</v>
      </c>
      <c r="H67" s="34">
        <f>VLOOKUP($B67,scoreB!$C$7:$V$160,8,FALSE)</f>
        <v>2.0000000000000001E-4</v>
      </c>
      <c r="I67" s="34">
        <f>VLOOKUP($B67,scoreB!$C$7:$V$160,9,FALSE)</f>
        <v>42</v>
      </c>
      <c r="J67" s="34">
        <f>VLOOKUP($B67,scoreB!$C$7:$V$160,10,FALSE)</f>
        <v>4.0000000000000002E-4</v>
      </c>
      <c r="K67" s="34">
        <f>VLOOKUP($B67,scoreB!$C$7:$V$160,11,FALSE)</f>
        <v>5.0000000000000001E-4</v>
      </c>
      <c r="L67" s="34">
        <f>VLOOKUP($B67,scoreB!$C$7:$V$160,12,FALSE)</f>
        <v>5.9999999999999995E-4</v>
      </c>
      <c r="M67" s="34">
        <f>VLOOKUP($B67,scoreB!$C$7:$V$160,13,FALSE)</f>
        <v>6.9999999999999999E-4</v>
      </c>
      <c r="N67" s="34">
        <f>VLOOKUP($B67,scoreB!$C$7:$V$160,14,FALSE)</f>
        <v>8.0000000000000004E-4</v>
      </c>
      <c r="O67" s="34">
        <f>VLOOKUP($B67,scoreB!$C$7:$V$160,15,FALSE)</f>
        <v>8.9999999999999998E-4</v>
      </c>
      <c r="P67" s="34">
        <f>VLOOKUP($B67,scoreB!$C$7:$V$160,16,FALSE)</f>
        <v>0</v>
      </c>
      <c r="Q67" s="41">
        <f>VLOOKUP($B67,scoreB!$C$7:$U$160,17,FALSE)</f>
        <v>42.003500000000003</v>
      </c>
      <c r="R67" s="12">
        <f>VLOOKUP($B67,scoreB!$C$7:$U$160,19,FALSE)</f>
        <v>18.600000000000001</v>
      </c>
      <c r="S67" s="33">
        <f t="shared" si="0"/>
        <v>5.0000000000000001E-4</v>
      </c>
    </row>
    <row r="68" spans="2:19" ht="17" x14ac:dyDescent="0.4">
      <c r="B68" s="14">
        <v>62</v>
      </c>
      <c r="C68" s="15">
        <f>VLOOKUP($B68,scoreB!$C$7:$V$160,3,FALSE)</f>
        <v>62</v>
      </c>
      <c r="D68" s="9" t="str">
        <f>VLOOKUP($B68,scoreB!$C$7:$V$160,4,FALSE)</f>
        <v>Sadocco Simone</v>
      </c>
      <c r="E68" s="9">
        <f>VLOOKUP($B68,scoreB!$C$7:$V$160,5,FALSE)</f>
        <v>1</v>
      </c>
      <c r="F68" s="34">
        <f>VLOOKUP($B68,scoreB!$C$7:$V$160,6,FALSE)</f>
        <v>0</v>
      </c>
      <c r="G68" s="34">
        <f>VLOOKUP($B68,scoreB!$C$7:$V$160,7,FALSE)</f>
        <v>1E-4</v>
      </c>
      <c r="H68" s="34">
        <f>VLOOKUP($B68,scoreB!$C$7:$V$160,8,FALSE)</f>
        <v>2.0000000000000001E-4</v>
      </c>
      <c r="I68" s="34">
        <f>VLOOKUP($B68,scoreB!$C$7:$V$160,9,FALSE)</f>
        <v>2.9999999999999997E-4</v>
      </c>
      <c r="J68" s="34">
        <f>VLOOKUP($B68,scoreB!$C$7:$V$160,10,FALSE)</f>
        <v>4.0000000000000002E-4</v>
      </c>
      <c r="K68" s="34">
        <f>VLOOKUP($B68,scoreB!$C$7:$V$160,11,FALSE)</f>
        <v>5.0000000000000001E-4</v>
      </c>
      <c r="L68" s="34">
        <f>VLOOKUP($B68,scoreB!$C$7:$V$160,12,FALSE)</f>
        <v>42</v>
      </c>
      <c r="M68" s="34">
        <f>VLOOKUP($B68,scoreB!$C$7:$V$160,13,FALSE)</f>
        <v>6.9999999999999999E-4</v>
      </c>
      <c r="N68" s="34">
        <f>VLOOKUP($B68,scoreB!$C$7:$V$160,14,FALSE)</f>
        <v>8.0000000000000004E-4</v>
      </c>
      <c r="O68" s="34">
        <f>VLOOKUP($B68,scoreB!$C$7:$V$160,15,FALSE)</f>
        <v>8.9999999999999998E-4</v>
      </c>
      <c r="P68" s="34">
        <f>VLOOKUP($B68,scoreB!$C$7:$V$160,16,FALSE)</f>
        <v>0</v>
      </c>
      <c r="Q68" s="41">
        <f>VLOOKUP($B68,scoreB!$C$7:$U$160,17,FALSE)</f>
        <v>42.003300000000003</v>
      </c>
      <c r="R68" s="12">
        <f>VLOOKUP($B68,scoreB!$C$7:$U$160,19,FALSE)</f>
        <v>17.100000000000001</v>
      </c>
      <c r="S68" s="33">
        <f t="shared" si="0"/>
        <v>4.0000000000000002E-4</v>
      </c>
    </row>
    <row r="69" spans="2:19" ht="17" x14ac:dyDescent="0.4">
      <c r="B69" s="14">
        <v>63</v>
      </c>
      <c r="C69" s="15">
        <f>VLOOKUP($B69,scoreB!$C$7:$V$160,3,FALSE)</f>
        <v>63</v>
      </c>
      <c r="D69" s="9" t="str">
        <f>VLOOKUP($B69,scoreB!$C$7:$V$160,4,FALSE)</f>
        <v>Turk Tanja</v>
      </c>
      <c r="E69" s="9">
        <f>VLOOKUP($B69,scoreB!$C$7:$V$160,5,FALSE)</f>
        <v>1</v>
      </c>
      <c r="F69" s="34">
        <f>VLOOKUP($B69,scoreB!$C$7:$V$160,6,FALSE)</f>
        <v>0</v>
      </c>
      <c r="G69" s="34">
        <f>VLOOKUP($B69,scoreB!$C$7:$V$160,7,FALSE)</f>
        <v>1E-4</v>
      </c>
      <c r="H69" s="34">
        <f>VLOOKUP($B69,scoreB!$C$7:$V$160,8,FALSE)</f>
        <v>41</v>
      </c>
      <c r="I69" s="34">
        <f>VLOOKUP($B69,scoreB!$C$7:$V$160,9,FALSE)</f>
        <v>2.9999999999999997E-4</v>
      </c>
      <c r="J69" s="34">
        <f>VLOOKUP($B69,scoreB!$C$7:$V$160,10,FALSE)</f>
        <v>4.0000000000000002E-4</v>
      </c>
      <c r="K69" s="34">
        <f>VLOOKUP($B69,scoreB!$C$7:$V$160,11,FALSE)</f>
        <v>5.0000000000000001E-4</v>
      </c>
      <c r="L69" s="34">
        <f>VLOOKUP($B69,scoreB!$C$7:$V$160,12,FALSE)</f>
        <v>5.9999999999999995E-4</v>
      </c>
      <c r="M69" s="34">
        <f>VLOOKUP($B69,scoreB!$C$7:$V$160,13,FALSE)</f>
        <v>6.9999999999999999E-4</v>
      </c>
      <c r="N69" s="34">
        <f>VLOOKUP($B69,scoreB!$C$7:$V$160,14,FALSE)</f>
        <v>8.0000000000000004E-4</v>
      </c>
      <c r="O69" s="34">
        <f>VLOOKUP($B69,scoreB!$C$7:$V$160,15,FALSE)</f>
        <v>8.9999999999999998E-4</v>
      </c>
      <c r="P69" s="34">
        <f>VLOOKUP($B69,scoreB!$C$7:$V$160,16,FALSE)</f>
        <v>0</v>
      </c>
      <c r="Q69" s="41">
        <f>VLOOKUP($B69,scoreB!$C$7:$U$160,17,FALSE)</f>
        <v>41.003500000000003</v>
      </c>
      <c r="R69" s="12">
        <f>VLOOKUP($B69,scoreB!$C$7:$U$160,19,FALSE)</f>
        <v>23.2</v>
      </c>
      <c r="S69" s="33">
        <f t="shared" si="0"/>
        <v>5.0000000000000001E-4</v>
      </c>
    </row>
    <row r="70" spans="2:19" ht="17" x14ac:dyDescent="0.4">
      <c r="B70" s="14">
        <v>64</v>
      </c>
      <c r="C70" s="15">
        <f>VLOOKUP($B70,scoreB!$C$7:$V$160,3,FALSE)</f>
        <v>63</v>
      </c>
      <c r="D70" s="9" t="str">
        <f>VLOOKUP($B70,scoreB!$C$7:$V$160,4,FALSE)</f>
        <v>Hvala Ales</v>
      </c>
      <c r="E70" s="9">
        <f>VLOOKUP($B70,scoreB!$C$7:$V$160,5,FALSE)</f>
        <v>1</v>
      </c>
      <c r="F70" s="34">
        <f>VLOOKUP($B70,scoreB!$C$7:$V$160,6,FALSE)</f>
        <v>0</v>
      </c>
      <c r="G70" s="34">
        <f>VLOOKUP($B70,scoreB!$C$7:$V$160,7,FALSE)</f>
        <v>1E-4</v>
      </c>
      <c r="H70" s="34">
        <f>VLOOKUP($B70,scoreB!$C$7:$V$160,8,FALSE)</f>
        <v>2.0000000000000001E-4</v>
      </c>
      <c r="I70" s="34">
        <f>VLOOKUP($B70,scoreB!$C$7:$V$160,9,FALSE)</f>
        <v>2.9999999999999997E-4</v>
      </c>
      <c r="J70" s="34">
        <f>VLOOKUP($B70,scoreB!$C$7:$V$160,10,FALSE)</f>
        <v>4.0000000000000002E-4</v>
      </c>
      <c r="K70" s="34">
        <f>VLOOKUP($B70,scoreB!$C$7:$V$160,11,FALSE)</f>
        <v>41</v>
      </c>
      <c r="L70" s="34">
        <f>VLOOKUP($B70,scoreB!$C$7:$V$160,12,FALSE)</f>
        <v>5.9999999999999995E-4</v>
      </c>
      <c r="M70" s="34">
        <f>VLOOKUP($B70,scoreB!$C$7:$V$160,13,FALSE)</f>
        <v>6.9999999999999999E-4</v>
      </c>
      <c r="N70" s="34">
        <f>VLOOKUP($B70,scoreB!$C$7:$V$160,14,FALSE)</f>
        <v>8.0000000000000004E-4</v>
      </c>
      <c r="O70" s="34">
        <f>VLOOKUP($B70,scoreB!$C$7:$V$160,15,FALSE)</f>
        <v>8.9999999999999998E-4</v>
      </c>
      <c r="P70" s="34">
        <f>VLOOKUP($B70,scoreB!$C$7:$V$160,16,FALSE)</f>
        <v>0</v>
      </c>
      <c r="Q70" s="41">
        <f>VLOOKUP($B70,scoreB!$C$7:$U$160,17,FALSE)</f>
        <v>41.003500000000003</v>
      </c>
      <c r="R70" s="12">
        <f>VLOOKUP($B70,scoreB!$C$7:$U$160,19,FALSE)</f>
        <v>22.6</v>
      </c>
      <c r="S70" s="33">
        <f t="shared" si="0"/>
        <v>4.0000000000000002E-4</v>
      </c>
    </row>
    <row r="71" spans="2:19" ht="17" x14ac:dyDescent="0.4">
      <c r="B71" s="14">
        <v>65</v>
      </c>
      <c r="C71" s="15">
        <f>VLOOKUP($B71,scoreB!$C$7:$V$160,3,FALSE)</f>
        <v>65</v>
      </c>
      <c r="D71" s="9" t="str">
        <f>VLOOKUP($B71,scoreB!$C$7:$V$160,4,FALSE)</f>
        <v>Kastelic Tomaz</v>
      </c>
      <c r="E71" s="9">
        <f>VLOOKUP($B71,scoreB!$C$7:$V$160,5,FALSE)</f>
        <v>1</v>
      </c>
      <c r="F71" s="34">
        <f>VLOOKUP($B71,scoreB!$C$7:$V$160,6,FALSE)</f>
        <v>0</v>
      </c>
      <c r="G71" s="34">
        <f>VLOOKUP($B71,scoreB!$C$7:$V$160,7,FALSE)</f>
        <v>1E-4</v>
      </c>
      <c r="H71" s="34">
        <f>VLOOKUP($B71,scoreB!$C$7:$V$160,8,FALSE)</f>
        <v>40</v>
      </c>
      <c r="I71" s="34">
        <f>VLOOKUP($B71,scoreB!$C$7:$V$160,9,FALSE)</f>
        <v>2.9999999999999997E-4</v>
      </c>
      <c r="J71" s="34">
        <f>VLOOKUP($B71,scoreB!$C$7:$V$160,10,FALSE)</f>
        <v>4.0000000000000002E-4</v>
      </c>
      <c r="K71" s="34">
        <f>VLOOKUP($B71,scoreB!$C$7:$V$160,11,FALSE)</f>
        <v>5.0000000000000001E-4</v>
      </c>
      <c r="L71" s="34">
        <f>VLOOKUP($B71,scoreB!$C$7:$V$160,12,FALSE)</f>
        <v>5.9999999999999995E-4</v>
      </c>
      <c r="M71" s="34">
        <f>VLOOKUP($B71,scoreB!$C$7:$V$160,13,FALSE)</f>
        <v>6.9999999999999999E-4</v>
      </c>
      <c r="N71" s="34">
        <f>VLOOKUP($B71,scoreB!$C$7:$V$160,14,FALSE)</f>
        <v>8.0000000000000004E-4</v>
      </c>
      <c r="O71" s="34">
        <f>VLOOKUP($B71,scoreB!$C$7:$V$160,15,FALSE)</f>
        <v>8.9999999999999998E-4</v>
      </c>
      <c r="P71" s="34">
        <f>VLOOKUP($B71,scoreB!$C$7:$V$160,16,FALSE)</f>
        <v>0</v>
      </c>
      <c r="Q71" s="41">
        <f>VLOOKUP($B71,scoreB!$C$7:$U$160,17,FALSE)</f>
        <v>40.003500000000003</v>
      </c>
      <c r="R71" s="12">
        <f>VLOOKUP($B71,scoreB!$C$7:$U$160,19,FALSE)</f>
        <v>18.8</v>
      </c>
      <c r="S71" s="33">
        <f t="shared" si="0"/>
        <v>5.0000000000000001E-4</v>
      </c>
    </row>
    <row r="72" spans="2:19" ht="17" x14ac:dyDescent="0.4">
      <c r="B72" s="14">
        <v>66</v>
      </c>
      <c r="C72" s="15">
        <f>VLOOKUP($B72,scoreB!$C$7:$V$160,3,FALSE)</f>
        <v>66</v>
      </c>
      <c r="D72" s="9" t="str">
        <f>VLOOKUP($B72,scoreB!$C$7:$V$160,4,FALSE)</f>
        <v>Kaplja Andrej</v>
      </c>
      <c r="E72" s="9">
        <f>VLOOKUP($B72,scoreB!$C$7:$V$160,5,FALSE)</f>
        <v>1</v>
      </c>
      <c r="F72" s="34">
        <f>VLOOKUP($B72,scoreB!$C$7:$V$160,6,FALSE)</f>
        <v>0</v>
      </c>
      <c r="G72" s="34">
        <f>VLOOKUP($B72,scoreB!$C$7:$V$160,7,FALSE)</f>
        <v>1E-4</v>
      </c>
      <c r="H72" s="34">
        <f>VLOOKUP($B72,scoreB!$C$7:$V$160,8,FALSE)</f>
        <v>2.0000000000000001E-4</v>
      </c>
      <c r="I72" s="34">
        <f>VLOOKUP($B72,scoreB!$C$7:$V$160,9,FALSE)</f>
        <v>2.9999999999999997E-4</v>
      </c>
      <c r="J72" s="34">
        <f>VLOOKUP($B72,scoreB!$C$7:$V$160,10,FALSE)</f>
        <v>39</v>
      </c>
      <c r="K72" s="34">
        <f>VLOOKUP($B72,scoreB!$C$7:$V$160,11,FALSE)</f>
        <v>5.0000000000000001E-4</v>
      </c>
      <c r="L72" s="34">
        <f>VLOOKUP($B72,scoreB!$C$7:$V$160,12,FALSE)</f>
        <v>5.9999999999999995E-4</v>
      </c>
      <c r="M72" s="34">
        <f>VLOOKUP($B72,scoreB!$C$7:$V$160,13,FALSE)</f>
        <v>6.9999999999999999E-4</v>
      </c>
      <c r="N72" s="34">
        <f>VLOOKUP($B72,scoreB!$C$7:$V$160,14,FALSE)</f>
        <v>8.0000000000000004E-4</v>
      </c>
      <c r="O72" s="34">
        <f>VLOOKUP($B72,scoreB!$C$7:$V$160,15,FALSE)</f>
        <v>8.9999999999999998E-4</v>
      </c>
      <c r="P72" s="34">
        <f>VLOOKUP($B72,scoreB!$C$7:$V$160,16,FALSE)</f>
        <v>0</v>
      </c>
      <c r="Q72" s="41">
        <f>VLOOKUP($B72,scoreB!$C$7:$U$160,17,FALSE)</f>
        <v>39.003500000000003</v>
      </c>
      <c r="R72" s="12">
        <f>VLOOKUP($B72,scoreB!$C$7:$U$160,19,FALSE)</f>
        <v>20.8</v>
      </c>
      <c r="S72" s="33">
        <f t="shared" ref="S72:S80" si="1">LARGE(F72:P72,6)</f>
        <v>5.0000000000000001E-4</v>
      </c>
    </row>
    <row r="73" spans="2:19" ht="17" x14ac:dyDescent="0.4">
      <c r="B73" s="14">
        <v>67</v>
      </c>
      <c r="C73" s="15">
        <f>VLOOKUP($B73,scoreB!$C$7:$V$160,3,FALSE)</f>
        <v>67</v>
      </c>
      <c r="D73" s="9" t="str">
        <f>VLOOKUP($B73,scoreB!$C$7:$V$160,4,FALSE)</f>
        <v>Vrtaric Irena</v>
      </c>
      <c r="E73" s="9">
        <f>VLOOKUP($B73,scoreB!$C$7:$V$160,5,FALSE)</f>
        <v>1</v>
      </c>
      <c r="F73" s="34">
        <f>VLOOKUP($B73,scoreB!$C$7:$V$160,6,FALSE)</f>
        <v>0</v>
      </c>
      <c r="G73" s="34">
        <f>VLOOKUP($B73,scoreB!$C$7:$V$160,7,FALSE)</f>
        <v>1E-4</v>
      </c>
      <c r="H73" s="34">
        <f>VLOOKUP($B73,scoreB!$C$7:$V$160,8,FALSE)</f>
        <v>2.0000000000000001E-4</v>
      </c>
      <c r="I73" s="34">
        <f>VLOOKUP($B73,scoreB!$C$7:$V$160,9,FALSE)</f>
        <v>38</v>
      </c>
      <c r="J73" s="34">
        <f>VLOOKUP($B73,scoreB!$C$7:$V$160,10,FALSE)</f>
        <v>4.0000000000000002E-4</v>
      </c>
      <c r="K73" s="34">
        <f>VLOOKUP($B73,scoreB!$C$7:$V$160,11,FALSE)</f>
        <v>5.0000000000000001E-4</v>
      </c>
      <c r="L73" s="34">
        <f>VLOOKUP($B73,scoreB!$C$7:$V$160,12,FALSE)</f>
        <v>5.9999999999999995E-4</v>
      </c>
      <c r="M73" s="34">
        <f>VLOOKUP($B73,scoreB!$C$7:$V$160,13,FALSE)</f>
        <v>6.9999999999999999E-4</v>
      </c>
      <c r="N73" s="34">
        <f>VLOOKUP($B73,scoreB!$C$7:$V$160,14,FALSE)</f>
        <v>8.0000000000000004E-4</v>
      </c>
      <c r="O73" s="34">
        <f>VLOOKUP($B73,scoreB!$C$7:$V$160,15,FALSE)</f>
        <v>8.9999999999999998E-4</v>
      </c>
      <c r="P73" s="34">
        <f>VLOOKUP($B73,scoreB!$C$7:$V$160,16,FALSE)</f>
        <v>0</v>
      </c>
      <c r="Q73" s="41">
        <f>VLOOKUP($B73,scoreB!$C$7:$U$160,17,FALSE)</f>
        <v>38.003500000000003</v>
      </c>
      <c r="R73" s="12">
        <f>VLOOKUP($B73,scoreB!$C$7:$U$160,19,FALSE)</f>
        <v>20.399999999999999</v>
      </c>
      <c r="S73" s="33">
        <f t="shared" si="1"/>
        <v>5.0000000000000001E-4</v>
      </c>
    </row>
    <row r="74" spans="2:19" ht="17" x14ac:dyDescent="0.4">
      <c r="B74" s="14">
        <v>68</v>
      </c>
      <c r="C74" s="15">
        <f>VLOOKUP($B74,scoreB!$C$7:$V$160,3,FALSE)</f>
        <v>67</v>
      </c>
      <c r="D74" s="9" t="str">
        <f>VLOOKUP($B74,scoreB!$C$7:$V$160,4,FALSE)</f>
        <v>Rebolj Maja</v>
      </c>
      <c r="E74" s="9">
        <f>VLOOKUP($B74,scoreB!$C$7:$V$160,5,FALSE)</f>
        <v>1</v>
      </c>
      <c r="F74" s="34">
        <f>VLOOKUP($B74,scoreB!$C$7:$V$160,6,FALSE)</f>
        <v>0</v>
      </c>
      <c r="G74" s="34">
        <f>VLOOKUP($B74,scoreB!$C$7:$V$160,7,FALSE)</f>
        <v>1E-4</v>
      </c>
      <c r="H74" s="34">
        <f>VLOOKUP($B74,scoreB!$C$7:$V$160,8,FALSE)</f>
        <v>2.0000000000000001E-4</v>
      </c>
      <c r="I74" s="34">
        <f>VLOOKUP($B74,scoreB!$C$7:$V$160,9,FALSE)</f>
        <v>2.9999999999999997E-4</v>
      </c>
      <c r="J74" s="34">
        <f>VLOOKUP($B74,scoreB!$C$7:$V$160,10,FALSE)</f>
        <v>38</v>
      </c>
      <c r="K74" s="34">
        <f>VLOOKUP($B74,scoreB!$C$7:$V$160,11,FALSE)</f>
        <v>5.0000000000000001E-4</v>
      </c>
      <c r="L74" s="34">
        <f>VLOOKUP($B74,scoreB!$C$7:$V$160,12,FALSE)</f>
        <v>5.9999999999999995E-4</v>
      </c>
      <c r="M74" s="34">
        <f>VLOOKUP($B74,scoreB!$C$7:$V$160,13,FALSE)</f>
        <v>6.9999999999999999E-4</v>
      </c>
      <c r="N74" s="34">
        <f>VLOOKUP($B74,scoreB!$C$7:$V$160,14,FALSE)</f>
        <v>8.0000000000000004E-4</v>
      </c>
      <c r="O74" s="34">
        <f>VLOOKUP($B74,scoreB!$C$7:$V$160,15,FALSE)</f>
        <v>8.9999999999999998E-4</v>
      </c>
      <c r="P74" s="34">
        <f>VLOOKUP($B74,scoreB!$C$7:$V$160,16,FALSE)</f>
        <v>0</v>
      </c>
      <c r="Q74" s="41">
        <f>VLOOKUP($B74,scoreB!$C$7:$U$160,17,FALSE)</f>
        <v>38.003500000000003</v>
      </c>
      <c r="R74" s="12">
        <f>VLOOKUP($B74,scoreB!$C$7:$U$160,19,FALSE)</f>
        <v>24.6</v>
      </c>
      <c r="S74" s="33">
        <f t="shared" si="1"/>
        <v>5.0000000000000001E-4</v>
      </c>
    </row>
    <row r="75" spans="2:19" ht="17" x14ac:dyDescent="0.4">
      <c r="B75" s="14">
        <v>69</v>
      </c>
      <c r="C75" s="15">
        <f>VLOOKUP($B75,scoreB!$C$7:$V$160,3,FALSE)</f>
        <v>69</v>
      </c>
      <c r="D75" s="9" t="str">
        <f>VLOOKUP($B75,scoreB!$C$7:$V$160,4,FALSE)</f>
        <v>Krc Edita</v>
      </c>
      <c r="E75" s="9">
        <f>VLOOKUP($B75,scoreB!$C$7:$V$160,5,FALSE)</f>
        <v>1</v>
      </c>
      <c r="F75" s="34">
        <f>VLOOKUP($B75,scoreB!$C$7:$V$160,6,FALSE)</f>
        <v>0</v>
      </c>
      <c r="G75" s="34">
        <f>VLOOKUP($B75,scoreB!$C$7:$V$160,7,FALSE)</f>
        <v>36</v>
      </c>
      <c r="H75" s="34">
        <f>VLOOKUP($B75,scoreB!$C$7:$V$160,8,FALSE)</f>
        <v>2.0000000000000001E-4</v>
      </c>
      <c r="I75" s="34">
        <f>VLOOKUP($B75,scoreB!$C$7:$V$160,9,FALSE)</f>
        <v>2.9999999999999997E-4</v>
      </c>
      <c r="J75" s="34">
        <f>VLOOKUP($B75,scoreB!$C$7:$V$160,10,FALSE)</f>
        <v>4.0000000000000002E-4</v>
      </c>
      <c r="K75" s="34">
        <f>VLOOKUP($B75,scoreB!$C$7:$V$160,11,FALSE)</f>
        <v>5.0000000000000001E-4</v>
      </c>
      <c r="L75" s="34">
        <f>VLOOKUP($B75,scoreB!$C$7:$V$160,12,FALSE)</f>
        <v>5.9999999999999995E-4</v>
      </c>
      <c r="M75" s="34">
        <f>VLOOKUP($B75,scoreB!$C$7:$V$160,13,FALSE)</f>
        <v>6.9999999999999999E-4</v>
      </c>
      <c r="N75" s="34">
        <f>VLOOKUP($B75,scoreB!$C$7:$V$160,14,FALSE)</f>
        <v>8.0000000000000004E-4</v>
      </c>
      <c r="O75" s="34">
        <f>VLOOKUP($B75,scoreB!$C$7:$V$160,15,FALSE)</f>
        <v>8.9999999999999998E-4</v>
      </c>
      <c r="P75" s="34">
        <f>VLOOKUP($B75,scoreB!$C$7:$V$160,16,FALSE)</f>
        <v>0</v>
      </c>
      <c r="Q75" s="41">
        <f>VLOOKUP($B75,scoreB!$C$7:$U$160,17,FALSE)</f>
        <v>36.003500000000003</v>
      </c>
      <c r="R75" s="12">
        <f>VLOOKUP($B75,scoreB!$C$7:$U$160,19,FALSE)</f>
        <v>22.2</v>
      </c>
      <c r="S75" s="33">
        <f t="shared" si="1"/>
        <v>5.0000000000000001E-4</v>
      </c>
    </row>
    <row r="76" spans="2:19" ht="17" x14ac:dyDescent="0.4">
      <c r="B76" s="14">
        <v>70</v>
      </c>
      <c r="C76" s="15">
        <f>VLOOKUP($B76,scoreB!$C$7:$V$160,3,FALSE)</f>
        <v>70</v>
      </c>
      <c r="D76" s="9" t="str">
        <f>VLOOKUP($B76,scoreB!$C$7:$V$160,4,FALSE)</f>
        <v>Cossio Franco</v>
      </c>
      <c r="E76" s="9">
        <f>VLOOKUP($B76,scoreB!$C$7:$V$160,5,FALSE)</f>
        <v>1</v>
      </c>
      <c r="F76" s="34">
        <f>VLOOKUP($B76,scoreB!$C$7:$V$160,6,FALSE)</f>
        <v>0</v>
      </c>
      <c r="G76" s="34">
        <f>VLOOKUP($B76,scoreB!$C$7:$V$160,7,FALSE)</f>
        <v>1E-4</v>
      </c>
      <c r="H76" s="34">
        <f>VLOOKUP($B76,scoreB!$C$7:$V$160,8,FALSE)</f>
        <v>2.0000000000000001E-4</v>
      </c>
      <c r="I76" s="34">
        <f>VLOOKUP($B76,scoreB!$C$7:$V$160,9,FALSE)</f>
        <v>2.9999999999999997E-4</v>
      </c>
      <c r="J76" s="34">
        <f>VLOOKUP($B76,scoreB!$C$7:$V$160,10,FALSE)</f>
        <v>4.0000000000000002E-4</v>
      </c>
      <c r="K76" s="34">
        <f>VLOOKUP($B76,scoreB!$C$7:$V$160,11,FALSE)</f>
        <v>5.0000000000000001E-4</v>
      </c>
      <c r="L76" s="34">
        <f>VLOOKUP($B76,scoreB!$C$7:$V$160,12,FALSE)</f>
        <v>5.9999999999999995E-4</v>
      </c>
      <c r="M76" s="34">
        <f>VLOOKUP($B76,scoreB!$C$7:$V$160,13,FALSE)</f>
        <v>6.9999999999999999E-4</v>
      </c>
      <c r="N76" s="34">
        <f>VLOOKUP($B76,scoreB!$C$7:$V$160,14,FALSE)</f>
        <v>8.0000000000000004E-4</v>
      </c>
      <c r="O76" s="34">
        <f>VLOOKUP($B76,scoreB!$C$7:$V$160,15,FALSE)</f>
        <v>36</v>
      </c>
      <c r="P76" s="34">
        <f>VLOOKUP($B76,scoreB!$C$7:$V$160,16,FALSE)</f>
        <v>0</v>
      </c>
      <c r="Q76" s="41">
        <f>VLOOKUP($B76,scoreB!$C$7:$U$160,17,FALSE)</f>
        <v>36.003</v>
      </c>
      <c r="R76" s="12">
        <f>VLOOKUP($B76,scoreB!$C$7:$U$160,19,FALSE)</f>
        <v>21.2</v>
      </c>
      <c r="S76" s="33">
        <f t="shared" si="1"/>
        <v>4.0000000000000002E-4</v>
      </c>
    </row>
    <row r="77" spans="2:19" ht="17" x14ac:dyDescent="0.4">
      <c r="B77" s="14">
        <v>71</v>
      </c>
      <c r="C77" s="15">
        <f>VLOOKUP($B77,scoreB!$C$7:$V$160,3,FALSE)</f>
        <v>71</v>
      </c>
      <c r="D77" s="9" t="str">
        <f>VLOOKUP($B77,scoreB!$C$7:$V$160,4,FALSE)</f>
        <v>Korosec Vojko</v>
      </c>
      <c r="E77" s="9">
        <f>VLOOKUP($B77,scoreB!$C$7:$V$160,5,FALSE)</f>
        <v>1</v>
      </c>
      <c r="F77" s="34">
        <f>VLOOKUP($B77,scoreB!$C$7:$V$160,6,FALSE)</f>
        <v>0</v>
      </c>
      <c r="G77" s="34">
        <f>VLOOKUP($B77,scoreB!$C$7:$V$160,7,FALSE)</f>
        <v>1E-4</v>
      </c>
      <c r="H77" s="34">
        <f>VLOOKUP($B77,scoreB!$C$7:$V$160,8,FALSE)</f>
        <v>2.0000000000000001E-4</v>
      </c>
      <c r="I77" s="34">
        <f>VLOOKUP($B77,scoreB!$C$7:$V$160,9,FALSE)</f>
        <v>2.9999999999999997E-4</v>
      </c>
      <c r="J77" s="34">
        <f>VLOOKUP($B77,scoreB!$C$7:$V$160,10,FALSE)</f>
        <v>34</v>
      </c>
      <c r="K77" s="34">
        <f>VLOOKUP($B77,scoreB!$C$7:$V$160,11,FALSE)</f>
        <v>5.0000000000000001E-4</v>
      </c>
      <c r="L77" s="34">
        <f>VLOOKUP($B77,scoreB!$C$7:$V$160,12,FALSE)</f>
        <v>5.9999999999999995E-4</v>
      </c>
      <c r="M77" s="34">
        <f>VLOOKUP($B77,scoreB!$C$7:$V$160,13,FALSE)</f>
        <v>6.9999999999999999E-4</v>
      </c>
      <c r="N77" s="34">
        <f>VLOOKUP($B77,scoreB!$C$7:$V$160,14,FALSE)</f>
        <v>8.0000000000000004E-4</v>
      </c>
      <c r="O77" s="34">
        <f>VLOOKUP($B77,scoreB!$C$7:$V$160,15,FALSE)</f>
        <v>8.9999999999999998E-4</v>
      </c>
      <c r="P77" s="34">
        <f>VLOOKUP($B77,scoreB!$C$7:$V$160,16,FALSE)</f>
        <v>0</v>
      </c>
      <c r="Q77" s="41">
        <f>VLOOKUP($B77,scoreB!$C$7:$U$160,17,FALSE)</f>
        <v>34.003500000000003</v>
      </c>
      <c r="R77" s="12">
        <f>VLOOKUP($B77,scoreB!$C$7:$U$160,19,FALSE)</f>
        <v>17</v>
      </c>
      <c r="S77" s="33">
        <f t="shared" si="1"/>
        <v>5.0000000000000001E-4</v>
      </c>
    </row>
    <row r="78" spans="2:19" ht="17" x14ac:dyDescent="0.4">
      <c r="B78" s="14">
        <v>72</v>
      </c>
      <c r="C78" s="15">
        <f>VLOOKUP($B78,scoreB!$C$7:$V$160,3,FALSE)</f>
        <v>72</v>
      </c>
      <c r="D78" s="9" t="str">
        <f>VLOOKUP($B78,scoreB!$C$7:$V$160,4,FALSE)</f>
        <v>Trampuz Tomislav</v>
      </c>
      <c r="E78" s="9">
        <f>VLOOKUP($B78,scoreB!$C$7:$V$160,5,FALSE)</f>
        <v>1</v>
      </c>
      <c r="F78" s="34">
        <f>VLOOKUP($B78,scoreB!$C$7:$V$160,6,FALSE)</f>
        <v>0</v>
      </c>
      <c r="G78" s="34">
        <f>VLOOKUP($B78,scoreB!$C$7:$V$160,7,FALSE)</f>
        <v>1E-4</v>
      </c>
      <c r="H78" s="34">
        <f>VLOOKUP($B78,scoreB!$C$7:$V$160,8,FALSE)</f>
        <v>2.0000000000000001E-4</v>
      </c>
      <c r="I78" s="34">
        <f>VLOOKUP($B78,scoreB!$C$7:$V$160,9,FALSE)</f>
        <v>2.9999999999999997E-4</v>
      </c>
      <c r="J78" s="34">
        <f>VLOOKUP($B78,scoreB!$C$7:$V$160,10,FALSE)</f>
        <v>4.0000000000000002E-4</v>
      </c>
      <c r="K78" s="34">
        <f>VLOOKUP($B78,scoreB!$C$7:$V$160,11,FALSE)</f>
        <v>5.0000000000000001E-4</v>
      </c>
      <c r="L78" s="34">
        <f>VLOOKUP($B78,scoreB!$C$7:$V$160,12,FALSE)</f>
        <v>5.9999999999999995E-4</v>
      </c>
      <c r="M78" s="34">
        <f>VLOOKUP($B78,scoreB!$C$7:$V$160,13,FALSE)</f>
        <v>6.9999999999999999E-4</v>
      </c>
      <c r="N78" s="34">
        <f>VLOOKUP($B78,scoreB!$C$7:$V$160,14,FALSE)</f>
        <v>34</v>
      </c>
      <c r="O78" s="34">
        <f>VLOOKUP($B78,scoreB!$C$7:$V$160,15,FALSE)</f>
        <v>8.9999999999999998E-4</v>
      </c>
      <c r="P78" s="34">
        <f>VLOOKUP($B78,scoreB!$C$7:$V$160,16,FALSE)</f>
        <v>0</v>
      </c>
      <c r="Q78" s="41">
        <f>VLOOKUP($B78,scoreB!$C$7:$U$160,17,FALSE)</f>
        <v>34.003100000000003</v>
      </c>
      <c r="R78" s="12">
        <f>VLOOKUP($B78,scoreB!$C$7:$U$160,19,FALSE)</f>
        <v>25</v>
      </c>
      <c r="S78" s="33">
        <f t="shared" si="1"/>
        <v>4.0000000000000002E-4</v>
      </c>
    </row>
    <row r="79" spans="2:19" ht="17" x14ac:dyDescent="0.4">
      <c r="B79" s="14">
        <v>73</v>
      </c>
      <c r="C79" s="15">
        <f>VLOOKUP($B79,scoreB!$C$7:$V$160,3,FALSE)</f>
        <v>73</v>
      </c>
      <c r="D79" s="9" t="str">
        <f>VLOOKUP($B79,scoreB!$C$7:$V$160,4,FALSE)</f>
        <v>Mulato Paolo</v>
      </c>
      <c r="E79" s="9">
        <f>VLOOKUP($B79,scoreB!$C$7:$V$160,5,FALSE)</f>
        <v>1</v>
      </c>
      <c r="F79" s="34">
        <f>VLOOKUP($B79,scoreB!$C$7:$V$160,6,FALSE)</f>
        <v>0</v>
      </c>
      <c r="G79" s="34">
        <f>VLOOKUP($B79,scoreB!$C$7:$V$160,7,FALSE)</f>
        <v>1E-4</v>
      </c>
      <c r="H79" s="34">
        <f>VLOOKUP($B79,scoreB!$C$7:$V$160,8,FALSE)</f>
        <v>2.0000000000000001E-4</v>
      </c>
      <c r="I79" s="34">
        <f>VLOOKUP($B79,scoreB!$C$7:$V$160,9,FALSE)</f>
        <v>33</v>
      </c>
      <c r="J79" s="34">
        <f>VLOOKUP($B79,scoreB!$C$7:$V$160,10,FALSE)</f>
        <v>4.0000000000000002E-4</v>
      </c>
      <c r="K79" s="34">
        <f>VLOOKUP($B79,scoreB!$C$7:$V$160,11,FALSE)</f>
        <v>5.0000000000000001E-4</v>
      </c>
      <c r="L79" s="34">
        <f>VLOOKUP($B79,scoreB!$C$7:$V$160,12,FALSE)</f>
        <v>5.9999999999999995E-4</v>
      </c>
      <c r="M79" s="34">
        <f>VLOOKUP($B79,scoreB!$C$7:$V$160,13,FALSE)</f>
        <v>6.9999999999999999E-4</v>
      </c>
      <c r="N79" s="34">
        <f>VLOOKUP($B79,scoreB!$C$7:$V$160,14,FALSE)</f>
        <v>8.0000000000000004E-4</v>
      </c>
      <c r="O79" s="34">
        <f>VLOOKUP($B79,scoreB!$C$7:$V$160,15,FALSE)</f>
        <v>8.9999999999999998E-4</v>
      </c>
      <c r="P79" s="34">
        <f>VLOOKUP($B79,scoreB!$C$7:$V$160,16,FALSE)</f>
        <v>0</v>
      </c>
      <c r="Q79" s="41">
        <f>VLOOKUP($B79,scoreB!$C$7:$U$160,17,FALSE)</f>
        <v>33.003500000000003</v>
      </c>
      <c r="R79" s="12">
        <f>VLOOKUP($B79,scoreB!$C$7:$U$160,19,FALSE)</f>
        <v>24.9</v>
      </c>
      <c r="S79" s="33">
        <f t="shared" si="1"/>
        <v>5.0000000000000001E-4</v>
      </c>
    </row>
    <row r="80" spans="2:19" ht="17" x14ac:dyDescent="0.4">
      <c r="B80" s="14">
        <v>74</v>
      </c>
      <c r="C80" s="15">
        <f>VLOOKUP($B80,scoreB!$C$7:$V$160,3,FALSE)</f>
        <v>74</v>
      </c>
      <c r="D80" s="9" t="str">
        <f>VLOOKUP($B80,scoreB!$C$7:$V$160,4,FALSE)</f>
        <v>Kralj Bostjan</v>
      </c>
      <c r="E80" s="9">
        <f>VLOOKUP($B80,scoreB!$C$7:$V$160,5,FALSE)</f>
        <v>1</v>
      </c>
      <c r="F80" s="34">
        <f>VLOOKUP($B80,scoreB!$C$7:$V$160,6,FALSE)</f>
        <v>0</v>
      </c>
      <c r="G80" s="34">
        <f>VLOOKUP($B80,scoreB!$C$7:$V$160,7,FALSE)</f>
        <v>1E-4</v>
      </c>
      <c r="H80" s="34">
        <f>VLOOKUP($B80,scoreB!$C$7:$V$160,8,FALSE)</f>
        <v>2.0000000000000001E-4</v>
      </c>
      <c r="I80" s="34">
        <f>VLOOKUP($B80,scoreB!$C$7:$V$160,9,FALSE)</f>
        <v>17</v>
      </c>
      <c r="J80" s="34">
        <f>VLOOKUP($B80,scoreB!$C$7:$V$160,10,FALSE)</f>
        <v>4.0000000000000002E-4</v>
      </c>
      <c r="K80" s="34">
        <f>VLOOKUP($B80,scoreB!$C$7:$V$160,11,FALSE)</f>
        <v>5.0000000000000001E-4</v>
      </c>
      <c r="L80" s="34">
        <f>VLOOKUP($B80,scoreB!$C$7:$V$160,12,FALSE)</f>
        <v>5.9999999999999995E-4</v>
      </c>
      <c r="M80" s="34">
        <f>VLOOKUP($B80,scoreB!$C$7:$V$160,13,FALSE)</f>
        <v>6.9999999999999999E-4</v>
      </c>
      <c r="N80" s="34">
        <f>VLOOKUP($B80,scoreB!$C$7:$V$160,14,FALSE)</f>
        <v>8.0000000000000004E-4</v>
      </c>
      <c r="O80" s="34">
        <f>VLOOKUP($B80,scoreB!$C$7:$V$160,15,FALSE)</f>
        <v>8.9999999999999998E-4</v>
      </c>
      <c r="P80" s="34">
        <f>VLOOKUP($B80,scoreB!$C$7:$V$160,16,FALSE)</f>
        <v>0</v>
      </c>
      <c r="Q80" s="41">
        <f>VLOOKUP($B80,scoreB!$C$7:$U$160,17,FALSE)</f>
        <v>17.003499999999999</v>
      </c>
      <c r="R80" s="12">
        <f>VLOOKUP($B80,scoreB!$C$7:$U$160,19,FALSE)</f>
        <v>23.3</v>
      </c>
      <c r="S80" s="33">
        <f t="shared" si="1"/>
        <v>5.0000000000000001E-4</v>
      </c>
    </row>
    <row r="81" spans="2:19" ht="17" x14ac:dyDescent="0.4">
      <c r="B81" s="14">
        <v>75</v>
      </c>
      <c r="C81" s="15">
        <f>VLOOKUP($B81,scoreB!$C$7:$V$160,3,FALSE)</f>
        <v>75</v>
      </c>
      <c r="D81" s="9" t="str">
        <f>VLOOKUP($B81,scoreB!$C$7:$V$160,4,FALSE)</f>
        <v/>
      </c>
      <c r="E81" s="9" t="str">
        <f>VLOOKUP($B81,scoreB!$C$7:$V$160,5,FALSE)</f>
        <v/>
      </c>
      <c r="F81" s="34" t="str">
        <f>VLOOKUP($B81,scoreB!$C$7:$V$160,6,FALSE)</f>
        <v/>
      </c>
      <c r="G81" s="34" t="str">
        <f>VLOOKUP($B81,scoreB!$C$7:$V$160,7,FALSE)</f>
        <v/>
      </c>
      <c r="H81" s="34" t="str">
        <f>VLOOKUP($B81,scoreB!$C$7:$V$160,8,FALSE)</f>
        <v/>
      </c>
      <c r="I81" s="34" t="str">
        <f>VLOOKUP($B81,scoreB!$C$7:$V$160,9,FALSE)</f>
        <v/>
      </c>
      <c r="J81" s="34" t="str">
        <f>VLOOKUP($B81,scoreB!$C$7:$V$160,10,FALSE)</f>
        <v/>
      </c>
      <c r="K81" s="34" t="str">
        <f>VLOOKUP($B81,scoreB!$C$7:$V$160,11,FALSE)</f>
        <v/>
      </c>
      <c r="L81" s="34" t="str">
        <f>VLOOKUP($B81,scoreB!$C$7:$V$160,12,FALSE)</f>
        <v/>
      </c>
      <c r="M81" s="34" t="str">
        <f>VLOOKUP($B81,scoreB!$C$7:$V$160,13,FALSE)</f>
        <v/>
      </c>
      <c r="N81" s="34" t="str">
        <f>VLOOKUP($B81,scoreB!$C$7:$V$160,14,FALSE)</f>
        <v/>
      </c>
      <c r="O81" s="34" t="str">
        <f>VLOOKUP($B81,scoreB!$C$7:$V$160,15,FALSE)</f>
        <v/>
      </c>
      <c r="P81" s="34" t="str">
        <f>VLOOKUP($B81,scoreB!$C$7:$V$160,16,FALSE)</f>
        <v/>
      </c>
      <c r="Q81" s="41">
        <f>VLOOKUP($B81,scoreB!$C$7:$U$160,17,FALSE)</f>
        <v>4.0000000000000002E-4</v>
      </c>
      <c r="R81" s="12" t="str">
        <f>VLOOKUP($B81,scoreB!$C$7:$U$160,19,FALSE)</f>
        <v/>
      </c>
      <c r="S81" s="33" t="e">
        <f t="shared" ref="S81:S90" si="2">LARGE(F81:P81,6)</f>
        <v>#NUM!</v>
      </c>
    </row>
    <row r="82" spans="2:19" ht="17" x14ac:dyDescent="0.4">
      <c r="B82" s="14">
        <v>76</v>
      </c>
      <c r="C82" s="15">
        <f>VLOOKUP($B82,scoreB!$C$7:$V$160,3,FALSE)</f>
        <v>76</v>
      </c>
      <c r="D82" s="9" t="str">
        <f>VLOOKUP($B82,scoreB!$C$7:$V$160,4,FALSE)</f>
        <v/>
      </c>
      <c r="E82" s="9" t="str">
        <f>VLOOKUP($B82,scoreB!$C$7:$V$160,5,FALSE)</f>
        <v/>
      </c>
      <c r="F82" s="34" t="str">
        <f>VLOOKUP($B82,scoreB!$C$7:$V$160,6,FALSE)</f>
        <v/>
      </c>
      <c r="G82" s="34" t="str">
        <f>VLOOKUP($B82,scoreB!$C$7:$V$160,7,FALSE)</f>
        <v/>
      </c>
      <c r="H82" s="34" t="str">
        <f>VLOOKUP($B82,scoreB!$C$7:$V$160,8,FALSE)</f>
        <v/>
      </c>
      <c r="I82" s="34" t="str">
        <f>VLOOKUP($B82,scoreB!$C$7:$V$160,9,FALSE)</f>
        <v/>
      </c>
      <c r="J82" s="34" t="str">
        <f>VLOOKUP($B82,scoreB!$C$7:$V$160,10,FALSE)</f>
        <v/>
      </c>
      <c r="K82" s="34" t="str">
        <f>VLOOKUP($B82,scoreB!$C$7:$V$160,11,FALSE)</f>
        <v/>
      </c>
      <c r="L82" s="34" t="str">
        <f>VLOOKUP($B82,scoreB!$C$7:$V$160,12,FALSE)</f>
        <v/>
      </c>
      <c r="M82" s="34" t="str">
        <f>VLOOKUP($B82,scoreB!$C$7:$V$160,13,FALSE)</f>
        <v/>
      </c>
      <c r="N82" s="34" t="str">
        <f>VLOOKUP($B82,scoreB!$C$7:$V$160,14,FALSE)</f>
        <v/>
      </c>
      <c r="O82" s="34" t="str">
        <f>VLOOKUP($B82,scoreB!$C$7:$V$160,15,FALSE)</f>
        <v/>
      </c>
      <c r="P82" s="34" t="str">
        <f>VLOOKUP($B82,scoreB!$C$7:$V$160,16,FALSE)</f>
        <v/>
      </c>
      <c r="Q82" s="41">
        <f>VLOOKUP($B82,scoreB!$C$7:$U$160,17,FALSE)</f>
        <v>2.0000000000000001E-4</v>
      </c>
      <c r="R82" s="12" t="str">
        <f>VLOOKUP($B82,scoreB!$C$7:$U$160,19,FALSE)</f>
        <v/>
      </c>
      <c r="S82" s="33" t="e">
        <f t="shared" si="2"/>
        <v>#NUM!</v>
      </c>
    </row>
    <row r="83" spans="2:19" ht="17" x14ac:dyDescent="0.4">
      <c r="B83" s="14">
        <v>77</v>
      </c>
      <c r="C83" s="15">
        <f>VLOOKUP($B83,scoreB!$C$7:$V$160,3,FALSE)</f>
        <v>76</v>
      </c>
      <c r="D83" s="9" t="str">
        <f>VLOOKUP($B83,scoreB!$C$7:$V$160,4,FALSE)</f>
        <v/>
      </c>
      <c r="E83" s="9" t="str">
        <f>VLOOKUP($B83,scoreB!$C$7:$V$160,5,FALSE)</f>
        <v/>
      </c>
      <c r="F83" s="34" t="str">
        <f>VLOOKUP($B83,scoreB!$C$7:$V$160,6,FALSE)</f>
        <v/>
      </c>
      <c r="G83" s="34" t="str">
        <f>VLOOKUP($B83,scoreB!$C$7:$V$160,7,FALSE)</f>
        <v/>
      </c>
      <c r="H83" s="34" t="str">
        <f>VLOOKUP($B83,scoreB!$C$7:$V$160,8,FALSE)</f>
        <v/>
      </c>
      <c r="I83" s="34" t="str">
        <f>VLOOKUP($B83,scoreB!$C$7:$V$160,9,FALSE)</f>
        <v/>
      </c>
      <c r="J83" s="34" t="str">
        <f>VLOOKUP($B83,scoreB!$C$7:$V$160,10,FALSE)</f>
        <v/>
      </c>
      <c r="K83" s="34" t="str">
        <f>VLOOKUP($B83,scoreB!$C$7:$V$160,11,FALSE)</f>
        <v/>
      </c>
      <c r="L83" s="34" t="str">
        <f>VLOOKUP($B83,scoreB!$C$7:$V$160,12,FALSE)</f>
        <v/>
      </c>
      <c r="M83" s="34" t="str">
        <f>VLOOKUP($B83,scoreB!$C$7:$V$160,13,FALSE)</f>
        <v/>
      </c>
      <c r="N83" s="34" t="str">
        <f>VLOOKUP($B83,scoreB!$C$7:$V$160,14,FALSE)</f>
        <v/>
      </c>
      <c r="O83" s="34" t="str">
        <f>VLOOKUP($B83,scoreB!$C$7:$V$160,15,FALSE)</f>
        <v/>
      </c>
      <c r="P83" s="34" t="str">
        <f>VLOOKUP($B83,scoreB!$C$7:$V$160,16,FALSE)</f>
        <v/>
      </c>
      <c r="Q83" s="41">
        <f>VLOOKUP($B83,scoreB!$C$7:$U$160,17,FALSE)</f>
        <v>2.0000000000000001E-4</v>
      </c>
      <c r="R83" s="12" t="str">
        <f>VLOOKUP($B83,scoreB!$C$7:$U$160,19,FALSE)</f>
        <v/>
      </c>
      <c r="S83" s="33" t="e">
        <f t="shared" si="2"/>
        <v>#NUM!</v>
      </c>
    </row>
    <row r="84" spans="2:19" ht="17" x14ac:dyDescent="0.4">
      <c r="B84" s="14">
        <v>78</v>
      </c>
      <c r="C84" s="15">
        <f>VLOOKUP($B84,scoreB!$C$7:$V$160,3,FALSE)</f>
        <v>78</v>
      </c>
      <c r="D84" s="9" t="str">
        <f>VLOOKUP($B84,scoreB!$C$7:$V$160,4,FALSE)</f>
        <v/>
      </c>
      <c r="E84" s="9" t="str">
        <f>VLOOKUP($B84,scoreB!$C$7:$V$160,5,FALSE)</f>
        <v/>
      </c>
      <c r="F84" s="34" t="str">
        <f>VLOOKUP($B84,scoreB!$C$7:$V$160,6,FALSE)</f>
        <v/>
      </c>
      <c r="G84" s="34" t="str">
        <f>VLOOKUP($B84,scoreB!$C$7:$V$160,7,FALSE)</f>
        <v/>
      </c>
      <c r="H84" s="34" t="str">
        <f>VLOOKUP($B84,scoreB!$C$7:$V$160,8,FALSE)</f>
        <v/>
      </c>
      <c r="I84" s="34" t="str">
        <f>VLOOKUP($B84,scoreB!$C$7:$V$160,9,FALSE)</f>
        <v/>
      </c>
      <c r="J84" s="34" t="str">
        <f>VLOOKUP($B84,scoreB!$C$7:$V$160,10,FALSE)</f>
        <v/>
      </c>
      <c r="K84" s="34" t="str">
        <f>VLOOKUP($B84,scoreB!$C$7:$V$160,11,FALSE)</f>
        <v/>
      </c>
      <c r="L84" s="34" t="str">
        <f>VLOOKUP($B84,scoreB!$C$7:$V$160,12,FALSE)</f>
        <v/>
      </c>
      <c r="M84" s="34" t="str">
        <f>VLOOKUP($B84,scoreB!$C$7:$V$160,13,FALSE)</f>
        <v/>
      </c>
      <c r="N84" s="34" t="str">
        <f>VLOOKUP($B84,scoreB!$C$7:$V$160,14,FALSE)</f>
        <v/>
      </c>
      <c r="O84" s="34" t="str">
        <f>VLOOKUP($B84,scoreB!$C$7:$V$160,15,FALSE)</f>
        <v/>
      </c>
      <c r="P84" s="34" t="str">
        <f>VLOOKUP($B84,scoreB!$C$7:$V$160,16,FALSE)</f>
        <v/>
      </c>
      <c r="Q84" s="41">
        <f>VLOOKUP($B84,scoreB!$C$7:$U$160,17,FALSE)</f>
        <v>0</v>
      </c>
      <c r="R84" s="12" t="str">
        <f>VLOOKUP($B84,scoreB!$C$7:$U$160,19,FALSE)</f>
        <v/>
      </c>
      <c r="S84" s="33" t="e">
        <f t="shared" si="2"/>
        <v>#NUM!</v>
      </c>
    </row>
    <row r="85" spans="2:19" ht="17" x14ac:dyDescent="0.4">
      <c r="B85" s="14">
        <v>79</v>
      </c>
      <c r="C85" s="15">
        <f>VLOOKUP($B85,scoreB!$C$7:$V$160,3,FALSE)</f>
        <v>78</v>
      </c>
      <c r="D85" s="9" t="str">
        <f>VLOOKUP($B85,scoreB!$C$7:$V$160,4,FALSE)</f>
        <v/>
      </c>
      <c r="E85" s="9" t="str">
        <f>VLOOKUP($B85,scoreB!$C$7:$V$160,5,FALSE)</f>
        <v/>
      </c>
      <c r="F85" s="34" t="str">
        <f>VLOOKUP($B85,scoreB!$C$7:$V$160,6,FALSE)</f>
        <v/>
      </c>
      <c r="G85" s="34" t="str">
        <f>VLOOKUP($B85,scoreB!$C$7:$V$160,7,FALSE)</f>
        <v/>
      </c>
      <c r="H85" s="34" t="str">
        <f>VLOOKUP($B85,scoreB!$C$7:$V$160,8,FALSE)</f>
        <v/>
      </c>
      <c r="I85" s="34" t="str">
        <f>VLOOKUP($B85,scoreB!$C$7:$V$160,9,FALSE)</f>
        <v/>
      </c>
      <c r="J85" s="34" t="str">
        <f>VLOOKUP($B85,scoreB!$C$7:$V$160,10,FALSE)</f>
        <v/>
      </c>
      <c r="K85" s="34" t="str">
        <f>VLOOKUP($B85,scoreB!$C$7:$V$160,11,FALSE)</f>
        <v/>
      </c>
      <c r="L85" s="34" t="str">
        <f>VLOOKUP($B85,scoreB!$C$7:$V$160,12,FALSE)</f>
        <v/>
      </c>
      <c r="M85" s="34" t="str">
        <f>VLOOKUP($B85,scoreB!$C$7:$V$160,13,FALSE)</f>
        <v/>
      </c>
      <c r="N85" s="34" t="str">
        <f>VLOOKUP($B85,scoreB!$C$7:$V$160,14,FALSE)</f>
        <v/>
      </c>
      <c r="O85" s="34" t="str">
        <f>VLOOKUP($B85,scoreB!$C$7:$V$160,15,FALSE)</f>
        <v/>
      </c>
      <c r="P85" s="34" t="str">
        <f>VLOOKUP($B85,scoreB!$C$7:$V$160,16,FALSE)</f>
        <v/>
      </c>
      <c r="Q85" s="41">
        <f>VLOOKUP($B85,scoreB!$C$7:$U$160,17,FALSE)</f>
        <v>0</v>
      </c>
      <c r="R85" s="12" t="str">
        <f>VLOOKUP($B85,scoreB!$C$7:$U$160,19,FALSE)</f>
        <v/>
      </c>
      <c r="S85" s="33" t="e">
        <f t="shared" si="2"/>
        <v>#NUM!</v>
      </c>
    </row>
    <row r="86" spans="2:19" ht="17" x14ac:dyDescent="0.4">
      <c r="B86" s="14">
        <v>80</v>
      </c>
      <c r="C86" s="15">
        <f>VLOOKUP($B86,scoreB!$C$7:$V$160,3,FALSE)</f>
        <v>78</v>
      </c>
      <c r="D86" s="9" t="str">
        <f>VLOOKUP($B86,scoreB!$C$7:$V$160,4,FALSE)</f>
        <v/>
      </c>
      <c r="E86" s="9" t="str">
        <f>VLOOKUP($B86,scoreB!$C$7:$V$160,5,FALSE)</f>
        <v/>
      </c>
      <c r="F86" s="34" t="str">
        <f>VLOOKUP($B86,scoreB!$C$7:$V$160,6,FALSE)</f>
        <v/>
      </c>
      <c r="G86" s="34" t="str">
        <f>VLOOKUP($B86,scoreB!$C$7:$V$160,7,FALSE)</f>
        <v/>
      </c>
      <c r="H86" s="34" t="str">
        <f>VLOOKUP($B86,scoreB!$C$7:$V$160,8,FALSE)</f>
        <v/>
      </c>
      <c r="I86" s="34" t="str">
        <f>VLOOKUP($B86,scoreB!$C$7:$V$160,9,FALSE)</f>
        <v/>
      </c>
      <c r="J86" s="34" t="str">
        <f>VLOOKUP($B86,scoreB!$C$7:$V$160,10,FALSE)</f>
        <v/>
      </c>
      <c r="K86" s="34" t="str">
        <f>VLOOKUP($B86,scoreB!$C$7:$V$160,11,FALSE)</f>
        <v/>
      </c>
      <c r="L86" s="34" t="str">
        <f>VLOOKUP($B86,scoreB!$C$7:$V$160,12,FALSE)</f>
        <v/>
      </c>
      <c r="M86" s="34" t="str">
        <f>VLOOKUP($B86,scoreB!$C$7:$V$160,13,FALSE)</f>
        <v/>
      </c>
      <c r="N86" s="34" t="str">
        <f>VLOOKUP($B86,scoreB!$C$7:$V$160,14,FALSE)</f>
        <v/>
      </c>
      <c r="O86" s="34" t="str">
        <f>VLOOKUP($B86,scoreB!$C$7:$V$160,15,FALSE)</f>
        <v/>
      </c>
      <c r="P86" s="34" t="str">
        <f>VLOOKUP($B86,scoreB!$C$7:$V$160,16,FALSE)</f>
        <v/>
      </c>
      <c r="Q86" s="41">
        <f>VLOOKUP($B86,scoreB!$C$7:$U$160,17,FALSE)</f>
        <v>0</v>
      </c>
      <c r="R86" s="12" t="str">
        <f>VLOOKUP($B86,scoreB!$C$7:$U$160,19,FALSE)</f>
        <v/>
      </c>
      <c r="S86" s="33" t="e">
        <f t="shared" si="2"/>
        <v>#NUM!</v>
      </c>
    </row>
    <row r="87" spans="2:19" ht="17" x14ac:dyDescent="0.4">
      <c r="B87" s="14">
        <v>81</v>
      </c>
      <c r="C87" s="15">
        <f>VLOOKUP($B87,scoreB!$C$7:$V$160,3,FALSE)</f>
        <v>78</v>
      </c>
      <c r="D87" s="9" t="str">
        <f>VLOOKUP($B87,scoreB!$C$7:$V$160,4,FALSE)</f>
        <v/>
      </c>
      <c r="E87" s="9" t="str">
        <f>VLOOKUP($B87,scoreB!$C$7:$V$160,5,FALSE)</f>
        <v/>
      </c>
      <c r="F87" s="34" t="str">
        <f>VLOOKUP($B87,scoreB!$C$7:$V$160,6,FALSE)</f>
        <v/>
      </c>
      <c r="G87" s="34" t="str">
        <f>VLOOKUP($B87,scoreB!$C$7:$V$160,7,FALSE)</f>
        <v/>
      </c>
      <c r="H87" s="34" t="str">
        <f>VLOOKUP($B87,scoreB!$C$7:$V$160,8,FALSE)</f>
        <v/>
      </c>
      <c r="I87" s="34" t="str">
        <f>VLOOKUP($B87,scoreB!$C$7:$V$160,9,FALSE)</f>
        <v/>
      </c>
      <c r="J87" s="34" t="str">
        <f>VLOOKUP($B87,scoreB!$C$7:$V$160,10,FALSE)</f>
        <v/>
      </c>
      <c r="K87" s="34" t="str">
        <f>VLOOKUP($B87,scoreB!$C$7:$V$160,11,FALSE)</f>
        <v/>
      </c>
      <c r="L87" s="34" t="str">
        <f>VLOOKUP($B87,scoreB!$C$7:$V$160,12,FALSE)</f>
        <v/>
      </c>
      <c r="M87" s="34" t="str">
        <f>VLOOKUP($B87,scoreB!$C$7:$V$160,13,FALSE)</f>
        <v/>
      </c>
      <c r="N87" s="34" t="str">
        <f>VLOOKUP($B87,scoreB!$C$7:$V$160,14,FALSE)</f>
        <v/>
      </c>
      <c r="O87" s="34" t="str">
        <f>VLOOKUP($B87,scoreB!$C$7:$V$160,15,FALSE)</f>
        <v/>
      </c>
      <c r="P87" s="34" t="str">
        <f>VLOOKUP($B87,scoreB!$C$7:$V$160,16,FALSE)</f>
        <v/>
      </c>
      <c r="Q87" s="41">
        <f>VLOOKUP($B87,scoreB!$C$7:$U$160,17,FALSE)</f>
        <v>0</v>
      </c>
      <c r="R87" s="12" t="str">
        <f>VLOOKUP($B87,scoreB!$C$7:$U$160,19,FALSE)</f>
        <v/>
      </c>
      <c r="S87" s="33" t="e">
        <f t="shared" si="2"/>
        <v>#NUM!</v>
      </c>
    </row>
    <row r="88" spans="2:19" ht="17" x14ac:dyDescent="0.4">
      <c r="B88" s="14">
        <v>82</v>
      </c>
      <c r="C88" s="15">
        <f>VLOOKUP($B88,scoreB!$C$7:$V$160,3,FALSE)</f>
        <v>78</v>
      </c>
      <c r="D88" s="9" t="str">
        <f>VLOOKUP($B88,scoreB!$C$7:$V$160,4,FALSE)</f>
        <v/>
      </c>
      <c r="E88" s="9" t="str">
        <f>VLOOKUP($B88,scoreB!$C$7:$V$160,5,FALSE)</f>
        <v/>
      </c>
      <c r="F88" s="34" t="str">
        <f>VLOOKUP($B88,scoreB!$C$7:$V$160,6,FALSE)</f>
        <v/>
      </c>
      <c r="G88" s="34" t="str">
        <f>VLOOKUP($B88,scoreB!$C$7:$V$160,7,FALSE)</f>
        <v/>
      </c>
      <c r="H88" s="34" t="str">
        <f>VLOOKUP($B88,scoreB!$C$7:$V$160,8,FALSE)</f>
        <v/>
      </c>
      <c r="I88" s="34" t="str">
        <f>VLOOKUP($B88,scoreB!$C$7:$V$160,9,FALSE)</f>
        <v/>
      </c>
      <c r="J88" s="34" t="str">
        <f>VLOOKUP($B88,scoreB!$C$7:$V$160,10,FALSE)</f>
        <v/>
      </c>
      <c r="K88" s="34" t="str">
        <f>VLOOKUP($B88,scoreB!$C$7:$V$160,11,FALSE)</f>
        <v/>
      </c>
      <c r="L88" s="34" t="str">
        <f>VLOOKUP($B88,scoreB!$C$7:$V$160,12,FALSE)</f>
        <v/>
      </c>
      <c r="M88" s="34" t="str">
        <f>VLOOKUP($B88,scoreB!$C$7:$V$160,13,FALSE)</f>
        <v/>
      </c>
      <c r="N88" s="34" t="str">
        <f>VLOOKUP($B88,scoreB!$C$7:$V$160,14,FALSE)</f>
        <v/>
      </c>
      <c r="O88" s="34" t="str">
        <f>VLOOKUP($B88,scoreB!$C$7:$V$160,15,FALSE)</f>
        <v/>
      </c>
      <c r="P88" s="34" t="str">
        <f>VLOOKUP($B88,scoreB!$C$7:$V$160,16,FALSE)</f>
        <v/>
      </c>
      <c r="Q88" s="41">
        <f>VLOOKUP($B88,scoreB!$C$7:$U$160,17,FALSE)</f>
        <v>0</v>
      </c>
      <c r="R88" s="12" t="str">
        <f>VLOOKUP($B88,scoreB!$C$7:$U$160,19,FALSE)</f>
        <v/>
      </c>
      <c r="S88" s="33" t="e">
        <f t="shared" si="2"/>
        <v>#NUM!</v>
      </c>
    </row>
    <row r="89" spans="2:19" ht="17" x14ac:dyDescent="0.4">
      <c r="B89" s="14">
        <v>83</v>
      </c>
      <c r="C89" s="15">
        <f>VLOOKUP($B89,scoreB!$C$7:$V$160,3,FALSE)</f>
        <v>78</v>
      </c>
      <c r="D89" s="9" t="str">
        <f>VLOOKUP($B89,scoreB!$C$7:$V$160,4,FALSE)</f>
        <v/>
      </c>
      <c r="E89" s="9" t="str">
        <f>VLOOKUP($B89,scoreB!$C$7:$V$160,5,FALSE)</f>
        <v/>
      </c>
      <c r="F89" s="34" t="str">
        <f>VLOOKUP($B89,scoreB!$C$7:$V$160,6,FALSE)</f>
        <v/>
      </c>
      <c r="G89" s="34" t="str">
        <f>VLOOKUP($B89,scoreB!$C$7:$V$160,7,FALSE)</f>
        <v/>
      </c>
      <c r="H89" s="34" t="str">
        <f>VLOOKUP($B89,scoreB!$C$7:$V$160,8,FALSE)</f>
        <v/>
      </c>
      <c r="I89" s="34" t="str">
        <f>VLOOKUP($B89,scoreB!$C$7:$V$160,9,FALSE)</f>
        <v/>
      </c>
      <c r="J89" s="34" t="str">
        <f>VLOOKUP($B89,scoreB!$C$7:$V$160,10,FALSE)</f>
        <v/>
      </c>
      <c r="K89" s="34" t="str">
        <f>VLOOKUP($B89,scoreB!$C$7:$V$160,11,FALSE)</f>
        <v/>
      </c>
      <c r="L89" s="34" t="str">
        <f>VLOOKUP($B89,scoreB!$C$7:$V$160,12,FALSE)</f>
        <v/>
      </c>
      <c r="M89" s="34" t="str">
        <f>VLOOKUP($B89,scoreB!$C$7:$V$160,13,FALSE)</f>
        <v/>
      </c>
      <c r="N89" s="34" t="str">
        <f>VLOOKUP($B89,scoreB!$C$7:$V$160,14,FALSE)</f>
        <v/>
      </c>
      <c r="O89" s="34" t="str">
        <f>VLOOKUP($B89,scoreB!$C$7:$V$160,15,FALSE)</f>
        <v/>
      </c>
      <c r="P89" s="34" t="str">
        <f>VLOOKUP($B89,scoreB!$C$7:$V$160,16,FALSE)</f>
        <v/>
      </c>
      <c r="Q89" s="41">
        <f>VLOOKUP($B89,scoreB!$C$7:$U$160,17,FALSE)</f>
        <v>0</v>
      </c>
      <c r="R89" s="12" t="str">
        <f>VLOOKUP($B89,scoreB!$C$7:$U$160,19,FALSE)</f>
        <v/>
      </c>
      <c r="S89" s="33" t="e">
        <f t="shared" si="2"/>
        <v>#NUM!</v>
      </c>
    </row>
    <row r="90" spans="2:19" ht="17" x14ac:dyDescent="0.4">
      <c r="B90" s="14">
        <v>84</v>
      </c>
      <c r="C90" s="15">
        <f>VLOOKUP($B90,scoreB!$C$7:$V$160,3,FALSE)</f>
        <v>78</v>
      </c>
      <c r="D90" s="9" t="str">
        <f>VLOOKUP($B90,scoreB!$C$7:$V$160,4,FALSE)</f>
        <v/>
      </c>
      <c r="E90" s="9" t="str">
        <f>VLOOKUP($B90,scoreB!$C$7:$V$160,5,FALSE)</f>
        <v/>
      </c>
      <c r="F90" s="34" t="str">
        <f>VLOOKUP($B90,scoreB!$C$7:$V$160,6,FALSE)</f>
        <v/>
      </c>
      <c r="G90" s="34" t="str">
        <f>VLOOKUP($B90,scoreB!$C$7:$V$160,7,FALSE)</f>
        <v/>
      </c>
      <c r="H90" s="34" t="str">
        <f>VLOOKUP($B90,scoreB!$C$7:$V$160,8,FALSE)</f>
        <v/>
      </c>
      <c r="I90" s="34" t="str">
        <f>VLOOKUP($B90,scoreB!$C$7:$V$160,9,FALSE)</f>
        <v/>
      </c>
      <c r="J90" s="34" t="str">
        <f>VLOOKUP($B90,scoreB!$C$7:$V$160,10,FALSE)</f>
        <v/>
      </c>
      <c r="K90" s="34" t="str">
        <f>VLOOKUP($B90,scoreB!$C$7:$V$160,11,FALSE)</f>
        <v/>
      </c>
      <c r="L90" s="34" t="str">
        <f>VLOOKUP($B90,scoreB!$C$7:$V$160,12,FALSE)</f>
        <v/>
      </c>
      <c r="M90" s="34" t="str">
        <f>VLOOKUP($B90,scoreB!$C$7:$V$160,13,FALSE)</f>
        <v/>
      </c>
      <c r="N90" s="34" t="str">
        <f>VLOOKUP($B90,scoreB!$C$7:$V$160,14,FALSE)</f>
        <v/>
      </c>
      <c r="O90" s="34" t="str">
        <f>VLOOKUP($B90,scoreB!$C$7:$V$160,15,FALSE)</f>
        <v/>
      </c>
      <c r="P90" s="34" t="str">
        <f>VLOOKUP($B90,scoreB!$C$7:$V$160,16,FALSE)</f>
        <v/>
      </c>
      <c r="Q90" s="41">
        <f>VLOOKUP($B90,scoreB!$C$7:$U$160,17,FALSE)</f>
        <v>0</v>
      </c>
      <c r="R90" s="12" t="str">
        <f>VLOOKUP($B90,scoreB!$C$7:$U$160,19,FALSE)</f>
        <v/>
      </c>
      <c r="S90" s="33" t="e">
        <f t="shared" si="2"/>
        <v>#NUM!</v>
      </c>
    </row>
  </sheetData>
  <sheetProtection algorithmName="SHA-512" hashValue="bHesc0jTQ4urBe/r0Wfy41GuzpGq5kpwIFU75a3jH/e0rFBTBlV/ijYNCU+hq5s4XKbaikMbojNJJy35qSMmdw==" saltValue="gZx2q6qEYuac72sHnkmvcA==" spinCount="100000" sheet="1" objects="1" scenarios="1"/>
  <mergeCells count="18">
    <mergeCell ref="I5:I6"/>
    <mergeCell ref="J5:J6"/>
    <mergeCell ref="Q5:Q6"/>
    <mergeCell ref="R5:R6"/>
    <mergeCell ref="C2:R2"/>
    <mergeCell ref="K5:K6"/>
    <mergeCell ref="L5:L6"/>
    <mergeCell ref="M5:M6"/>
    <mergeCell ref="N5:N6"/>
    <mergeCell ref="O5:O6"/>
    <mergeCell ref="P5:P6"/>
    <mergeCell ref="F4:P4"/>
    <mergeCell ref="C5:C6"/>
    <mergeCell ref="D5:D6"/>
    <mergeCell ref="E5:E6"/>
    <mergeCell ref="F5:F6"/>
    <mergeCell ref="G5:G6"/>
    <mergeCell ref="H5:H6"/>
  </mergeCells>
  <conditionalFormatting sqref="D7:E90">
    <cfRule type="cellIs" dxfId="168" priority="2864" operator="equal">
      <formula>0</formula>
    </cfRule>
    <cfRule type="containsBlanks" dxfId="167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166" priority="2436">
      <formula>F7&gt;=$S7</formula>
    </cfRule>
  </conditionalFormatting>
  <conditionalFormatting sqref="F8">
    <cfRule type="expression" dxfId="165" priority="2433">
      <formula>F8&gt;=S8</formula>
    </cfRule>
  </conditionalFormatting>
  <conditionalFormatting sqref="F7:P90">
    <cfRule type="expression" dxfId="164" priority="1">
      <formula>AND(F7&lt;$S7,F7&gt;1)</formula>
    </cfRule>
    <cfRule type="cellIs" dxfId="163" priority="2" operator="lessThan">
      <formula>1</formula>
    </cfRule>
  </conditionalFormatting>
  <conditionalFormatting sqref="F9:P90">
    <cfRule type="expression" dxfId="162" priority="3">
      <formula>F9&gt;=$S9</formula>
    </cfRule>
  </conditionalFormatting>
  <conditionalFormatting sqref="G7:P8">
    <cfRule type="expression" dxfId="161" priority="2370">
      <formula>G7&gt;=$S7</formula>
    </cfRule>
  </conditionalFormatting>
  <conditionalFormatting sqref="Q7:Q90">
    <cfRule type="cellIs" dxfId="160" priority="2827" operator="between">
      <formula>1</formula>
      <formula>0</formula>
    </cfRule>
  </conditionalFormatting>
  <conditionalFormatting sqref="Q7:R90">
    <cfRule type="cellIs" dxfId="159" priority="2863" operator="equal">
      <formula>0</formula>
    </cfRule>
  </conditionalFormatting>
  <conditionalFormatting sqref="R7:R90">
    <cfRule type="cellIs" dxfId="158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4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FFFF99"/>
    <pageSetUpPr fitToPage="1"/>
  </sheetPr>
  <dimension ref="A2:V56"/>
  <sheetViews>
    <sheetView zoomScaleNormal="100" workbookViewId="0">
      <pane ySplit="6" topLeftCell="A7" activePane="bottomLeft" state="frozen"/>
      <selection pane="bottomLeft" activeCell="B1" sqref="B1:B1048576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6" width="7.1796875" customWidth="1"/>
    <col min="17" max="17" width="7.1796875" style="39" customWidth="1"/>
    <col min="18" max="18" width="7.1796875" customWidth="1"/>
    <col min="19" max="19" width="8.81640625" style="33"/>
    <col min="20" max="22" width="8.7265625" style="50"/>
  </cols>
  <sheetData>
    <row r="2" spans="2:19" ht="30.5" x14ac:dyDescent="0.85">
      <c r="C2" s="57" t="str">
        <f>scoreA!F2</f>
        <v>Swing to Zala Springs &amp; de Baguer Challenge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2:19" ht="6.75" customHeight="1" x14ac:dyDescent="0.35"/>
    <row r="4" spans="2:19" ht="21.75" customHeight="1" x14ac:dyDescent="0.35">
      <c r="D4" s="17" t="s">
        <v>23</v>
      </c>
      <c r="E4" s="13">
        <f>SUM(E7:E90)</f>
        <v>128</v>
      </c>
      <c r="F4" s="74" t="s">
        <v>4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40" t="s">
        <v>14</v>
      </c>
    </row>
    <row r="5" spans="2:19" ht="15.75" customHeight="1" x14ac:dyDescent="0.35">
      <c r="C5" s="75" t="s">
        <v>11</v>
      </c>
      <c r="D5" s="77" t="s">
        <v>0</v>
      </c>
      <c r="E5" s="79" t="s">
        <v>7</v>
      </c>
      <c r="F5" s="72">
        <v>1</v>
      </c>
      <c r="G5" s="72">
        <v>2</v>
      </c>
      <c r="H5" s="72">
        <v>3</v>
      </c>
      <c r="I5" s="72">
        <v>4</v>
      </c>
      <c r="J5" s="72">
        <v>5</v>
      </c>
      <c r="K5" s="72">
        <v>6</v>
      </c>
      <c r="L5" s="72">
        <v>7</v>
      </c>
      <c r="M5" s="72">
        <v>8</v>
      </c>
      <c r="N5" s="72">
        <v>9</v>
      </c>
      <c r="O5" s="72">
        <v>10</v>
      </c>
      <c r="P5" s="72">
        <v>11</v>
      </c>
      <c r="Q5" s="55" t="s">
        <v>166</v>
      </c>
      <c r="R5" s="56" t="s">
        <v>165</v>
      </c>
    </row>
    <row r="6" spans="2:19" ht="15.75" customHeight="1" x14ac:dyDescent="0.35">
      <c r="C6" s="76"/>
      <c r="D6" s="78"/>
      <c r="E6" s="80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55"/>
      <c r="R6" s="56"/>
    </row>
    <row r="7" spans="2:19" ht="17" x14ac:dyDescent="0.4">
      <c r="B7" s="14">
        <v>1</v>
      </c>
      <c r="C7" s="15">
        <f>VLOOKUP($B7,scoreC!$C$7:$V$160,3,FALSE)</f>
        <v>1</v>
      </c>
      <c r="D7" s="9" t="str">
        <f>VLOOKUP($B7,scoreC!$C$7:$V$160,4,FALSE)</f>
        <v xml:space="preserve">Princi Luciano </v>
      </c>
      <c r="E7" s="9">
        <f>VLOOKUP($B7,scoreC!$C$7:$V$160,5,FALSE)</f>
        <v>10</v>
      </c>
      <c r="F7" s="34">
        <f>VLOOKUP($B7,scoreC!$C$7:$V$160,6,FALSE)</f>
        <v>43</v>
      </c>
      <c r="G7" s="34">
        <f>VLOOKUP($B7,scoreC!$C$7:$V$160,7,FALSE)</f>
        <v>41</v>
      </c>
      <c r="H7" s="34">
        <f>VLOOKUP($B7,scoreC!$C$7:$V$160,8,FALSE)</f>
        <v>0</v>
      </c>
      <c r="I7" s="34">
        <f>VLOOKUP($B7,scoreC!$C$7:$V$160,9,FALSE)</f>
        <v>45</v>
      </c>
      <c r="J7" s="34">
        <f>VLOOKUP($B7,scoreC!$C$7:$V$160,10,FALSE)</f>
        <v>27</v>
      </c>
      <c r="K7" s="34">
        <f>VLOOKUP($B7,scoreC!$C$7:$V$160,11,FALSE)</f>
        <v>57</v>
      </c>
      <c r="L7" s="34">
        <f>VLOOKUP($B7,scoreC!$C$7:$V$160,12,FALSE)</f>
        <v>53</v>
      </c>
      <c r="M7" s="34">
        <f>VLOOKUP($B7,scoreC!$C$7:$V$160,13,FALSE)</f>
        <v>59</v>
      </c>
      <c r="N7" s="34">
        <f>VLOOKUP($B7,scoreC!$C$7:$V$160,14,FALSE)</f>
        <v>62</v>
      </c>
      <c r="O7" s="34">
        <f>VLOOKUP($B7,scoreC!$C$7:$V$160,15,FALSE)</f>
        <v>41.000900000000001</v>
      </c>
      <c r="P7" s="34">
        <f>VLOOKUP($B7,scoreC!$C$7:$V$160,16,FALSE)</f>
        <v>94</v>
      </c>
      <c r="Q7" s="41">
        <f>VLOOKUP($B7,scoreC!$C$7:$U$160,17,FALSE)</f>
        <v>370</v>
      </c>
      <c r="R7" s="12">
        <f>VLOOKUP($B7,scoreC!$C$7:$U$160,19,FALSE)</f>
        <v>26</v>
      </c>
      <c r="S7" s="27">
        <f>IF(E7&lt;6,LARGE(F7:P7,E7),LARGE(F7:P7,6))</f>
        <v>45</v>
      </c>
    </row>
    <row r="8" spans="2:19" ht="17" x14ac:dyDescent="0.4">
      <c r="B8" s="14">
        <v>2</v>
      </c>
      <c r="C8" s="15">
        <f>VLOOKUP($B8,scoreC!$C$7:$V$160,3,FALSE)</f>
        <v>2</v>
      </c>
      <c r="D8" s="9" t="str">
        <f>VLOOKUP($B8,scoreC!$C$7:$V$160,4,FALSE)</f>
        <v>Sajovic Urban</v>
      </c>
      <c r="E8" s="9">
        <f>VLOOKUP($B8,scoreC!$C$7:$V$160,5,FALSE)</f>
        <v>6</v>
      </c>
      <c r="F8" s="34">
        <f>VLOOKUP($B8,scoreC!$C$7:$V$160,6,FALSE)</f>
        <v>0</v>
      </c>
      <c r="G8" s="34">
        <f>VLOOKUP($B8,scoreC!$C$7:$V$160,7,FALSE)</f>
        <v>1E-4</v>
      </c>
      <c r="H8" s="34">
        <f>VLOOKUP($B8,scoreC!$C$7:$V$160,8,FALSE)</f>
        <v>2.0000000000000001E-4</v>
      </c>
      <c r="I8" s="34">
        <f>VLOOKUP($B8,scoreC!$C$7:$V$160,9,FALSE)</f>
        <v>53</v>
      </c>
      <c r="J8" s="34">
        <f>VLOOKUP($B8,scoreC!$C$7:$V$160,10,FALSE)</f>
        <v>4.0000000000000002E-4</v>
      </c>
      <c r="K8" s="34">
        <f>VLOOKUP($B8,scoreC!$C$7:$V$160,11,FALSE)</f>
        <v>59</v>
      </c>
      <c r="L8" s="34">
        <f>VLOOKUP($B8,scoreC!$C$7:$V$160,12,FALSE)</f>
        <v>38</v>
      </c>
      <c r="M8" s="34">
        <f>VLOOKUP($B8,scoreC!$C$7:$V$160,13,FALSE)</f>
        <v>6.9999999999999999E-4</v>
      </c>
      <c r="N8" s="34">
        <f>VLOOKUP($B8,scoreC!$C$7:$V$160,14,FALSE)</f>
        <v>60</v>
      </c>
      <c r="O8" s="34">
        <f>VLOOKUP($B8,scoreC!$C$7:$V$160,15,FALSE)</f>
        <v>43</v>
      </c>
      <c r="P8" s="34">
        <f>VLOOKUP($B8,scoreC!$C$7:$V$160,16,FALSE)</f>
        <v>96</v>
      </c>
      <c r="Q8" s="41">
        <f>VLOOKUP($B8,scoreC!$C$7:$U$160,17,FALSE)</f>
        <v>349</v>
      </c>
      <c r="R8" s="12">
        <f>VLOOKUP($B8,scoreC!$C$7:$U$160,19,FALSE)</f>
        <v>25.8</v>
      </c>
      <c r="S8" s="27">
        <f t="shared" ref="S8:S56" si="0">IF(E8&lt;6,LARGE(F8:P8,E8),LARGE(F8:P8,6))</f>
        <v>38</v>
      </c>
    </row>
    <row r="9" spans="2:19" ht="17" x14ac:dyDescent="0.4">
      <c r="B9" s="14">
        <v>3</v>
      </c>
      <c r="C9" s="15">
        <f>VLOOKUP($B9,scoreC!$C$7:$V$160,3,FALSE)</f>
        <v>3</v>
      </c>
      <c r="D9" s="9" t="str">
        <f>VLOOKUP($B9,scoreC!$C$7:$V$160,4,FALSE)</f>
        <v>Tavcar Emil</v>
      </c>
      <c r="E9" s="9">
        <f>VLOOKUP($B9,scoreC!$C$7:$V$160,5,FALSE)</f>
        <v>10</v>
      </c>
      <c r="F9" s="34">
        <f>VLOOKUP($B9,scoreC!$C$7:$V$160,6,FALSE)</f>
        <v>0</v>
      </c>
      <c r="G9" s="34">
        <f>VLOOKUP($B9,scoreC!$C$7:$V$160,7,FALSE)</f>
        <v>38</v>
      </c>
      <c r="H9" s="34">
        <f>VLOOKUP($B9,scoreC!$C$7:$V$160,8,FALSE)</f>
        <v>32</v>
      </c>
      <c r="I9" s="34">
        <f>VLOOKUP($B9,scoreC!$C$7:$V$160,9,FALSE)</f>
        <v>46</v>
      </c>
      <c r="J9" s="34">
        <f>VLOOKUP($B9,scoreC!$C$7:$V$160,10,FALSE)</f>
        <v>40</v>
      </c>
      <c r="K9" s="34">
        <f>VLOOKUP($B9,scoreC!$C$7:$V$160,11,FALSE)</f>
        <v>37</v>
      </c>
      <c r="L9" s="34">
        <f>VLOOKUP($B9,scoreC!$C$7:$V$160,12,FALSE)</f>
        <v>40.000599999999999</v>
      </c>
      <c r="M9" s="34">
        <f>VLOOKUP($B9,scoreC!$C$7:$V$160,13,FALSE)</f>
        <v>51</v>
      </c>
      <c r="N9" s="34">
        <f>VLOOKUP($B9,scoreC!$C$7:$V$160,14,FALSE)</f>
        <v>36</v>
      </c>
      <c r="O9" s="34">
        <f>VLOOKUP($B9,scoreC!$C$7:$V$160,15,FALSE)</f>
        <v>42</v>
      </c>
      <c r="P9" s="34">
        <f>VLOOKUP($B9,scoreC!$C$7:$V$160,16,FALSE)</f>
        <v>88</v>
      </c>
      <c r="Q9" s="41">
        <f>VLOOKUP($B9,scoreC!$C$7:$U$160,17,FALSE)</f>
        <v>307.00060000000002</v>
      </c>
      <c r="R9" s="12">
        <f>VLOOKUP($B9,scoreC!$C$7:$U$160,19,FALSE)</f>
        <v>32.6</v>
      </c>
      <c r="S9" s="27">
        <f t="shared" si="0"/>
        <v>40</v>
      </c>
    </row>
    <row r="10" spans="2:19" ht="17" x14ac:dyDescent="0.4">
      <c r="B10" s="14">
        <v>4</v>
      </c>
      <c r="C10" s="15">
        <f>VLOOKUP($B10,scoreC!$C$7:$V$160,3,FALSE)</f>
        <v>4</v>
      </c>
      <c r="D10" s="9" t="str">
        <f>VLOOKUP($B10,scoreC!$C$7:$V$160,4,FALSE)</f>
        <v xml:space="preserve">Belli Mauro </v>
      </c>
      <c r="E10" s="9">
        <f>VLOOKUP($B10,scoreC!$C$7:$V$160,5,FALSE)</f>
        <v>7</v>
      </c>
      <c r="F10" s="34">
        <f>VLOOKUP($B10,scoreC!$C$7:$V$160,6,FALSE)</f>
        <v>41</v>
      </c>
      <c r="G10" s="34">
        <f>VLOOKUP($B10,scoreC!$C$7:$V$160,7,FALSE)</f>
        <v>0</v>
      </c>
      <c r="H10" s="34">
        <f>VLOOKUP($B10,scoreC!$C$7:$V$160,8,FALSE)</f>
        <v>2.0000000000000001E-4</v>
      </c>
      <c r="I10" s="34">
        <f>VLOOKUP($B10,scoreC!$C$7:$V$160,9,FALSE)</f>
        <v>31</v>
      </c>
      <c r="J10" s="34">
        <f>VLOOKUP($B10,scoreC!$C$7:$V$160,10,FALSE)</f>
        <v>41.000399999999999</v>
      </c>
      <c r="K10" s="34">
        <f>VLOOKUP($B10,scoreC!$C$7:$V$160,11,FALSE)</f>
        <v>5.0000000000000001E-4</v>
      </c>
      <c r="L10" s="34">
        <f>VLOOKUP($B10,scoreC!$C$7:$V$160,12,FALSE)</f>
        <v>36</v>
      </c>
      <c r="M10" s="34">
        <f>VLOOKUP($B10,scoreC!$C$7:$V$160,13,FALSE)</f>
        <v>57</v>
      </c>
      <c r="N10" s="34">
        <f>VLOOKUP($B10,scoreC!$C$7:$V$160,14,FALSE)</f>
        <v>46</v>
      </c>
      <c r="O10" s="34">
        <f>VLOOKUP($B10,scoreC!$C$7:$V$160,15,FALSE)</f>
        <v>8.9999999999999998E-4</v>
      </c>
      <c r="P10" s="34">
        <f>VLOOKUP($B10,scoreC!$C$7:$V$160,16,FALSE)</f>
        <v>84</v>
      </c>
      <c r="Q10" s="41">
        <f>VLOOKUP($B10,scoreC!$C$7:$U$160,17,FALSE)</f>
        <v>305.00040000000001</v>
      </c>
      <c r="R10" s="12">
        <f>VLOOKUP($B10,scoreC!$C$7:$U$160,19,FALSE)</f>
        <v>32.4</v>
      </c>
      <c r="S10" s="27">
        <f t="shared" si="0"/>
        <v>36</v>
      </c>
    </row>
    <row r="11" spans="2:19" ht="17" x14ac:dyDescent="0.4">
      <c r="B11" s="14">
        <v>5</v>
      </c>
      <c r="C11" s="15">
        <f>VLOOKUP($B11,scoreC!$C$7:$V$160,3,FALSE)</f>
        <v>5</v>
      </c>
      <c r="D11" s="9" t="str">
        <f>VLOOKUP($B11,scoreC!$C$7:$V$160,4,FALSE)</f>
        <v xml:space="preserve">Zalokar Lucija </v>
      </c>
      <c r="E11" s="9">
        <f>VLOOKUP($B11,scoreC!$C$7:$V$160,5,FALSE)</f>
        <v>8</v>
      </c>
      <c r="F11" s="34">
        <f>VLOOKUP($B11,scoreC!$C$7:$V$160,6,FALSE)</f>
        <v>41</v>
      </c>
      <c r="G11" s="34">
        <f>VLOOKUP($B11,scoreC!$C$7:$V$160,7,FALSE)</f>
        <v>0</v>
      </c>
      <c r="H11" s="34">
        <f>VLOOKUP($B11,scoreC!$C$7:$V$160,8,FALSE)</f>
        <v>2.0000000000000001E-4</v>
      </c>
      <c r="I11" s="34">
        <f>VLOOKUP($B11,scoreC!$C$7:$V$160,9,FALSE)</f>
        <v>31</v>
      </c>
      <c r="J11" s="34">
        <f>VLOOKUP($B11,scoreC!$C$7:$V$160,10,FALSE)</f>
        <v>44</v>
      </c>
      <c r="K11" s="34">
        <f>VLOOKUP($B11,scoreC!$C$7:$V$160,11,FALSE)</f>
        <v>40</v>
      </c>
      <c r="L11" s="34">
        <f>VLOOKUP($B11,scoreC!$C$7:$V$160,12,FALSE)</f>
        <v>32</v>
      </c>
      <c r="M11" s="34">
        <f>VLOOKUP($B11,scoreC!$C$7:$V$160,13,FALSE)</f>
        <v>41.000700000000002</v>
      </c>
      <c r="N11" s="34">
        <f>VLOOKUP($B11,scoreC!$C$7:$V$160,14,FALSE)</f>
        <v>41.000799999999998</v>
      </c>
      <c r="O11" s="34">
        <f>VLOOKUP($B11,scoreC!$C$7:$V$160,15,FALSE)</f>
        <v>8.9999999999999998E-4</v>
      </c>
      <c r="P11" s="34">
        <f>VLOOKUP($B11,scoreC!$C$7:$V$160,16,FALSE)</f>
        <v>96</v>
      </c>
      <c r="Q11" s="41">
        <f>VLOOKUP($B11,scoreC!$C$7:$U$160,17,FALSE)</f>
        <v>303.00149999999996</v>
      </c>
      <c r="R11" s="12">
        <f>VLOOKUP($B11,scoreC!$C$7:$U$160,19,FALSE)</f>
        <v>32.1</v>
      </c>
      <c r="S11" s="27">
        <f t="shared" si="0"/>
        <v>40</v>
      </c>
    </row>
    <row r="12" spans="2:19" ht="17" x14ac:dyDescent="0.4">
      <c r="B12" s="14">
        <v>6</v>
      </c>
      <c r="C12" s="15">
        <f>VLOOKUP($B12,scoreC!$C$7:$V$160,3,FALSE)</f>
        <v>6</v>
      </c>
      <c r="D12" s="9" t="str">
        <f>VLOOKUP($B12,scoreC!$C$7:$V$160,4,FALSE)</f>
        <v>Unterkoeffler Bernhard</v>
      </c>
      <c r="E12" s="9">
        <f>VLOOKUP($B12,scoreC!$C$7:$V$160,5,FALSE)</f>
        <v>6</v>
      </c>
      <c r="F12" s="34">
        <f>VLOOKUP($B12,scoreC!$C$7:$V$160,6,FALSE)</f>
        <v>0</v>
      </c>
      <c r="G12" s="34">
        <f>VLOOKUP($B12,scoreC!$C$7:$V$160,7,FALSE)</f>
        <v>1E-4</v>
      </c>
      <c r="H12" s="34">
        <f>VLOOKUP($B12,scoreC!$C$7:$V$160,8,FALSE)</f>
        <v>56</v>
      </c>
      <c r="I12" s="34">
        <f>VLOOKUP($B12,scoreC!$C$7:$V$160,9,FALSE)</f>
        <v>2.9999999999999997E-4</v>
      </c>
      <c r="J12" s="34">
        <f>VLOOKUP($B12,scoreC!$C$7:$V$160,10,FALSE)</f>
        <v>45</v>
      </c>
      <c r="K12" s="34">
        <f>VLOOKUP($B12,scoreC!$C$7:$V$160,11,FALSE)</f>
        <v>5.0000000000000001E-4</v>
      </c>
      <c r="L12" s="34">
        <f>VLOOKUP($B12,scoreC!$C$7:$V$160,12,FALSE)</f>
        <v>42</v>
      </c>
      <c r="M12" s="34">
        <f>VLOOKUP($B12,scoreC!$C$7:$V$160,13,FALSE)</f>
        <v>6.9999999999999999E-4</v>
      </c>
      <c r="N12" s="34">
        <f>VLOOKUP($B12,scoreC!$C$7:$V$160,14,FALSE)</f>
        <v>57</v>
      </c>
      <c r="O12" s="34">
        <f>VLOOKUP($B12,scoreC!$C$7:$V$160,15,FALSE)</f>
        <v>30</v>
      </c>
      <c r="P12" s="34">
        <f>VLOOKUP($B12,scoreC!$C$7:$V$160,16,FALSE)</f>
        <v>72</v>
      </c>
      <c r="Q12" s="41">
        <f>VLOOKUP($B12,scoreC!$C$7:$U$160,17,FALSE)</f>
        <v>302</v>
      </c>
      <c r="R12" s="12">
        <f>VLOOKUP($B12,scoreC!$C$7:$U$160,19,FALSE)</f>
        <v>27.1</v>
      </c>
      <c r="S12" s="27">
        <f t="shared" si="0"/>
        <v>30</v>
      </c>
    </row>
    <row r="13" spans="2:19" ht="17" x14ac:dyDescent="0.4">
      <c r="B13" s="14">
        <v>7</v>
      </c>
      <c r="C13" s="15">
        <f>VLOOKUP($B13,scoreC!$C$7:$V$160,3,FALSE)</f>
        <v>7</v>
      </c>
      <c r="D13" s="9" t="str">
        <f>VLOOKUP($B13,scoreC!$C$7:$V$160,4,FALSE)</f>
        <v>Wurzer Ilse Christine</v>
      </c>
      <c r="E13" s="9">
        <f>VLOOKUP($B13,scoreC!$C$7:$V$160,5,FALSE)</f>
        <v>4</v>
      </c>
      <c r="F13" s="34">
        <f>VLOOKUP($B13,scoreC!$C$7:$V$160,6,FALSE)</f>
        <v>0</v>
      </c>
      <c r="G13" s="34">
        <f>VLOOKUP($B13,scoreC!$C$7:$V$160,7,FALSE)</f>
        <v>62</v>
      </c>
      <c r="H13" s="34">
        <f>VLOOKUP($B13,scoreC!$C$7:$V$160,8,FALSE)</f>
        <v>2.0000000000000001E-4</v>
      </c>
      <c r="I13" s="34">
        <f>VLOOKUP($B13,scoreC!$C$7:$V$160,9,FALSE)</f>
        <v>2.9999999999999997E-4</v>
      </c>
      <c r="J13" s="34">
        <f>VLOOKUP($B13,scoreC!$C$7:$V$160,10,FALSE)</f>
        <v>4.0000000000000002E-4</v>
      </c>
      <c r="K13" s="34">
        <f>VLOOKUP($B13,scoreC!$C$7:$V$160,11,FALSE)</f>
        <v>58</v>
      </c>
      <c r="L13" s="34">
        <f>VLOOKUP($B13,scoreC!$C$7:$V$160,12,FALSE)</f>
        <v>5.9999999999999995E-4</v>
      </c>
      <c r="M13" s="34">
        <f>VLOOKUP($B13,scoreC!$C$7:$V$160,13,FALSE)</f>
        <v>6.9999999999999999E-4</v>
      </c>
      <c r="N13" s="34">
        <f>VLOOKUP($B13,scoreC!$C$7:$V$160,14,FALSE)</f>
        <v>8.0000000000000004E-4</v>
      </c>
      <c r="O13" s="34">
        <f>VLOOKUP($B13,scoreC!$C$7:$V$160,15,FALSE)</f>
        <v>50</v>
      </c>
      <c r="P13" s="34">
        <f>VLOOKUP($B13,scoreC!$C$7:$V$160,16,FALSE)</f>
        <v>122</v>
      </c>
      <c r="Q13" s="41">
        <f>VLOOKUP($B13,scoreC!$C$7:$U$160,17,FALSE)</f>
        <v>292.00150000000002</v>
      </c>
      <c r="R13" s="12">
        <f>VLOOKUP($B13,scoreC!$C$7:$U$160,19,FALSE)</f>
        <v>34.5</v>
      </c>
      <c r="S13" s="27">
        <f t="shared" si="0"/>
        <v>50</v>
      </c>
    </row>
    <row r="14" spans="2:19" ht="17" x14ac:dyDescent="0.4">
      <c r="B14" s="14">
        <v>8</v>
      </c>
      <c r="C14" s="15">
        <f>VLOOKUP($B14,scoreC!$C$7:$V$160,3,FALSE)</f>
        <v>8</v>
      </c>
      <c r="D14" s="9" t="str">
        <f>VLOOKUP($B14,scoreC!$C$7:$V$160,4,FALSE)</f>
        <v xml:space="preserve">Paciolla Gianfranco </v>
      </c>
      <c r="E14" s="9">
        <f>VLOOKUP($B14,scoreC!$C$7:$V$160,5,FALSE)</f>
        <v>11</v>
      </c>
      <c r="F14" s="34">
        <f>VLOOKUP($B14,scoreC!$C$7:$V$160,6,FALSE)</f>
        <v>42</v>
      </c>
      <c r="G14" s="34">
        <f>VLOOKUP($B14,scoreC!$C$7:$V$160,7,FALSE)</f>
        <v>46</v>
      </c>
      <c r="H14" s="34">
        <f>VLOOKUP($B14,scoreC!$C$7:$V$160,8,FALSE)</f>
        <v>24</v>
      </c>
      <c r="I14" s="34">
        <f>VLOOKUP($B14,scoreC!$C$7:$V$160,9,FALSE)</f>
        <v>30</v>
      </c>
      <c r="J14" s="34">
        <f>VLOOKUP($B14,scoreC!$C$7:$V$160,10,FALSE)</f>
        <v>20</v>
      </c>
      <c r="K14" s="34">
        <f>VLOOKUP($B14,scoreC!$C$7:$V$160,11,FALSE)</f>
        <v>37</v>
      </c>
      <c r="L14" s="34">
        <f>VLOOKUP($B14,scoreC!$C$7:$V$160,12,FALSE)</f>
        <v>44</v>
      </c>
      <c r="M14" s="34">
        <f>VLOOKUP($B14,scoreC!$C$7:$V$160,13,FALSE)</f>
        <v>31</v>
      </c>
      <c r="N14" s="34">
        <f>VLOOKUP($B14,scoreC!$C$7:$V$160,14,FALSE)</f>
        <v>33</v>
      </c>
      <c r="O14" s="34">
        <f>VLOOKUP($B14,scoreC!$C$7:$V$160,15,FALSE)</f>
        <v>37.000900000000001</v>
      </c>
      <c r="P14" s="34">
        <f>VLOOKUP($B14,scoreC!$C$7:$V$160,16,FALSE)</f>
        <v>82</v>
      </c>
      <c r="Q14" s="41">
        <f>VLOOKUP($B14,scoreC!$C$7:$U$160,17,FALSE)</f>
        <v>288.0009</v>
      </c>
      <c r="R14" s="12">
        <f>VLOOKUP($B14,scoreC!$C$7:$U$160,19,FALSE)</f>
        <v>45.8</v>
      </c>
      <c r="S14" s="27">
        <f t="shared" si="0"/>
        <v>37</v>
      </c>
    </row>
    <row r="15" spans="2:19" ht="17" x14ac:dyDescent="0.4">
      <c r="B15" s="14">
        <v>9</v>
      </c>
      <c r="C15" s="15">
        <f>VLOOKUP($B15,scoreC!$C$7:$V$160,3,FALSE)</f>
        <v>9</v>
      </c>
      <c r="D15" s="9" t="str">
        <f>VLOOKUP($B15,scoreC!$C$7:$V$160,4,FALSE)</f>
        <v xml:space="preserve">Terglav Breda </v>
      </c>
      <c r="E15" s="9">
        <f>VLOOKUP($B15,scoreC!$C$7:$V$160,5,FALSE)</f>
        <v>9</v>
      </c>
      <c r="F15" s="34">
        <f>VLOOKUP($B15,scoreC!$C$7:$V$160,6,FALSE)</f>
        <v>34</v>
      </c>
      <c r="G15" s="34">
        <f>VLOOKUP($B15,scoreC!$C$7:$V$160,7,FALSE)</f>
        <v>19</v>
      </c>
      <c r="H15" s="34">
        <f>VLOOKUP($B15,scoreC!$C$7:$V$160,8,FALSE)</f>
        <v>35</v>
      </c>
      <c r="I15" s="34">
        <f>VLOOKUP($B15,scoreC!$C$7:$V$160,9,FALSE)</f>
        <v>28</v>
      </c>
      <c r="J15" s="34">
        <f>VLOOKUP($B15,scoreC!$C$7:$V$160,10,FALSE)</f>
        <v>37</v>
      </c>
      <c r="K15" s="34">
        <f>VLOOKUP($B15,scoreC!$C$7:$V$160,11,FALSE)</f>
        <v>0</v>
      </c>
      <c r="L15" s="34">
        <f>VLOOKUP($B15,scoreC!$C$7:$V$160,12,FALSE)</f>
        <v>5.9999999999999995E-4</v>
      </c>
      <c r="M15" s="34">
        <f>VLOOKUP($B15,scoreC!$C$7:$V$160,13,FALSE)</f>
        <v>33</v>
      </c>
      <c r="N15" s="34">
        <f>VLOOKUP($B15,scoreC!$C$7:$V$160,14,FALSE)</f>
        <v>23</v>
      </c>
      <c r="O15" s="34">
        <f>VLOOKUP($B15,scoreC!$C$7:$V$160,15,FALSE)</f>
        <v>57</v>
      </c>
      <c r="P15" s="34">
        <f>VLOOKUP($B15,scoreC!$C$7:$V$160,16,FALSE)</f>
        <v>58</v>
      </c>
      <c r="Q15" s="41">
        <f>VLOOKUP($B15,scoreC!$C$7:$U$160,17,FALSE)</f>
        <v>254</v>
      </c>
      <c r="R15" s="12">
        <f>VLOOKUP($B15,scoreC!$C$7:$U$160,19,FALSE)</f>
        <v>40.5</v>
      </c>
      <c r="S15" s="27">
        <f t="shared" si="0"/>
        <v>33</v>
      </c>
    </row>
    <row r="16" spans="2:19" ht="17" x14ac:dyDescent="0.4">
      <c r="B16" s="14">
        <v>10</v>
      </c>
      <c r="C16" s="15">
        <f>VLOOKUP($B16,scoreC!$C$7:$V$160,3,FALSE)</f>
        <v>10</v>
      </c>
      <c r="D16" s="9" t="str">
        <f>VLOOKUP($B16,scoreC!$C$7:$V$160,4,FALSE)</f>
        <v>Ruemer Elisabeth</v>
      </c>
      <c r="E16" s="9">
        <f>VLOOKUP($B16,scoreC!$C$7:$V$160,5,FALSE)</f>
        <v>7</v>
      </c>
      <c r="F16" s="34">
        <f>VLOOKUP($B16,scoreC!$C$7:$V$160,6,FALSE)</f>
        <v>0</v>
      </c>
      <c r="G16" s="34">
        <f>VLOOKUP($B16,scoreC!$C$7:$V$160,7,FALSE)</f>
        <v>27</v>
      </c>
      <c r="H16" s="34">
        <f>VLOOKUP($B16,scoreC!$C$7:$V$160,8,FALSE)</f>
        <v>2.0000000000000001E-4</v>
      </c>
      <c r="I16" s="34">
        <f>VLOOKUP($B16,scoreC!$C$7:$V$160,9,FALSE)</f>
        <v>32</v>
      </c>
      <c r="J16" s="34">
        <f>VLOOKUP($B16,scoreC!$C$7:$V$160,10,FALSE)</f>
        <v>4.0000000000000002E-4</v>
      </c>
      <c r="K16" s="34">
        <f>VLOOKUP($B16,scoreC!$C$7:$V$160,11,FALSE)</f>
        <v>34</v>
      </c>
      <c r="L16" s="34">
        <f>VLOOKUP($B16,scoreC!$C$7:$V$160,12,FALSE)</f>
        <v>33</v>
      </c>
      <c r="M16" s="34">
        <f>VLOOKUP($B16,scoreC!$C$7:$V$160,13,FALSE)</f>
        <v>6.9999999999999999E-4</v>
      </c>
      <c r="N16" s="34">
        <f>VLOOKUP($B16,scoreC!$C$7:$V$160,14,FALSE)</f>
        <v>54</v>
      </c>
      <c r="O16" s="34">
        <f>VLOOKUP($B16,scoreC!$C$7:$V$160,15,FALSE)</f>
        <v>33.000900000000001</v>
      </c>
      <c r="P16" s="34">
        <f>VLOOKUP($B16,scoreC!$C$7:$V$160,16,FALSE)</f>
        <v>66</v>
      </c>
      <c r="Q16" s="41">
        <f>VLOOKUP($B16,scoreC!$C$7:$U$160,17,FALSE)</f>
        <v>252.0009</v>
      </c>
      <c r="R16" s="12">
        <f>VLOOKUP($B16,scoreC!$C$7:$U$160,19,FALSE)</f>
        <v>29.9</v>
      </c>
      <c r="S16" s="27">
        <f t="shared" si="0"/>
        <v>32</v>
      </c>
    </row>
    <row r="17" spans="2:19" ht="17" x14ac:dyDescent="0.4">
      <c r="B17" s="14">
        <v>11</v>
      </c>
      <c r="C17" s="15">
        <f>VLOOKUP($B17,scoreC!$C$7:$V$160,3,FALSE)</f>
        <v>11</v>
      </c>
      <c r="D17" s="9" t="str">
        <f>VLOOKUP($B17,scoreC!$C$7:$V$160,4,FALSE)</f>
        <v>Konte Janez</v>
      </c>
      <c r="E17" s="9">
        <f>VLOOKUP($B17,scoreC!$C$7:$V$160,5,FALSE)</f>
        <v>4</v>
      </c>
      <c r="F17" s="34">
        <f>VLOOKUP($B17,scoreC!$C$7:$V$160,6,FALSE)</f>
        <v>0</v>
      </c>
      <c r="G17" s="34">
        <f>VLOOKUP($B17,scoreC!$C$7:$V$160,7,FALSE)</f>
        <v>1E-4</v>
      </c>
      <c r="H17" s="34">
        <f>VLOOKUP($B17,scoreC!$C$7:$V$160,8,FALSE)</f>
        <v>2.0000000000000001E-4</v>
      </c>
      <c r="I17" s="34">
        <f>VLOOKUP($B17,scoreC!$C$7:$V$160,9,FALSE)</f>
        <v>2.9999999999999997E-4</v>
      </c>
      <c r="J17" s="34">
        <f>VLOOKUP($B17,scoreC!$C$7:$V$160,10,FALSE)</f>
        <v>4.0000000000000002E-4</v>
      </c>
      <c r="K17" s="34">
        <f>VLOOKUP($B17,scoreC!$C$7:$V$160,11,FALSE)</f>
        <v>48</v>
      </c>
      <c r="L17" s="34">
        <f>VLOOKUP($B17,scoreC!$C$7:$V$160,12,FALSE)</f>
        <v>53</v>
      </c>
      <c r="M17" s="34">
        <f>VLOOKUP($B17,scoreC!$C$7:$V$160,13,FALSE)</f>
        <v>51</v>
      </c>
      <c r="N17" s="34">
        <f>VLOOKUP($B17,scoreC!$C$7:$V$160,14,FALSE)</f>
        <v>8.0000000000000004E-4</v>
      </c>
      <c r="O17" s="34">
        <f>VLOOKUP($B17,scoreC!$C$7:$V$160,15,FALSE)</f>
        <v>8.9999999999999998E-4</v>
      </c>
      <c r="P17" s="34">
        <f>VLOOKUP($B17,scoreC!$C$7:$V$160,16,FALSE)</f>
        <v>74</v>
      </c>
      <c r="Q17" s="41">
        <f>VLOOKUP($B17,scoreC!$C$7:$U$160,17,FALSE)</f>
        <v>226.0017</v>
      </c>
      <c r="R17" s="12">
        <f>VLOOKUP($B17,scoreC!$C$7:$U$160,19,FALSE)</f>
        <v>28.4</v>
      </c>
      <c r="S17" s="27">
        <f t="shared" si="0"/>
        <v>48</v>
      </c>
    </row>
    <row r="18" spans="2:19" ht="17" x14ac:dyDescent="0.4">
      <c r="B18" s="14">
        <v>12</v>
      </c>
      <c r="C18" s="15">
        <f>VLOOKUP($B18,scoreC!$C$7:$V$160,3,FALSE)</f>
        <v>12</v>
      </c>
      <c r="D18" s="9" t="str">
        <f>VLOOKUP($B18,scoreC!$C$7:$V$160,4,FALSE)</f>
        <v xml:space="preserve">Sladonja Vladimir </v>
      </c>
      <c r="E18" s="9">
        <f>VLOOKUP($B18,scoreC!$C$7:$V$160,5,FALSE)</f>
        <v>6</v>
      </c>
      <c r="F18" s="34">
        <f>VLOOKUP($B18,scoreC!$C$7:$V$160,6,FALSE)</f>
        <v>41</v>
      </c>
      <c r="G18" s="34">
        <f>VLOOKUP($B18,scoreC!$C$7:$V$160,7,FALSE)</f>
        <v>0</v>
      </c>
      <c r="H18" s="34">
        <f>VLOOKUP($B18,scoreC!$C$7:$V$160,8,FALSE)</f>
        <v>45</v>
      </c>
      <c r="I18" s="34">
        <f>VLOOKUP($B18,scoreC!$C$7:$V$160,9,FALSE)</f>
        <v>31</v>
      </c>
      <c r="J18" s="34">
        <f>VLOOKUP($B18,scoreC!$C$7:$V$160,10,FALSE)</f>
        <v>27</v>
      </c>
      <c r="K18" s="34">
        <f>VLOOKUP($B18,scoreC!$C$7:$V$160,11,FALSE)</f>
        <v>18</v>
      </c>
      <c r="L18" s="34">
        <f>VLOOKUP($B18,scoreC!$C$7:$V$160,12,FALSE)</f>
        <v>34</v>
      </c>
      <c r="M18" s="34">
        <f>VLOOKUP($B18,scoreC!$C$7:$V$160,13,FALSE)</f>
        <v>6.9999999999999999E-4</v>
      </c>
      <c r="N18" s="34">
        <f>VLOOKUP($B18,scoreC!$C$7:$V$160,14,FALSE)</f>
        <v>8.0000000000000004E-4</v>
      </c>
      <c r="O18" s="34">
        <f>VLOOKUP($B18,scoreC!$C$7:$V$160,15,FALSE)</f>
        <v>8.9999999999999998E-4</v>
      </c>
      <c r="P18" s="34">
        <f>VLOOKUP($B18,scoreC!$C$7:$V$160,16,FALSE)</f>
        <v>0</v>
      </c>
      <c r="Q18" s="41">
        <f>VLOOKUP($B18,scoreC!$C$7:$U$160,17,FALSE)</f>
        <v>196</v>
      </c>
      <c r="R18" s="12">
        <f>VLOOKUP($B18,scoreC!$C$7:$U$160,19,FALSE)</f>
        <v>36.799999999999997</v>
      </c>
      <c r="S18" s="27">
        <f t="shared" si="0"/>
        <v>18</v>
      </c>
    </row>
    <row r="19" spans="2:19" ht="17" x14ac:dyDescent="0.4">
      <c r="B19" s="14">
        <v>13</v>
      </c>
      <c r="C19" s="15">
        <f>VLOOKUP($B19,scoreC!$C$7:$V$160,3,FALSE)</f>
        <v>13</v>
      </c>
      <c r="D19" s="9" t="str">
        <f>VLOOKUP($B19,scoreC!$C$7:$V$160,4,FALSE)</f>
        <v>Zalaznik Nika</v>
      </c>
      <c r="E19" s="9">
        <f>VLOOKUP($B19,scoreC!$C$7:$V$160,5,FALSE)</f>
        <v>4</v>
      </c>
      <c r="F19" s="34">
        <f>VLOOKUP($B19,scoreC!$C$7:$V$160,6,FALSE)</f>
        <v>0</v>
      </c>
      <c r="G19" s="34">
        <f>VLOOKUP($B19,scoreC!$C$7:$V$160,7,FALSE)</f>
        <v>1E-4</v>
      </c>
      <c r="H19" s="34">
        <f>VLOOKUP($B19,scoreC!$C$7:$V$160,8,FALSE)</f>
        <v>2.0000000000000001E-4</v>
      </c>
      <c r="I19" s="34">
        <f>VLOOKUP($B19,scoreC!$C$7:$V$160,9,FALSE)</f>
        <v>38</v>
      </c>
      <c r="J19" s="34">
        <f>VLOOKUP($B19,scoreC!$C$7:$V$160,10,FALSE)</f>
        <v>47</v>
      </c>
      <c r="K19" s="34">
        <f>VLOOKUP($B19,scoreC!$C$7:$V$160,11,FALSE)</f>
        <v>5.0000000000000001E-4</v>
      </c>
      <c r="L19" s="34">
        <f>VLOOKUP($B19,scoreC!$C$7:$V$160,12,FALSE)</f>
        <v>44</v>
      </c>
      <c r="M19" s="34">
        <f>VLOOKUP($B19,scoreC!$C$7:$V$160,13,FALSE)</f>
        <v>6.9999999999999999E-4</v>
      </c>
      <c r="N19" s="34">
        <f>VLOOKUP($B19,scoreC!$C$7:$V$160,14,FALSE)</f>
        <v>8.0000000000000004E-4</v>
      </c>
      <c r="O19" s="34">
        <f>VLOOKUP($B19,scoreC!$C$7:$V$160,15,FALSE)</f>
        <v>37</v>
      </c>
      <c r="P19" s="34">
        <f>VLOOKUP($B19,scoreC!$C$7:$V$160,16,FALSE)</f>
        <v>0</v>
      </c>
      <c r="Q19" s="41">
        <f>VLOOKUP($B19,scoreC!$C$7:$U$160,17,FALSE)</f>
        <v>166.00149999999999</v>
      </c>
      <c r="R19" s="12">
        <f>VLOOKUP($B19,scoreC!$C$7:$U$160,19,FALSE)</f>
        <v>47</v>
      </c>
      <c r="S19" s="27">
        <f t="shared" si="0"/>
        <v>37</v>
      </c>
    </row>
    <row r="20" spans="2:19" ht="17" x14ac:dyDescent="0.4">
      <c r="B20" s="14">
        <v>14</v>
      </c>
      <c r="C20" s="15">
        <f>VLOOKUP($B20,scoreC!$C$7:$V$160,3,FALSE)</f>
        <v>14</v>
      </c>
      <c r="D20" s="9" t="str">
        <f>VLOOKUP($B20,scoreC!$C$7:$V$160,4,FALSE)</f>
        <v>Boccingher Roberto</v>
      </c>
      <c r="E20" s="9">
        <f>VLOOKUP($B20,scoreC!$C$7:$V$160,5,FALSE)</f>
        <v>4</v>
      </c>
      <c r="F20" s="34">
        <f>VLOOKUP($B20,scoreC!$C$7:$V$160,6,FALSE)</f>
        <v>0</v>
      </c>
      <c r="G20" s="34">
        <f>VLOOKUP($B20,scoreC!$C$7:$V$160,7,FALSE)</f>
        <v>1E-4</v>
      </c>
      <c r="H20" s="34">
        <f>VLOOKUP($B20,scoreC!$C$7:$V$160,8,FALSE)</f>
        <v>46</v>
      </c>
      <c r="I20" s="34">
        <f>VLOOKUP($B20,scoreC!$C$7:$V$160,9,FALSE)</f>
        <v>44</v>
      </c>
      <c r="J20" s="34">
        <f>VLOOKUP($B20,scoreC!$C$7:$V$160,10,FALSE)</f>
        <v>32</v>
      </c>
      <c r="K20" s="34">
        <f>VLOOKUP($B20,scoreC!$C$7:$V$160,11,FALSE)</f>
        <v>34</v>
      </c>
      <c r="L20" s="34">
        <f>VLOOKUP($B20,scoreC!$C$7:$V$160,12,FALSE)</f>
        <v>5.9999999999999995E-4</v>
      </c>
      <c r="M20" s="34">
        <f>VLOOKUP($B20,scoreC!$C$7:$V$160,13,FALSE)</f>
        <v>6.9999999999999999E-4</v>
      </c>
      <c r="N20" s="34">
        <f>VLOOKUP($B20,scoreC!$C$7:$V$160,14,FALSE)</f>
        <v>8.0000000000000004E-4</v>
      </c>
      <c r="O20" s="34">
        <f>VLOOKUP($B20,scoreC!$C$7:$V$160,15,FALSE)</f>
        <v>8.9999999999999998E-4</v>
      </c>
      <c r="P20" s="34">
        <f>VLOOKUP($B20,scoreC!$C$7:$V$160,16,FALSE)</f>
        <v>0</v>
      </c>
      <c r="Q20" s="41">
        <f>VLOOKUP($B20,scoreC!$C$7:$U$160,17,FALSE)</f>
        <v>156.0017</v>
      </c>
      <c r="R20" s="12">
        <f>VLOOKUP($B20,scoreC!$C$7:$U$160,19,FALSE)</f>
        <v>35.6</v>
      </c>
      <c r="S20" s="27">
        <f t="shared" si="0"/>
        <v>32</v>
      </c>
    </row>
    <row r="21" spans="2:19" ht="17" x14ac:dyDescent="0.4">
      <c r="B21" s="14">
        <v>15</v>
      </c>
      <c r="C21" s="15">
        <f>VLOOKUP($B21,scoreC!$C$7:$V$160,3,FALSE)</f>
        <v>15</v>
      </c>
      <c r="D21" s="9" t="str">
        <f>VLOOKUP($B21,scoreC!$C$7:$V$160,4,FALSE)</f>
        <v>Sergan Gregor</v>
      </c>
      <c r="E21" s="9">
        <f>VLOOKUP($B21,scoreC!$C$7:$V$160,5,FALSE)</f>
        <v>2</v>
      </c>
      <c r="F21" s="34">
        <f>VLOOKUP($B21,scoreC!$C$7:$V$160,6,FALSE)</f>
        <v>0</v>
      </c>
      <c r="G21" s="34">
        <f>VLOOKUP($B21,scoreC!$C$7:$V$160,7,FALSE)</f>
        <v>1E-4</v>
      </c>
      <c r="H21" s="34">
        <f>VLOOKUP($B21,scoreC!$C$7:$V$160,8,FALSE)</f>
        <v>2.0000000000000001E-4</v>
      </c>
      <c r="I21" s="34">
        <f>VLOOKUP($B21,scoreC!$C$7:$V$160,9,FALSE)</f>
        <v>2.9999999999999997E-4</v>
      </c>
      <c r="J21" s="34">
        <f>VLOOKUP($B21,scoreC!$C$7:$V$160,10,FALSE)</f>
        <v>36</v>
      </c>
      <c r="K21" s="34">
        <f>VLOOKUP($B21,scoreC!$C$7:$V$160,11,FALSE)</f>
        <v>5.0000000000000001E-4</v>
      </c>
      <c r="L21" s="34">
        <f>VLOOKUP($B21,scoreC!$C$7:$V$160,12,FALSE)</f>
        <v>5.9999999999999995E-4</v>
      </c>
      <c r="M21" s="34">
        <f>VLOOKUP($B21,scoreC!$C$7:$V$160,13,FALSE)</f>
        <v>6.9999999999999999E-4</v>
      </c>
      <c r="N21" s="34">
        <f>VLOOKUP($B21,scoreC!$C$7:$V$160,14,FALSE)</f>
        <v>8.0000000000000004E-4</v>
      </c>
      <c r="O21" s="34">
        <f>VLOOKUP($B21,scoreC!$C$7:$V$160,15,FALSE)</f>
        <v>8.9999999999999998E-4</v>
      </c>
      <c r="P21" s="34">
        <f>VLOOKUP($B21,scoreC!$C$7:$V$160,16,FALSE)</f>
        <v>90</v>
      </c>
      <c r="Q21" s="41">
        <f>VLOOKUP($B21,scoreC!$C$7:$U$160,17,FALSE)</f>
        <v>126.003</v>
      </c>
      <c r="R21" s="12">
        <f>VLOOKUP($B21,scoreC!$C$7:$U$160,19,FALSE)</f>
        <v>28.1</v>
      </c>
      <c r="S21" s="27">
        <f t="shared" si="0"/>
        <v>36</v>
      </c>
    </row>
    <row r="22" spans="2:19" ht="17" x14ac:dyDescent="0.4">
      <c r="B22" s="14">
        <v>16</v>
      </c>
      <c r="C22" s="15">
        <f>VLOOKUP($B22,scoreC!$C$7:$V$160,3,FALSE)</f>
        <v>16</v>
      </c>
      <c r="D22" s="9" t="str">
        <f>VLOOKUP($B22,scoreC!$C$7:$V$160,4,FALSE)</f>
        <v>Tepina Damjan</v>
      </c>
      <c r="E22" s="9">
        <f>VLOOKUP($B22,scoreC!$C$7:$V$160,5,FALSE)</f>
        <v>2</v>
      </c>
      <c r="F22" s="34">
        <f>VLOOKUP($B22,scoreC!$C$7:$V$160,6,FALSE)</f>
        <v>0</v>
      </c>
      <c r="G22" s="34">
        <f>VLOOKUP($B22,scoreC!$C$7:$V$160,7,FALSE)</f>
        <v>1E-4</v>
      </c>
      <c r="H22" s="34">
        <f>VLOOKUP($B22,scoreC!$C$7:$V$160,8,FALSE)</f>
        <v>2.0000000000000001E-4</v>
      </c>
      <c r="I22" s="34">
        <f>VLOOKUP($B22,scoreC!$C$7:$V$160,9,FALSE)</f>
        <v>2.9999999999999997E-4</v>
      </c>
      <c r="J22" s="34">
        <f>VLOOKUP($B22,scoreC!$C$7:$V$160,10,FALSE)</f>
        <v>4.0000000000000002E-4</v>
      </c>
      <c r="K22" s="34">
        <f>VLOOKUP($B22,scoreC!$C$7:$V$160,11,FALSE)</f>
        <v>5.0000000000000001E-4</v>
      </c>
      <c r="L22" s="34">
        <f>VLOOKUP($B22,scoreC!$C$7:$V$160,12,FALSE)</f>
        <v>5.9999999999999995E-4</v>
      </c>
      <c r="M22" s="34">
        <f>VLOOKUP($B22,scoreC!$C$7:$V$160,13,FALSE)</f>
        <v>6.9999999999999999E-4</v>
      </c>
      <c r="N22" s="34">
        <f>VLOOKUP($B22,scoreC!$C$7:$V$160,14,FALSE)</f>
        <v>8.0000000000000004E-4</v>
      </c>
      <c r="O22" s="34">
        <f>VLOOKUP($B22,scoreC!$C$7:$V$160,15,FALSE)</f>
        <v>48</v>
      </c>
      <c r="P22" s="34">
        <f>VLOOKUP($B22,scoreC!$C$7:$V$160,16,FALSE)</f>
        <v>70</v>
      </c>
      <c r="Q22" s="41">
        <f>VLOOKUP($B22,scoreC!$C$7:$U$160,17,FALSE)</f>
        <v>118.0026</v>
      </c>
      <c r="R22" s="12">
        <f>VLOOKUP($B22,scoreC!$C$7:$U$160,19,FALSE)</f>
        <v>25.7</v>
      </c>
      <c r="S22" s="27">
        <f t="shared" si="0"/>
        <v>48</v>
      </c>
    </row>
    <row r="23" spans="2:19" ht="17" x14ac:dyDescent="0.4">
      <c r="B23" s="14">
        <v>17</v>
      </c>
      <c r="C23" s="15">
        <f>VLOOKUP($B23,scoreC!$C$7:$V$160,3,FALSE)</f>
        <v>17</v>
      </c>
      <c r="D23" s="9" t="str">
        <f>VLOOKUP($B23,scoreC!$C$7:$V$160,4,FALSE)</f>
        <v>Sodnik Jaka</v>
      </c>
      <c r="E23" s="9">
        <f>VLOOKUP($B23,scoreC!$C$7:$V$160,5,FALSE)</f>
        <v>1</v>
      </c>
      <c r="F23" s="34">
        <f>VLOOKUP($B23,scoreC!$C$7:$V$160,6,FALSE)</f>
        <v>0</v>
      </c>
      <c r="G23" s="34">
        <f>VLOOKUP($B23,scoreC!$C$7:$V$160,7,FALSE)</f>
        <v>1E-4</v>
      </c>
      <c r="H23" s="34">
        <f>VLOOKUP($B23,scoreC!$C$7:$V$160,8,FALSE)</f>
        <v>2.0000000000000001E-4</v>
      </c>
      <c r="I23" s="34">
        <f>VLOOKUP($B23,scoreC!$C$7:$V$160,9,FALSE)</f>
        <v>2.9999999999999997E-4</v>
      </c>
      <c r="J23" s="34">
        <f>VLOOKUP($B23,scoreC!$C$7:$V$160,10,FALSE)</f>
        <v>4.0000000000000002E-4</v>
      </c>
      <c r="K23" s="34">
        <f>VLOOKUP($B23,scoreC!$C$7:$V$160,11,FALSE)</f>
        <v>5.0000000000000001E-4</v>
      </c>
      <c r="L23" s="34">
        <f>VLOOKUP($B23,scoreC!$C$7:$V$160,12,FALSE)</f>
        <v>5.9999999999999995E-4</v>
      </c>
      <c r="M23" s="34">
        <f>VLOOKUP($B23,scoreC!$C$7:$V$160,13,FALSE)</f>
        <v>6.9999999999999999E-4</v>
      </c>
      <c r="N23" s="34">
        <f>VLOOKUP($B23,scoreC!$C$7:$V$160,14,FALSE)</f>
        <v>8.0000000000000004E-4</v>
      </c>
      <c r="O23" s="34">
        <f>VLOOKUP($B23,scoreC!$C$7:$V$160,15,FALSE)</f>
        <v>8.9999999999999998E-4</v>
      </c>
      <c r="P23" s="34">
        <f>VLOOKUP($B23,scoreC!$C$7:$V$160,16,FALSE)</f>
        <v>88</v>
      </c>
      <c r="Q23" s="41">
        <f>VLOOKUP($B23,scoreC!$C$7:$U$160,17,FALSE)</f>
        <v>88.003500000000003</v>
      </c>
      <c r="R23" s="12">
        <f>VLOOKUP($B23,scoreC!$C$7:$U$160,19,FALSE)</f>
        <v>26</v>
      </c>
      <c r="S23" s="27">
        <f t="shared" si="0"/>
        <v>88</v>
      </c>
    </row>
    <row r="24" spans="2:19" ht="17" x14ac:dyDescent="0.4">
      <c r="B24" s="14">
        <v>18</v>
      </c>
      <c r="C24" s="15">
        <f>VLOOKUP($B24,scoreC!$C$7:$V$160,3,FALSE)</f>
        <v>18</v>
      </c>
      <c r="D24" s="9" t="str">
        <f>VLOOKUP($B24,scoreC!$C$7:$V$160,4,FALSE)</f>
        <v>Brezigar Barbara</v>
      </c>
      <c r="E24" s="9">
        <f>VLOOKUP($B24,scoreC!$C$7:$V$160,5,FALSE)</f>
        <v>2</v>
      </c>
      <c r="F24" s="34">
        <f>VLOOKUP($B24,scoreC!$C$7:$V$160,6,FALSE)</f>
        <v>0</v>
      </c>
      <c r="G24" s="34">
        <f>VLOOKUP($B24,scoreC!$C$7:$V$160,7,FALSE)</f>
        <v>1E-4</v>
      </c>
      <c r="H24" s="34">
        <f>VLOOKUP($B24,scoreC!$C$7:$V$160,8,FALSE)</f>
        <v>2.0000000000000001E-4</v>
      </c>
      <c r="I24" s="34">
        <f>VLOOKUP($B24,scoreC!$C$7:$V$160,9,FALSE)</f>
        <v>2.9999999999999997E-4</v>
      </c>
      <c r="J24" s="34">
        <f>VLOOKUP($B24,scoreC!$C$7:$V$160,10,FALSE)</f>
        <v>4.0000000000000002E-4</v>
      </c>
      <c r="K24" s="34">
        <f>VLOOKUP($B24,scoreC!$C$7:$V$160,11,FALSE)</f>
        <v>37</v>
      </c>
      <c r="L24" s="34">
        <f>VLOOKUP($B24,scoreC!$C$7:$V$160,12,FALSE)</f>
        <v>41</v>
      </c>
      <c r="M24" s="34">
        <f>VLOOKUP($B24,scoreC!$C$7:$V$160,13,FALSE)</f>
        <v>6.9999999999999999E-4</v>
      </c>
      <c r="N24" s="34">
        <f>VLOOKUP($B24,scoreC!$C$7:$V$160,14,FALSE)</f>
        <v>8.0000000000000004E-4</v>
      </c>
      <c r="O24" s="34">
        <f>VLOOKUP($B24,scoreC!$C$7:$V$160,15,FALSE)</f>
        <v>8.9999999999999998E-4</v>
      </c>
      <c r="P24" s="34">
        <f>VLOOKUP($B24,scoreC!$C$7:$V$160,16,FALSE)</f>
        <v>0</v>
      </c>
      <c r="Q24" s="41">
        <f>VLOOKUP($B24,scoreC!$C$7:$U$160,17,FALSE)</f>
        <v>78.002799999999993</v>
      </c>
      <c r="R24" s="12">
        <f>VLOOKUP($B24,scoreC!$C$7:$U$160,19,FALSE)</f>
        <v>25.3</v>
      </c>
      <c r="S24" s="27">
        <f t="shared" si="0"/>
        <v>37</v>
      </c>
    </row>
    <row r="25" spans="2:19" ht="17" x14ac:dyDescent="0.4">
      <c r="B25" s="14">
        <v>19</v>
      </c>
      <c r="C25" s="15">
        <f>VLOOKUP($B25,scoreC!$C$7:$V$160,3,FALSE)</f>
        <v>19</v>
      </c>
      <c r="D25" s="9" t="str">
        <f>VLOOKUP($B25,scoreC!$C$7:$V$160,4,FALSE)</f>
        <v>Sedovnik Milena</v>
      </c>
      <c r="E25" s="9">
        <f>VLOOKUP($B25,scoreC!$C$7:$V$160,5,FALSE)</f>
        <v>2</v>
      </c>
      <c r="F25" s="34">
        <f>VLOOKUP($B25,scoreC!$C$7:$V$160,6,FALSE)</f>
        <v>0</v>
      </c>
      <c r="G25" s="34">
        <f>VLOOKUP($B25,scoreC!$C$7:$V$160,7,FALSE)</f>
        <v>42</v>
      </c>
      <c r="H25" s="34">
        <f>VLOOKUP($B25,scoreC!$C$7:$V$160,8,FALSE)</f>
        <v>2.0000000000000001E-4</v>
      </c>
      <c r="I25" s="34">
        <f>VLOOKUP($B25,scoreC!$C$7:$V$160,9,FALSE)</f>
        <v>2.9999999999999997E-4</v>
      </c>
      <c r="J25" s="34">
        <f>VLOOKUP($B25,scoreC!$C$7:$V$160,10,FALSE)</f>
        <v>4.0000000000000002E-4</v>
      </c>
      <c r="K25" s="34">
        <f>VLOOKUP($B25,scoreC!$C$7:$V$160,11,FALSE)</f>
        <v>5.0000000000000001E-4</v>
      </c>
      <c r="L25" s="34">
        <f>VLOOKUP($B25,scoreC!$C$7:$V$160,12,FALSE)</f>
        <v>5.9999999999999995E-4</v>
      </c>
      <c r="M25" s="34">
        <f>VLOOKUP($B25,scoreC!$C$7:$V$160,13,FALSE)</f>
        <v>32</v>
      </c>
      <c r="N25" s="34">
        <f>VLOOKUP($B25,scoreC!$C$7:$V$160,14,FALSE)</f>
        <v>8.0000000000000004E-4</v>
      </c>
      <c r="O25" s="34">
        <f>VLOOKUP($B25,scoreC!$C$7:$V$160,15,FALSE)</f>
        <v>8.9999999999999998E-4</v>
      </c>
      <c r="P25" s="34">
        <f>VLOOKUP($B25,scoreC!$C$7:$V$160,16,FALSE)</f>
        <v>0</v>
      </c>
      <c r="Q25" s="41">
        <f>VLOOKUP($B25,scoreC!$C$7:$U$160,17,FALSE)</f>
        <v>74.002800000000008</v>
      </c>
      <c r="R25" s="12">
        <f>VLOOKUP($B25,scoreC!$C$7:$U$160,19,FALSE)</f>
        <v>28.5</v>
      </c>
      <c r="S25" s="27">
        <f t="shared" si="0"/>
        <v>32</v>
      </c>
    </row>
    <row r="26" spans="2:19" ht="17" x14ac:dyDescent="0.4">
      <c r="B26" s="14">
        <v>20</v>
      </c>
      <c r="C26" s="15">
        <f>VLOOKUP($B26,scoreC!$C$7:$V$160,3,FALSE)</f>
        <v>20</v>
      </c>
      <c r="D26" s="9" t="str">
        <f>VLOOKUP($B26,scoreC!$C$7:$V$160,4,FALSE)</f>
        <v xml:space="preserve">Bizjak Miran </v>
      </c>
      <c r="E26" s="9">
        <f>VLOOKUP($B26,scoreC!$C$7:$V$160,5,FALSE)</f>
        <v>2</v>
      </c>
      <c r="F26" s="34">
        <f>VLOOKUP($B26,scoreC!$C$7:$V$160,6,FALSE)</f>
        <v>38</v>
      </c>
      <c r="G26" s="34">
        <f>VLOOKUP($B26,scoreC!$C$7:$V$160,7,FALSE)</f>
        <v>0</v>
      </c>
      <c r="H26" s="34">
        <f>VLOOKUP($B26,scoreC!$C$7:$V$160,8,FALSE)</f>
        <v>32</v>
      </c>
      <c r="I26" s="34">
        <f>VLOOKUP($B26,scoreC!$C$7:$V$160,9,FALSE)</f>
        <v>2.9999999999999997E-4</v>
      </c>
      <c r="J26" s="34">
        <f>VLOOKUP($B26,scoreC!$C$7:$V$160,10,FALSE)</f>
        <v>4.0000000000000002E-4</v>
      </c>
      <c r="K26" s="34">
        <f>VLOOKUP($B26,scoreC!$C$7:$V$160,11,FALSE)</f>
        <v>5.0000000000000001E-4</v>
      </c>
      <c r="L26" s="34">
        <f>VLOOKUP($B26,scoreC!$C$7:$V$160,12,FALSE)</f>
        <v>5.9999999999999995E-4</v>
      </c>
      <c r="M26" s="34">
        <f>VLOOKUP($B26,scoreC!$C$7:$V$160,13,FALSE)</f>
        <v>6.9999999999999999E-4</v>
      </c>
      <c r="N26" s="34">
        <f>VLOOKUP($B26,scoreC!$C$7:$V$160,14,FALSE)</f>
        <v>8.0000000000000004E-4</v>
      </c>
      <c r="O26" s="34">
        <f>VLOOKUP($B26,scoreC!$C$7:$V$160,15,FALSE)</f>
        <v>8.9999999999999998E-4</v>
      </c>
      <c r="P26" s="34">
        <f>VLOOKUP($B26,scoreC!$C$7:$V$160,16,FALSE)</f>
        <v>0</v>
      </c>
      <c r="Q26" s="41">
        <f>VLOOKUP($B26,scoreC!$C$7:$U$160,17,FALSE)</f>
        <v>70.003</v>
      </c>
      <c r="R26" s="12">
        <f>VLOOKUP($B26,scoreC!$C$7:$U$160,19,FALSE)</f>
        <v>25.2</v>
      </c>
      <c r="S26" s="27">
        <f t="shared" si="0"/>
        <v>32</v>
      </c>
    </row>
    <row r="27" spans="2:19" ht="17" x14ac:dyDescent="0.4">
      <c r="B27" s="14">
        <v>21</v>
      </c>
      <c r="C27" s="15">
        <f>VLOOKUP($B27,scoreC!$C$7:$V$160,3,FALSE)</f>
        <v>21</v>
      </c>
      <c r="D27" s="9" t="str">
        <f>VLOOKUP($B27,scoreC!$C$7:$V$160,4,FALSE)</f>
        <v>Mohoric  Marija</v>
      </c>
      <c r="E27" s="9">
        <f>VLOOKUP($B27,scoreC!$C$7:$V$160,5,FALSE)</f>
        <v>1</v>
      </c>
      <c r="F27" s="34">
        <f>VLOOKUP($B27,scoreC!$C$7:$V$160,6,FALSE)</f>
        <v>0</v>
      </c>
      <c r="G27" s="34">
        <f>VLOOKUP($B27,scoreC!$C$7:$V$160,7,FALSE)</f>
        <v>55</v>
      </c>
      <c r="H27" s="34">
        <f>VLOOKUP($B27,scoreC!$C$7:$V$160,8,FALSE)</f>
        <v>2.0000000000000001E-4</v>
      </c>
      <c r="I27" s="34">
        <f>VLOOKUP($B27,scoreC!$C$7:$V$160,9,FALSE)</f>
        <v>2.9999999999999997E-4</v>
      </c>
      <c r="J27" s="34">
        <f>VLOOKUP($B27,scoreC!$C$7:$V$160,10,FALSE)</f>
        <v>4.0000000000000002E-4</v>
      </c>
      <c r="K27" s="34">
        <f>VLOOKUP($B27,scoreC!$C$7:$V$160,11,FALSE)</f>
        <v>5.0000000000000001E-4</v>
      </c>
      <c r="L27" s="34">
        <f>VLOOKUP($B27,scoreC!$C$7:$V$160,12,FALSE)</f>
        <v>5.9999999999999995E-4</v>
      </c>
      <c r="M27" s="34">
        <f>VLOOKUP($B27,scoreC!$C$7:$V$160,13,FALSE)</f>
        <v>6.9999999999999999E-4</v>
      </c>
      <c r="N27" s="34">
        <f>VLOOKUP($B27,scoreC!$C$7:$V$160,14,FALSE)</f>
        <v>8.0000000000000004E-4</v>
      </c>
      <c r="O27" s="34">
        <f>VLOOKUP($B27,scoreC!$C$7:$V$160,15,FALSE)</f>
        <v>8.9999999999999998E-4</v>
      </c>
      <c r="P27" s="34">
        <f>VLOOKUP($B27,scoreC!$C$7:$V$160,16,FALSE)</f>
        <v>0</v>
      </c>
      <c r="Q27" s="41">
        <f>VLOOKUP($B27,scoreC!$C$7:$U$160,17,FALSE)</f>
        <v>55.003500000000003</v>
      </c>
      <c r="R27" s="12">
        <f>VLOOKUP($B27,scoreC!$C$7:$U$160,19,FALSE)</f>
        <v>35</v>
      </c>
      <c r="S27" s="27">
        <f t="shared" si="0"/>
        <v>55</v>
      </c>
    </row>
    <row r="28" spans="2:19" ht="17" x14ac:dyDescent="0.4">
      <c r="B28" s="14">
        <v>22</v>
      </c>
      <c r="C28" s="15">
        <f>VLOOKUP($B28,scoreC!$C$7:$V$160,3,FALSE)</f>
        <v>22</v>
      </c>
      <c r="D28" s="9" t="str">
        <f>VLOOKUP($B28,scoreC!$C$7:$V$160,4,FALSE)</f>
        <v>Guncar Barbara</v>
      </c>
      <c r="E28" s="9">
        <f>VLOOKUP($B28,scoreC!$C$7:$V$160,5,FALSE)</f>
        <v>1</v>
      </c>
      <c r="F28" s="34">
        <f>VLOOKUP($B28,scoreC!$C$7:$V$160,6,FALSE)</f>
        <v>0</v>
      </c>
      <c r="G28" s="34">
        <f>VLOOKUP($B28,scoreC!$C$7:$V$160,7,FALSE)</f>
        <v>1E-4</v>
      </c>
      <c r="H28" s="34">
        <f>VLOOKUP($B28,scoreC!$C$7:$V$160,8,FALSE)</f>
        <v>54</v>
      </c>
      <c r="I28" s="34">
        <f>VLOOKUP($B28,scoreC!$C$7:$V$160,9,FALSE)</f>
        <v>2.9999999999999997E-4</v>
      </c>
      <c r="J28" s="34">
        <f>VLOOKUP($B28,scoreC!$C$7:$V$160,10,FALSE)</f>
        <v>4.0000000000000002E-4</v>
      </c>
      <c r="K28" s="34">
        <f>VLOOKUP($B28,scoreC!$C$7:$V$160,11,FALSE)</f>
        <v>5.0000000000000001E-4</v>
      </c>
      <c r="L28" s="34">
        <f>VLOOKUP($B28,scoreC!$C$7:$V$160,12,FALSE)</f>
        <v>5.9999999999999995E-4</v>
      </c>
      <c r="M28" s="34">
        <f>VLOOKUP($B28,scoreC!$C$7:$V$160,13,FALSE)</f>
        <v>6.9999999999999999E-4</v>
      </c>
      <c r="N28" s="34">
        <f>VLOOKUP($B28,scoreC!$C$7:$V$160,14,FALSE)</f>
        <v>8.0000000000000004E-4</v>
      </c>
      <c r="O28" s="34">
        <f>VLOOKUP($B28,scoreC!$C$7:$V$160,15,FALSE)</f>
        <v>8.9999999999999998E-4</v>
      </c>
      <c r="P28" s="34">
        <f>VLOOKUP($B28,scoreC!$C$7:$V$160,16,FALSE)</f>
        <v>0</v>
      </c>
      <c r="Q28" s="41">
        <f>VLOOKUP($B28,scoreC!$C$7:$U$160,17,FALSE)</f>
        <v>54.003500000000003</v>
      </c>
      <c r="R28" s="12">
        <f>VLOOKUP($B28,scoreC!$C$7:$U$160,19,FALSE)</f>
        <v>54</v>
      </c>
      <c r="S28" s="27">
        <f t="shared" si="0"/>
        <v>54</v>
      </c>
    </row>
    <row r="29" spans="2:19" ht="17" x14ac:dyDescent="0.4">
      <c r="B29" s="14">
        <v>23</v>
      </c>
      <c r="C29" s="15">
        <f>VLOOKUP($B29,scoreC!$C$7:$V$160,3,FALSE)</f>
        <v>23</v>
      </c>
      <c r="D29" s="9" t="str">
        <f>VLOOKUP($B29,scoreC!$C$7:$V$160,4,FALSE)</f>
        <v>Amon Barbara</v>
      </c>
      <c r="E29" s="9">
        <f>VLOOKUP($B29,scoreC!$C$7:$V$160,5,FALSE)</f>
        <v>1</v>
      </c>
      <c r="F29" s="34">
        <f>VLOOKUP($B29,scoreC!$C$7:$V$160,6,FALSE)</f>
        <v>0</v>
      </c>
      <c r="G29" s="34">
        <f>VLOOKUP($B29,scoreC!$C$7:$V$160,7,FALSE)</f>
        <v>1E-4</v>
      </c>
      <c r="H29" s="34">
        <f>VLOOKUP($B29,scoreC!$C$7:$V$160,8,FALSE)</f>
        <v>2.0000000000000001E-4</v>
      </c>
      <c r="I29" s="34">
        <f>VLOOKUP($B29,scoreC!$C$7:$V$160,9,FALSE)</f>
        <v>2.9999999999999997E-4</v>
      </c>
      <c r="J29" s="34">
        <f>VLOOKUP($B29,scoreC!$C$7:$V$160,10,FALSE)</f>
        <v>50</v>
      </c>
      <c r="K29" s="34">
        <f>VLOOKUP($B29,scoreC!$C$7:$V$160,11,FALSE)</f>
        <v>5.0000000000000001E-4</v>
      </c>
      <c r="L29" s="34">
        <f>VLOOKUP($B29,scoreC!$C$7:$V$160,12,FALSE)</f>
        <v>5.9999999999999995E-4</v>
      </c>
      <c r="M29" s="34">
        <f>VLOOKUP($B29,scoreC!$C$7:$V$160,13,FALSE)</f>
        <v>6.9999999999999999E-4</v>
      </c>
      <c r="N29" s="34">
        <f>VLOOKUP($B29,scoreC!$C$7:$V$160,14,FALSE)</f>
        <v>8.0000000000000004E-4</v>
      </c>
      <c r="O29" s="34">
        <f>VLOOKUP($B29,scoreC!$C$7:$V$160,15,FALSE)</f>
        <v>8.9999999999999998E-4</v>
      </c>
      <c r="P29" s="34">
        <f>VLOOKUP($B29,scoreC!$C$7:$V$160,16,FALSE)</f>
        <v>0</v>
      </c>
      <c r="Q29" s="41">
        <f>VLOOKUP($B29,scoreC!$C$7:$U$160,17,FALSE)</f>
        <v>50.003500000000003</v>
      </c>
      <c r="R29" s="12">
        <f>VLOOKUP($B29,scoreC!$C$7:$U$160,19,FALSE)</f>
        <v>31.4</v>
      </c>
      <c r="S29" s="27">
        <f t="shared" si="0"/>
        <v>50</v>
      </c>
    </row>
    <row r="30" spans="2:19" ht="17" x14ac:dyDescent="0.4">
      <c r="B30" s="14">
        <v>24</v>
      </c>
      <c r="C30" s="15">
        <f>VLOOKUP($B30,scoreC!$C$7:$V$160,3,FALSE)</f>
        <v>24</v>
      </c>
      <c r="D30" s="9" t="str">
        <f>VLOOKUP($B30,scoreC!$C$7:$V$160,4,FALSE)</f>
        <v xml:space="preserve">Fűrter Alexander </v>
      </c>
      <c r="E30" s="9">
        <f>VLOOKUP($B30,scoreC!$C$7:$V$160,5,FALSE)</f>
        <v>1</v>
      </c>
      <c r="F30" s="34">
        <f>VLOOKUP($B30,scoreC!$C$7:$V$160,6,FALSE)</f>
        <v>49</v>
      </c>
      <c r="G30" s="34">
        <f>VLOOKUP($B30,scoreC!$C$7:$V$160,7,FALSE)</f>
        <v>0</v>
      </c>
      <c r="H30" s="34">
        <f>VLOOKUP($B30,scoreC!$C$7:$V$160,8,FALSE)</f>
        <v>2.0000000000000001E-4</v>
      </c>
      <c r="I30" s="34">
        <f>VLOOKUP($B30,scoreC!$C$7:$V$160,9,FALSE)</f>
        <v>2.9999999999999997E-4</v>
      </c>
      <c r="J30" s="34">
        <f>VLOOKUP($B30,scoreC!$C$7:$V$160,10,FALSE)</f>
        <v>4.0000000000000002E-4</v>
      </c>
      <c r="K30" s="34">
        <f>VLOOKUP($B30,scoreC!$C$7:$V$160,11,FALSE)</f>
        <v>5.0000000000000001E-4</v>
      </c>
      <c r="L30" s="34">
        <f>VLOOKUP($B30,scoreC!$C$7:$V$160,12,FALSE)</f>
        <v>5.9999999999999995E-4</v>
      </c>
      <c r="M30" s="34">
        <f>VLOOKUP($B30,scoreC!$C$7:$V$160,13,FALSE)</f>
        <v>6.9999999999999999E-4</v>
      </c>
      <c r="N30" s="34">
        <f>VLOOKUP($B30,scoreC!$C$7:$V$160,14,FALSE)</f>
        <v>8.0000000000000004E-4</v>
      </c>
      <c r="O30" s="34">
        <f>VLOOKUP($B30,scoreC!$C$7:$V$160,15,FALSE)</f>
        <v>8.9999999999999998E-4</v>
      </c>
      <c r="P30" s="34">
        <f>VLOOKUP($B30,scoreC!$C$7:$V$160,16,FALSE)</f>
        <v>0</v>
      </c>
      <c r="Q30" s="41">
        <f>VLOOKUP($B30,scoreC!$C$7:$U$160,17,FALSE)</f>
        <v>49.003500000000003</v>
      </c>
      <c r="R30" s="12">
        <f>VLOOKUP($B30,scoreC!$C$7:$U$160,19,FALSE)</f>
        <v>27.9</v>
      </c>
      <c r="S30" s="27">
        <f t="shared" si="0"/>
        <v>49</v>
      </c>
    </row>
    <row r="31" spans="2:19" ht="17" x14ac:dyDescent="0.4">
      <c r="B31" s="14">
        <v>25</v>
      </c>
      <c r="C31" s="15">
        <f>VLOOKUP($B31,scoreC!$C$7:$V$160,3,FALSE)</f>
        <v>25</v>
      </c>
      <c r="D31" s="9" t="str">
        <f>VLOOKUP($B31,scoreC!$C$7:$V$160,4,FALSE)</f>
        <v>Lazzari Andrea</v>
      </c>
      <c r="E31" s="9">
        <f>VLOOKUP($B31,scoreC!$C$7:$V$160,5,FALSE)</f>
        <v>1</v>
      </c>
      <c r="F31" s="34">
        <f>VLOOKUP($B31,scoreC!$C$7:$V$160,6,FALSE)</f>
        <v>0</v>
      </c>
      <c r="G31" s="34">
        <f>VLOOKUP($B31,scoreC!$C$7:$V$160,7,FALSE)</f>
        <v>1E-4</v>
      </c>
      <c r="H31" s="34">
        <f>VLOOKUP($B31,scoreC!$C$7:$V$160,8,FALSE)</f>
        <v>2.0000000000000001E-4</v>
      </c>
      <c r="I31" s="34">
        <f>VLOOKUP($B31,scoreC!$C$7:$V$160,9,FALSE)</f>
        <v>2.9999999999999997E-4</v>
      </c>
      <c r="J31" s="34">
        <f>VLOOKUP($B31,scoreC!$C$7:$V$160,10,FALSE)</f>
        <v>4.0000000000000002E-4</v>
      </c>
      <c r="K31" s="34">
        <f>VLOOKUP($B31,scoreC!$C$7:$V$160,11,FALSE)</f>
        <v>5.0000000000000001E-4</v>
      </c>
      <c r="L31" s="34">
        <f>VLOOKUP($B31,scoreC!$C$7:$V$160,12,FALSE)</f>
        <v>46</v>
      </c>
      <c r="M31" s="34">
        <f>VLOOKUP($B31,scoreC!$C$7:$V$160,13,FALSE)</f>
        <v>6.9999999999999999E-4</v>
      </c>
      <c r="N31" s="34">
        <f>VLOOKUP($B31,scoreC!$C$7:$V$160,14,FALSE)</f>
        <v>8.0000000000000004E-4</v>
      </c>
      <c r="O31" s="34">
        <f>VLOOKUP($B31,scoreC!$C$7:$V$160,15,FALSE)</f>
        <v>8.9999999999999998E-4</v>
      </c>
      <c r="P31" s="34">
        <f>VLOOKUP($B31,scoreC!$C$7:$V$160,16,FALSE)</f>
        <v>0</v>
      </c>
      <c r="Q31" s="41">
        <f>VLOOKUP($B31,scoreC!$C$7:$U$160,17,FALSE)</f>
        <v>46.003300000000003</v>
      </c>
      <c r="R31" s="12">
        <f>VLOOKUP($B31,scoreC!$C$7:$U$160,19,FALSE)</f>
        <v>27.6</v>
      </c>
      <c r="S31" s="27">
        <f t="shared" si="0"/>
        <v>46</v>
      </c>
    </row>
    <row r="32" spans="2:19" ht="17" x14ac:dyDescent="0.4">
      <c r="B32" s="14">
        <v>26</v>
      </c>
      <c r="C32" s="15">
        <f>VLOOKUP($B32,scoreC!$C$7:$V$160,3,FALSE)</f>
        <v>26</v>
      </c>
      <c r="D32" s="9" t="str">
        <f>VLOOKUP($B32,scoreC!$C$7:$V$160,4,FALSE)</f>
        <v>Peterc Alenka</v>
      </c>
      <c r="E32" s="9">
        <f>VLOOKUP($B32,scoreC!$C$7:$V$160,5,FALSE)</f>
        <v>1</v>
      </c>
      <c r="F32" s="34">
        <f>VLOOKUP($B32,scoreC!$C$7:$V$160,6,FALSE)</f>
        <v>0</v>
      </c>
      <c r="G32" s="34">
        <f>VLOOKUP($B32,scoreC!$C$7:$V$160,7,FALSE)</f>
        <v>1E-4</v>
      </c>
      <c r="H32" s="34">
        <f>VLOOKUP($B32,scoreC!$C$7:$V$160,8,FALSE)</f>
        <v>2.0000000000000001E-4</v>
      </c>
      <c r="I32" s="34">
        <f>VLOOKUP($B32,scoreC!$C$7:$V$160,9,FALSE)</f>
        <v>44</v>
      </c>
      <c r="J32" s="34">
        <f>VLOOKUP($B32,scoreC!$C$7:$V$160,10,FALSE)</f>
        <v>4.0000000000000002E-4</v>
      </c>
      <c r="K32" s="34">
        <f>VLOOKUP($B32,scoreC!$C$7:$V$160,11,FALSE)</f>
        <v>5.0000000000000001E-4</v>
      </c>
      <c r="L32" s="34">
        <f>VLOOKUP($B32,scoreC!$C$7:$V$160,12,FALSE)</f>
        <v>5.9999999999999995E-4</v>
      </c>
      <c r="M32" s="34">
        <f>VLOOKUP($B32,scoreC!$C$7:$V$160,13,FALSE)</f>
        <v>6.9999999999999999E-4</v>
      </c>
      <c r="N32" s="34">
        <f>VLOOKUP($B32,scoreC!$C$7:$V$160,14,FALSE)</f>
        <v>8.0000000000000004E-4</v>
      </c>
      <c r="O32" s="34">
        <f>VLOOKUP($B32,scoreC!$C$7:$V$160,15,FALSE)</f>
        <v>8.9999999999999998E-4</v>
      </c>
      <c r="P32" s="34">
        <f>VLOOKUP($B32,scoreC!$C$7:$V$160,16,FALSE)</f>
        <v>0</v>
      </c>
      <c r="Q32" s="41">
        <f>VLOOKUP($B32,scoreC!$C$7:$U$160,17,FALSE)</f>
        <v>44.003500000000003</v>
      </c>
      <c r="R32" s="12">
        <f>VLOOKUP($B32,scoreC!$C$7:$U$160,19,FALSE)</f>
        <v>33.799999999999997</v>
      </c>
      <c r="S32" s="27">
        <f t="shared" si="0"/>
        <v>44</v>
      </c>
    </row>
    <row r="33" spans="2:19" ht="17" x14ac:dyDescent="0.4">
      <c r="B33" s="14">
        <v>27</v>
      </c>
      <c r="C33" s="15">
        <f>VLOOKUP($B33,scoreC!$C$7:$V$160,3,FALSE)</f>
        <v>27</v>
      </c>
      <c r="D33" s="9" t="str">
        <f>VLOOKUP($B33,scoreC!$C$7:$V$160,4,FALSE)</f>
        <v>Erculj Karmen</v>
      </c>
      <c r="E33" s="9">
        <f>VLOOKUP($B33,scoreC!$C$7:$V$160,5,FALSE)</f>
        <v>1</v>
      </c>
      <c r="F33" s="34">
        <f>VLOOKUP($B33,scoreC!$C$7:$V$160,6,FALSE)</f>
        <v>0</v>
      </c>
      <c r="G33" s="34">
        <f>VLOOKUP($B33,scoreC!$C$7:$V$160,7,FALSE)</f>
        <v>43</v>
      </c>
      <c r="H33" s="34">
        <f>VLOOKUP($B33,scoreC!$C$7:$V$160,8,FALSE)</f>
        <v>2.0000000000000001E-4</v>
      </c>
      <c r="I33" s="34">
        <f>VLOOKUP($B33,scoreC!$C$7:$V$160,9,FALSE)</f>
        <v>2.9999999999999997E-4</v>
      </c>
      <c r="J33" s="34">
        <f>VLOOKUP($B33,scoreC!$C$7:$V$160,10,FALSE)</f>
        <v>4.0000000000000002E-4</v>
      </c>
      <c r="K33" s="34">
        <f>VLOOKUP($B33,scoreC!$C$7:$V$160,11,FALSE)</f>
        <v>5.0000000000000001E-4</v>
      </c>
      <c r="L33" s="34">
        <f>VLOOKUP($B33,scoreC!$C$7:$V$160,12,FALSE)</f>
        <v>5.9999999999999995E-4</v>
      </c>
      <c r="M33" s="34">
        <f>VLOOKUP($B33,scoreC!$C$7:$V$160,13,FALSE)</f>
        <v>6.9999999999999999E-4</v>
      </c>
      <c r="N33" s="34">
        <f>VLOOKUP($B33,scoreC!$C$7:$V$160,14,FALSE)</f>
        <v>8.0000000000000004E-4</v>
      </c>
      <c r="O33" s="34">
        <f>VLOOKUP($B33,scoreC!$C$7:$V$160,15,FALSE)</f>
        <v>8.9999999999999998E-4</v>
      </c>
      <c r="P33" s="34">
        <f>VLOOKUP($B33,scoreC!$C$7:$V$160,16,FALSE)</f>
        <v>0</v>
      </c>
      <c r="Q33" s="41">
        <f>VLOOKUP($B33,scoreC!$C$7:$U$160,17,FALSE)</f>
        <v>43.003500000000003</v>
      </c>
      <c r="R33" s="12">
        <f>VLOOKUP($B33,scoreC!$C$7:$U$160,19,FALSE)</f>
        <v>34</v>
      </c>
      <c r="S33" s="27">
        <f t="shared" si="0"/>
        <v>43</v>
      </c>
    </row>
    <row r="34" spans="2:19" ht="17" x14ac:dyDescent="0.4">
      <c r="B34" s="14">
        <v>28</v>
      </c>
      <c r="C34" s="15">
        <f>VLOOKUP($B34,scoreC!$C$7:$V$160,3,FALSE)</f>
        <v>28</v>
      </c>
      <c r="D34" s="9" t="str">
        <f>VLOOKUP($B34,scoreC!$C$7:$V$160,4,FALSE)</f>
        <v>Zitnik Irena</v>
      </c>
      <c r="E34" s="9">
        <f>VLOOKUP($B34,scoreC!$C$7:$V$160,5,FALSE)</f>
        <v>1</v>
      </c>
      <c r="F34" s="34">
        <f>VLOOKUP($B34,scoreC!$C$7:$V$160,6,FALSE)</f>
        <v>0</v>
      </c>
      <c r="G34" s="34">
        <f>VLOOKUP($B34,scoreC!$C$7:$V$160,7,FALSE)</f>
        <v>1E-4</v>
      </c>
      <c r="H34" s="34">
        <f>VLOOKUP($B34,scoreC!$C$7:$V$160,8,FALSE)</f>
        <v>2.0000000000000001E-4</v>
      </c>
      <c r="I34" s="34">
        <f>VLOOKUP($B34,scoreC!$C$7:$V$160,9,FALSE)</f>
        <v>39</v>
      </c>
      <c r="J34" s="34">
        <f>VLOOKUP($B34,scoreC!$C$7:$V$160,10,FALSE)</f>
        <v>4.0000000000000002E-4</v>
      </c>
      <c r="K34" s="34">
        <f>VLOOKUP($B34,scoreC!$C$7:$V$160,11,FALSE)</f>
        <v>5.0000000000000001E-4</v>
      </c>
      <c r="L34" s="34">
        <f>VLOOKUP($B34,scoreC!$C$7:$V$160,12,FALSE)</f>
        <v>5.9999999999999995E-4</v>
      </c>
      <c r="M34" s="34">
        <f>VLOOKUP($B34,scoreC!$C$7:$V$160,13,FALSE)</f>
        <v>6.9999999999999999E-4</v>
      </c>
      <c r="N34" s="34">
        <f>VLOOKUP($B34,scoreC!$C$7:$V$160,14,FALSE)</f>
        <v>8.0000000000000004E-4</v>
      </c>
      <c r="O34" s="34">
        <f>VLOOKUP($B34,scoreC!$C$7:$V$160,15,FALSE)</f>
        <v>8.9999999999999998E-4</v>
      </c>
      <c r="P34" s="34">
        <f>VLOOKUP($B34,scoreC!$C$7:$V$160,16,FALSE)</f>
        <v>0</v>
      </c>
      <c r="Q34" s="41">
        <f>VLOOKUP($B34,scoreC!$C$7:$U$160,17,FALSE)</f>
        <v>39.003500000000003</v>
      </c>
      <c r="R34" s="12">
        <f>VLOOKUP($B34,scoreC!$C$7:$U$160,19,FALSE)</f>
        <v>36.5</v>
      </c>
      <c r="S34" s="27">
        <f t="shared" si="0"/>
        <v>39</v>
      </c>
    </row>
    <row r="35" spans="2:19" ht="17" x14ac:dyDescent="0.4">
      <c r="B35" s="14">
        <v>29</v>
      </c>
      <c r="C35" s="15">
        <f>VLOOKUP($B35,scoreC!$C$7:$V$160,3,FALSE)</f>
        <v>29</v>
      </c>
      <c r="D35" s="9" t="str">
        <f>VLOOKUP($B35,scoreC!$C$7:$V$160,4,FALSE)</f>
        <v xml:space="preserve">Sever Bojan </v>
      </c>
      <c r="E35" s="9">
        <f>VLOOKUP($B35,scoreC!$C$7:$V$160,5,FALSE)</f>
        <v>1</v>
      </c>
      <c r="F35" s="34">
        <f>VLOOKUP($B35,scoreC!$C$7:$V$160,6,FALSE)</f>
        <v>37</v>
      </c>
      <c r="G35" s="34">
        <f>VLOOKUP($B35,scoreC!$C$7:$V$160,7,FALSE)</f>
        <v>0</v>
      </c>
      <c r="H35" s="34">
        <f>VLOOKUP($B35,scoreC!$C$7:$V$160,8,FALSE)</f>
        <v>2.0000000000000001E-4</v>
      </c>
      <c r="I35" s="34">
        <f>VLOOKUP($B35,scoreC!$C$7:$V$160,9,FALSE)</f>
        <v>2.9999999999999997E-4</v>
      </c>
      <c r="J35" s="34">
        <f>VLOOKUP($B35,scoreC!$C$7:$V$160,10,FALSE)</f>
        <v>4.0000000000000002E-4</v>
      </c>
      <c r="K35" s="34">
        <f>VLOOKUP($B35,scoreC!$C$7:$V$160,11,FALSE)</f>
        <v>5.0000000000000001E-4</v>
      </c>
      <c r="L35" s="34">
        <f>VLOOKUP($B35,scoreC!$C$7:$V$160,12,FALSE)</f>
        <v>5.9999999999999995E-4</v>
      </c>
      <c r="M35" s="34">
        <f>VLOOKUP($B35,scoreC!$C$7:$V$160,13,FALSE)</f>
        <v>6.9999999999999999E-4</v>
      </c>
      <c r="N35" s="34">
        <f>VLOOKUP($B35,scoreC!$C$7:$V$160,14,FALSE)</f>
        <v>8.0000000000000004E-4</v>
      </c>
      <c r="O35" s="34">
        <f>VLOOKUP($B35,scoreC!$C$7:$V$160,15,FALSE)</f>
        <v>8.9999999999999998E-4</v>
      </c>
      <c r="P35" s="34">
        <f>VLOOKUP($B35,scoreC!$C$7:$V$160,16,FALSE)</f>
        <v>0</v>
      </c>
      <c r="Q35" s="41">
        <f>VLOOKUP($B35,scoreC!$C$7:$U$160,17,FALSE)</f>
        <v>37.003500000000003</v>
      </c>
      <c r="R35" s="12">
        <f>VLOOKUP($B35,scoreC!$C$7:$U$160,19,FALSE)</f>
        <v>27</v>
      </c>
      <c r="S35" s="27">
        <f t="shared" si="0"/>
        <v>37</v>
      </c>
    </row>
    <row r="36" spans="2:19" ht="17" x14ac:dyDescent="0.4">
      <c r="B36" s="14">
        <v>30</v>
      </c>
      <c r="C36" s="15">
        <f>VLOOKUP($B36,scoreC!$C$7:$V$160,3,FALSE)</f>
        <v>30</v>
      </c>
      <c r="D36" s="9" t="str">
        <f>VLOOKUP($B36,scoreC!$C$7:$V$160,4,FALSE)</f>
        <v>Smodila Peter</v>
      </c>
      <c r="E36" s="9">
        <f>VLOOKUP($B36,scoreC!$C$7:$V$160,5,FALSE)</f>
        <v>1</v>
      </c>
      <c r="F36" s="34">
        <f>VLOOKUP($B36,scoreC!$C$7:$V$160,6,FALSE)</f>
        <v>0</v>
      </c>
      <c r="G36" s="34">
        <f>VLOOKUP($B36,scoreC!$C$7:$V$160,7,FALSE)</f>
        <v>1E-4</v>
      </c>
      <c r="H36" s="34">
        <f>VLOOKUP($B36,scoreC!$C$7:$V$160,8,FALSE)</f>
        <v>35</v>
      </c>
      <c r="I36" s="34">
        <f>VLOOKUP($B36,scoreC!$C$7:$V$160,9,FALSE)</f>
        <v>2.9999999999999997E-4</v>
      </c>
      <c r="J36" s="34">
        <f>VLOOKUP($B36,scoreC!$C$7:$V$160,10,FALSE)</f>
        <v>4.0000000000000002E-4</v>
      </c>
      <c r="K36" s="34">
        <f>VLOOKUP($B36,scoreC!$C$7:$V$160,11,FALSE)</f>
        <v>5.0000000000000001E-4</v>
      </c>
      <c r="L36" s="34">
        <f>VLOOKUP($B36,scoreC!$C$7:$V$160,12,FALSE)</f>
        <v>5.9999999999999995E-4</v>
      </c>
      <c r="M36" s="34">
        <f>VLOOKUP($B36,scoreC!$C$7:$V$160,13,FALSE)</f>
        <v>6.9999999999999999E-4</v>
      </c>
      <c r="N36" s="34">
        <f>VLOOKUP($B36,scoreC!$C$7:$V$160,14,FALSE)</f>
        <v>8.0000000000000004E-4</v>
      </c>
      <c r="O36" s="34">
        <f>VLOOKUP($B36,scoreC!$C$7:$V$160,15,FALSE)</f>
        <v>8.9999999999999998E-4</v>
      </c>
      <c r="P36" s="34">
        <f>VLOOKUP($B36,scoreC!$C$7:$V$160,16,FALSE)</f>
        <v>0</v>
      </c>
      <c r="Q36" s="41">
        <f>VLOOKUP($B36,scoreC!$C$7:$U$160,17,FALSE)</f>
        <v>35.003500000000003</v>
      </c>
      <c r="R36" s="12">
        <f>VLOOKUP($B36,scoreC!$C$7:$U$160,19,FALSE)</f>
        <v>31.1</v>
      </c>
      <c r="S36" s="27">
        <f t="shared" si="0"/>
        <v>35</v>
      </c>
    </row>
    <row r="37" spans="2:19" ht="17" x14ac:dyDescent="0.4">
      <c r="B37" s="14">
        <v>31</v>
      </c>
      <c r="C37" s="15">
        <f>VLOOKUP($B37,scoreC!$C$7:$V$160,3,FALSE)</f>
        <v>30</v>
      </c>
      <c r="D37" s="9" t="str">
        <f>VLOOKUP($B37,scoreC!$C$7:$V$160,4,FALSE)</f>
        <v>Princic Bojana</v>
      </c>
      <c r="E37" s="9">
        <f>VLOOKUP($B37,scoreC!$C$7:$V$160,5,FALSE)</f>
        <v>1</v>
      </c>
      <c r="F37" s="34">
        <f>VLOOKUP($B37,scoreC!$C$7:$V$160,6,FALSE)</f>
        <v>0</v>
      </c>
      <c r="G37" s="34">
        <f>VLOOKUP($B37,scoreC!$C$7:$V$160,7,FALSE)</f>
        <v>35</v>
      </c>
      <c r="H37" s="34">
        <f>VLOOKUP($B37,scoreC!$C$7:$V$160,8,FALSE)</f>
        <v>2.0000000000000001E-4</v>
      </c>
      <c r="I37" s="34">
        <f>VLOOKUP($B37,scoreC!$C$7:$V$160,9,FALSE)</f>
        <v>2.9999999999999997E-4</v>
      </c>
      <c r="J37" s="34">
        <f>VLOOKUP($B37,scoreC!$C$7:$V$160,10,FALSE)</f>
        <v>4.0000000000000002E-4</v>
      </c>
      <c r="K37" s="34">
        <f>VLOOKUP($B37,scoreC!$C$7:$V$160,11,FALSE)</f>
        <v>5.0000000000000001E-4</v>
      </c>
      <c r="L37" s="34">
        <f>VLOOKUP($B37,scoreC!$C$7:$V$160,12,FALSE)</f>
        <v>5.9999999999999995E-4</v>
      </c>
      <c r="M37" s="34">
        <f>VLOOKUP($B37,scoreC!$C$7:$V$160,13,FALSE)</f>
        <v>6.9999999999999999E-4</v>
      </c>
      <c r="N37" s="34">
        <f>VLOOKUP($B37,scoreC!$C$7:$V$160,14,FALSE)</f>
        <v>8.0000000000000004E-4</v>
      </c>
      <c r="O37" s="34">
        <f>VLOOKUP($B37,scoreC!$C$7:$V$160,15,FALSE)</f>
        <v>8.9999999999999998E-4</v>
      </c>
      <c r="P37" s="34">
        <f>VLOOKUP($B37,scoreC!$C$7:$V$160,16,FALSE)</f>
        <v>0</v>
      </c>
      <c r="Q37" s="41">
        <f>VLOOKUP($B37,scoreC!$C$7:$U$160,17,FALSE)</f>
        <v>35.003500000000003</v>
      </c>
      <c r="R37" s="12">
        <f>VLOOKUP($B37,scoreC!$C$7:$U$160,19,FALSE)</f>
        <v>25.3</v>
      </c>
      <c r="S37" s="27">
        <f t="shared" si="0"/>
        <v>35</v>
      </c>
    </row>
    <row r="38" spans="2:19" ht="17" x14ac:dyDescent="0.4">
      <c r="B38" s="14">
        <v>32</v>
      </c>
      <c r="C38" s="15">
        <f>VLOOKUP($B38,scoreC!$C$7:$V$160,3,FALSE)</f>
        <v>32</v>
      </c>
      <c r="D38" s="9" t="str">
        <f>VLOOKUP($B38,scoreC!$C$7:$V$160,4,FALSE)</f>
        <v>Luzar Emil</v>
      </c>
      <c r="E38" s="9">
        <f>VLOOKUP($B38,scoreC!$C$7:$V$160,5,FALSE)</f>
        <v>1</v>
      </c>
      <c r="F38" s="34">
        <f>VLOOKUP($B38,scoreC!$C$7:$V$160,6,FALSE)</f>
        <v>0</v>
      </c>
      <c r="G38" s="34">
        <f>VLOOKUP($B38,scoreC!$C$7:$V$160,7,FALSE)</f>
        <v>1E-4</v>
      </c>
      <c r="H38" s="34">
        <f>VLOOKUP($B38,scoreC!$C$7:$V$160,8,FALSE)</f>
        <v>2.0000000000000001E-4</v>
      </c>
      <c r="I38" s="34">
        <f>VLOOKUP($B38,scoreC!$C$7:$V$160,9,FALSE)</f>
        <v>2.9999999999999997E-4</v>
      </c>
      <c r="J38" s="34">
        <f>VLOOKUP($B38,scoreC!$C$7:$V$160,10,FALSE)</f>
        <v>34</v>
      </c>
      <c r="K38" s="34">
        <f>VLOOKUP($B38,scoreC!$C$7:$V$160,11,FALSE)</f>
        <v>5.0000000000000001E-4</v>
      </c>
      <c r="L38" s="34">
        <f>VLOOKUP($B38,scoreC!$C$7:$V$160,12,FALSE)</f>
        <v>5.9999999999999995E-4</v>
      </c>
      <c r="M38" s="34">
        <f>VLOOKUP($B38,scoreC!$C$7:$V$160,13,FALSE)</f>
        <v>6.9999999999999999E-4</v>
      </c>
      <c r="N38" s="34">
        <f>VLOOKUP($B38,scoreC!$C$7:$V$160,14,FALSE)</f>
        <v>8.0000000000000004E-4</v>
      </c>
      <c r="O38" s="34">
        <f>VLOOKUP($B38,scoreC!$C$7:$V$160,15,FALSE)</f>
        <v>8.9999999999999998E-4</v>
      </c>
      <c r="P38" s="34">
        <f>VLOOKUP($B38,scoreC!$C$7:$V$160,16,FALSE)</f>
        <v>0</v>
      </c>
      <c r="Q38" s="41">
        <f>VLOOKUP($B38,scoreC!$C$7:$U$160,17,FALSE)</f>
        <v>34.003500000000003</v>
      </c>
      <c r="R38" s="12">
        <f>VLOOKUP($B38,scoreC!$C$7:$U$160,19,FALSE)</f>
        <v>25.8</v>
      </c>
      <c r="S38" s="27">
        <f t="shared" si="0"/>
        <v>34</v>
      </c>
    </row>
    <row r="39" spans="2:19" ht="17" x14ac:dyDescent="0.4">
      <c r="B39" s="14">
        <v>33</v>
      </c>
      <c r="C39" s="15">
        <f>VLOOKUP($B39,scoreC!$C$7:$V$160,3,FALSE)</f>
        <v>32</v>
      </c>
      <c r="D39" s="9" t="str">
        <f>VLOOKUP($B39,scoreC!$C$7:$V$160,4,FALSE)</f>
        <v>Carli Annamaria</v>
      </c>
      <c r="E39" s="9">
        <f>VLOOKUP($B39,scoreC!$C$7:$V$160,5,FALSE)</f>
        <v>1</v>
      </c>
      <c r="F39" s="34">
        <f>VLOOKUP($B39,scoreC!$C$7:$V$160,6,FALSE)</f>
        <v>0</v>
      </c>
      <c r="G39" s="34">
        <f>VLOOKUP($B39,scoreC!$C$7:$V$160,7,FALSE)</f>
        <v>1E-4</v>
      </c>
      <c r="H39" s="34">
        <f>VLOOKUP($B39,scoreC!$C$7:$V$160,8,FALSE)</f>
        <v>2.0000000000000001E-4</v>
      </c>
      <c r="I39" s="34">
        <f>VLOOKUP($B39,scoreC!$C$7:$V$160,9,FALSE)</f>
        <v>2.9999999999999997E-4</v>
      </c>
      <c r="J39" s="34">
        <f>VLOOKUP($B39,scoreC!$C$7:$V$160,10,FALSE)</f>
        <v>4.0000000000000002E-4</v>
      </c>
      <c r="K39" s="34">
        <f>VLOOKUP($B39,scoreC!$C$7:$V$160,11,FALSE)</f>
        <v>5.0000000000000001E-4</v>
      </c>
      <c r="L39" s="34">
        <f>VLOOKUP($B39,scoreC!$C$7:$V$160,12,FALSE)</f>
        <v>34</v>
      </c>
      <c r="M39" s="34">
        <f>VLOOKUP($B39,scoreC!$C$7:$V$160,13,FALSE)</f>
        <v>6.9999999999999999E-4</v>
      </c>
      <c r="N39" s="34">
        <f>VLOOKUP($B39,scoreC!$C$7:$V$160,14,FALSE)</f>
        <v>8.0000000000000004E-4</v>
      </c>
      <c r="O39" s="34">
        <f>VLOOKUP($B39,scoreC!$C$7:$V$160,15,FALSE)</f>
        <v>8.9999999999999998E-4</v>
      </c>
      <c r="P39" s="34">
        <f>VLOOKUP($B39,scoreC!$C$7:$V$160,16,FALSE)</f>
        <v>0</v>
      </c>
      <c r="Q39" s="41">
        <f>VLOOKUP($B39,scoreC!$C$7:$U$160,17,FALSE)</f>
        <v>34.003500000000003</v>
      </c>
      <c r="R39" s="12">
        <f>VLOOKUP($B39,scoreC!$C$7:$U$160,19,FALSE)</f>
        <v>32</v>
      </c>
      <c r="S39" s="27">
        <f t="shared" si="0"/>
        <v>34</v>
      </c>
    </row>
    <row r="40" spans="2:19" ht="17" x14ac:dyDescent="0.4">
      <c r="B40" s="14">
        <v>34</v>
      </c>
      <c r="C40" s="15">
        <f>VLOOKUP($B40,scoreC!$C$7:$V$160,3,FALSE)</f>
        <v>34</v>
      </c>
      <c r="D40" s="9" t="str">
        <f>VLOOKUP($B40,scoreC!$C$7:$V$160,4,FALSE)</f>
        <v>Duric Slavisa</v>
      </c>
      <c r="E40" s="9">
        <f>VLOOKUP($B40,scoreC!$C$7:$V$160,5,FALSE)</f>
        <v>1</v>
      </c>
      <c r="F40" s="34">
        <f>VLOOKUP($B40,scoreC!$C$7:$V$160,6,FALSE)</f>
        <v>0</v>
      </c>
      <c r="G40" s="34">
        <f>VLOOKUP($B40,scoreC!$C$7:$V$160,7,FALSE)</f>
        <v>1E-4</v>
      </c>
      <c r="H40" s="34">
        <f>VLOOKUP($B40,scoreC!$C$7:$V$160,8,FALSE)</f>
        <v>2.0000000000000001E-4</v>
      </c>
      <c r="I40" s="34">
        <f>VLOOKUP($B40,scoreC!$C$7:$V$160,9,FALSE)</f>
        <v>2.9999999999999997E-4</v>
      </c>
      <c r="J40" s="34">
        <f>VLOOKUP($B40,scoreC!$C$7:$V$160,10,FALSE)</f>
        <v>32</v>
      </c>
      <c r="K40" s="34">
        <f>VLOOKUP($B40,scoreC!$C$7:$V$160,11,FALSE)</f>
        <v>5.0000000000000001E-4</v>
      </c>
      <c r="L40" s="34">
        <f>VLOOKUP($B40,scoreC!$C$7:$V$160,12,FALSE)</f>
        <v>5.9999999999999995E-4</v>
      </c>
      <c r="M40" s="34">
        <f>VLOOKUP($B40,scoreC!$C$7:$V$160,13,FALSE)</f>
        <v>6.9999999999999999E-4</v>
      </c>
      <c r="N40" s="34">
        <f>VLOOKUP($B40,scoreC!$C$7:$V$160,14,FALSE)</f>
        <v>8.0000000000000004E-4</v>
      </c>
      <c r="O40" s="34">
        <f>VLOOKUP($B40,scoreC!$C$7:$V$160,15,FALSE)</f>
        <v>8.9999999999999998E-4</v>
      </c>
      <c r="P40" s="34">
        <f>VLOOKUP($B40,scoreC!$C$7:$V$160,16,FALSE)</f>
        <v>0</v>
      </c>
      <c r="Q40" s="41">
        <f>VLOOKUP($B40,scoreC!$C$7:$U$160,17,FALSE)</f>
        <v>32.003500000000003</v>
      </c>
      <c r="R40" s="12">
        <f>VLOOKUP($B40,scoreC!$C$7:$U$160,19,FALSE)</f>
        <v>31.2</v>
      </c>
      <c r="S40" s="27">
        <f t="shared" si="0"/>
        <v>32</v>
      </c>
    </row>
    <row r="41" spans="2:19" ht="17" x14ac:dyDescent="0.4">
      <c r="B41" s="14">
        <v>35</v>
      </c>
      <c r="C41" s="15">
        <f>VLOOKUP($B41,scoreC!$C$7:$V$160,3,FALSE)</f>
        <v>35</v>
      </c>
      <c r="D41" s="9" t="str">
        <f>VLOOKUP($B41,scoreC!$C$7:$V$160,4,FALSE)</f>
        <v>Zgavec Simon</v>
      </c>
      <c r="E41" s="9">
        <f>VLOOKUP($B41,scoreC!$C$7:$V$160,5,FALSE)</f>
        <v>1</v>
      </c>
      <c r="F41" s="34">
        <f>VLOOKUP($B41,scoreC!$C$7:$V$160,6,FALSE)</f>
        <v>0</v>
      </c>
      <c r="G41" s="34">
        <f>VLOOKUP($B41,scoreC!$C$7:$V$160,7,FALSE)</f>
        <v>1E-4</v>
      </c>
      <c r="H41" s="34">
        <f>VLOOKUP($B41,scoreC!$C$7:$V$160,8,FALSE)</f>
        <v>2.0000000000000001E-4</v>
      </c>
      <c r="I41" s="34">
        <f>VLOOKUP($B41,scoreC!$C$7:$V$160,9,FALSE)</f>
        <v>2.9999999999999997E-4</v>
      </c>
      <c r="J41" s="34">
        <f>VLOOKUP($B41,scoreC!$C$7:$V$160,10,FALSE)</f>
        <v>4.0000000000000002E-4</v>
      </c>
      <c r="K41" s="34">
        <f>VLOOKUP($B41,scoreC!$C$7:$V$160,11,FALSE)</f>
        <v>5.0000000000000001E-4</v>
      </c>
      <c r="L41" s="34">
        <f>VLOOKUP($B41,scoreC!$C$7:$V$160,12,FALSE)</f>
        <v>5.9999999999999995E-4</v>
      </c>
      <c r="M41" s="34">
        <f>VLOOKUP($B41,scoreC!$C$7:$V$160,13,FALSE)</f>
        <v>6.9999999999999999E-4</v>
      </c>
      <c r="N41" s="34">
        <f>VLOOKUP($B41,scoreC!$C$7:$V$160,14,FALSE)</f>
        <v>8.0000000000000004E-4</v>
      </c>
      <c r="O41" s="34">
        <f>VLOOKUP($B41,scoreC!$C$7:$V$160,15,FALSE)</f>
        <v>32</v>
      </c>
      <c r="P41" s="34">
        <f>VLOOKUP($B41,scoreC!$C$7:$V$160,16,FALSE)</f>
        <v>0</v>
      </c>
      <c r="Q41" s="41">
        <f>VLOOKUP($B41,scoreC!$C$7:$U$160,17,FALSE)</f>
        <v>32.003</v>
      </c>
      <c r="R41" s="12">
        <f>VLOOKUP($B41,scoreC!$C$7:$U$160,19,FALSE)</f>
        <v>47.7</v>
      </c>
      <c r="S41" s="27">
        <f t="shared" si="0"/>
        <v>32</v>
      </c>
    </row>
    <row r="42" spans="2:19" ht="17" x14ac:dyDescent="0.4">
      <c r="B42" s="14">
        <v>36</v>
      </c>
      <c r="C42" s="15">
        <f>VLOOKUP($B42,scoreC!$C$7:$V$160,3,FALSE)</f>
        <v>36</v>
      </c>
      <c r="D42" s="9" t="str">
        <f>VLOOKUP($B42,scoreC!$C$7:$V$160,4,FALSE)</f>
        <v>Bobera Janko</v>
      </c>
      <c r="E42" s="9">
        <f>VLOOKUP($B42,scoreC!$C$7:$V$160,5,FALSE)</f>
        <v>1</v>
      </c>
      <c r="F42" s="34">
        <f>VLOOKUP($B42,scoreC!$C$7:$V$160,6,FALSE)</f>
        <v>0</v>
      </c>
      <c r="G42" s="34">
        <f>VLOOKUP($B42,scoreC!$C$7:$V$160,7,FALSE)</f>
        <v>1E-4</v>
      </c>
      <c r="H42" s="34">
        <f>VLOOKUP($B42,scoreC!$C$7:$V$160,8,FALSE)</f>
        <v>2.0000000000000001E-4</v>
      </c>
      <c r="I42" s="34">
        <f>VLOOKUP($B42,scoreC!$C$7:$V$160,9,FALSE)</f>
        <v>2.9999999999999997E-4</v>
      </c>
      <c r="J42" s="34">
        <f>VLOOKUP($B42,scoreC!$C$7:$V$160,10,FALSE)</f>
        <v>31</v>
      </c>
      <c r="K42" s="34">
        <f>VLOOKUP($B42,scoreC!$C$7:$V$160,11,FALSE)</f>
        <v>5.0000000000000001E-4</v>
      </c>
      <c r="L42" s="34">
        <f>VLOOKUP($B42,scoreC!$C$7:$V$160,12,FALSE)</f>
        <v>5.9999999999999995E-4</v>
      </c>
      <c r="M42" s="34">
        <f>VLOOKUP($B42,scoreC!$C$7:$V$160,13,FALSE)</f>
        <v>6.9999999999999999E-4</v>
      </c>
      <c r="N42" s="34">
        <f>VLOOKUP($B42,scoreC!$C$7:$V$160,14,FALSE)</f>
        <v>8.0000000000000004E-4</v>
      </c>
      <c r="O42" s="34">
        <f>VLOOKUP($B42,scoreC!$C$7:$V$160,15,FALSE)</f>
        <v>8.9999999999999998E-4</v>
      </c>
      <c r="P42" s="34">
        <f>VLOOKUP($B42,scoreC!$C$7:$V$160,16,FALSE)</f>
        <v>0</v>
      </c>
      <c r="Q42" s="41">
        <f>VLOOKUP($B42,scoreC!$C$7:$U$160,17,FALSE)</f>
        <v>31.003499999999999</v>
      </c>
      <c r="R42" s="12">
        <f>VLOOKUP($B42,scoreC!$C$7:$U$160,19,FALSE)</f>
        <v>32.1</v>
      </c>
      <c r="S42" s="27">
        <f t="shared" si="0"/>
        <v>31</v>
      </c>
    </row>
    <row r="43" spans="2:19" ht="17" x14ac:dyDescent="0.4">
      <c r="B43" s="14">
        <v>37</v>
      </c>
      <c r="C43" s="15">
        <f>VLOOKUP($B43,scoreC!$C$7:$V$160,3,FALSE)</f>
        <v>37</v>
      </c>
      <c r="D43" s="9" t="str">
        <f>VLOOKUP($B43,scoreC!$C$7:$V$160,4,FALSE)</f>
        <v xml:space="preserve">Wutti Ines </v>
      </c>
      <c r="E43" s="9">
        <f>VLOOKUP($B43,scoreC!$C$7:$V$160,5,FALSE)</f>
        <v>1</v>
      </c>
      <c r="F43" s="34">
        <f>VLOOKUP($B43,scoreC!$C$7:$V$160,6,FALSE)</f>
        <v>29</v>
      </c>
      <c r="G43" s="34">
        <f>VLOOKUP($B43,scoreC!$C$7:$V$160,7,FALSE)</f>
        <v>0</v>
      </c>
      <c r="H43" s="34">
        <f>VLOOKUP($B43,scoreC!$C$7:$V$160,8,FALSE)</f>
        <v>2.0000000000000001E-4</v>
      </c>
      <c r="I43" s="34">
        <f>VLOOKUP($B43,scoreC!$C$7:$V$160,9,FALSE)</f>
        <v>2.9999999999999997E-4</v>
      </c>
      <c r="J43" s="34">
        <f>VLOOKUP($B43,scoreC!$C$7:$V$160,10,FALSE)</f>
        <v>4.0000000000000002E-4</v>
      </c>
      <c r="K43" s="34">
        <f>VLOOKUP($B43,scoreC!$C$7:$V$160,11,FALSE)</f>
        <v>5.0000000000000001E-4</v>
      </c>
      <c r="L43" s="34">
        <f>VLOOKUP($B43,scoreC!$C$7:$V$160,12,FALSE)</f>
        <v>5.9999999999999995E-4</v>
      </c>
      <c r="M43" s="34">
        <f>VLOOKUP($B43,scoreC!$C$7:$V$160,13,FALSE)</f>
        <v>6.9999999999999999E-4</v>
      </c>
      <c r="N43" s="34">
        <f>VLOOKUP($B43,scoreC!$C$7:$V$160,14,FALSE)</f>
        <v>8.0000000000000004E-4</v>
      </c>
      <c r="O43" s="34">
        <f>VLOOKUP($B43,scoreC!$C$7:$V$160,15,FALSE)</f>
        <v>8.9999999999999998E-4</v>
      </c>
      <c r="P43" s="34">
        <f>VLOOKUP($B43,scoreC!$C$7:$V$160,16,FALSE)</f>
        <v>0</v>
      </c>
      <c r="Q43" s="41">
        <f>VLOOKUP($B43,scoreC!$C$7:$U$160,17,FALSE)</f>
        <v>29.003499999999999</v>
      </c>
      <c r="R43" s="12">
        <f>VLOOKUP($B43,scoreC!$C$7:$U$160,19,FALSE)</f>
        <v>46.9</v>
      </c>
      <c r="S43" s="27">
        <f t="shared" si="0"/>
        <v>29</v>
      </c>
    </row>
    <row r="44" spans="2:19" ht="17" x14ac:dyDescent="0.4">
      <c r="B44" s="14">
        <v>38</v>
      </c>
      <c r="C44" s="15">
        <f>VLOOKUP($B44,scoreC!$C$7:$V$160,3,FALSE)</f>
        <v>37</v>
      </c>
      <c r="D44" s="9" t="str">
        <f>VLOOKUP($B44,scoreC!$C$7:$V$160,4,FALSE)</f>
        <v xml:space="preserve">Hummerbrunner Michael </v>
      </c>
      <c r="E44" s="9">
        <f>VLOOKUP($B44,scoreC!$C$7:$V$160,5,FALSE)</f>
        <v>1</v>
      </c>
      <c r="F44" s="34">
        <f>VLOOKUP($B44,scoreC!$C$7:$V$160,6,FALSE)</f>
        <v>29</v>
      </c>
      <c r="G44" s="34">
        <f>VLOOKUP($B44,scoreC!$C$7:$V$160,7,FALSE)</f>
        <v>0</v>
      </c>
      <c r="H44" s="34">
        <f>VLOOKUP($B44,scoreC!$C$7:$V$160,8,FALSE)</f>
        <v>2.0000000000000001E-4</v>
      </c>
      <c r="I44" s="34">
        <f>VLOOKUP($B44,scoreC!$C$7:$V$160,9,FALSE)</f>
        <v>2.9999999999999997E-4</v>
      </c>
      <c r="J44" s="34">
        <f>VLOOKUP($B44,scoreC!$C$7:$V$160,10,FALSE)</f>
        <v>4.0000000000000002E-4</v>
      </c>
      <c r="K44" s="34">
        <f>VLOOKUP($B44,scoreC!$C$7:$V$160,11,FALSE)</f>
        <v>5.0000000000000001E-4</v>
      </c>
      <c r="L44" s="34">
        <f>VLOOKUP($B44,scoreC!$C$7:$V$160,12,FALSE)</f>
        <v>5.9999999999999995E-4</v>
      </c>
      <c r="M44" s="34">
        <f>VLOOKUP($B44,scoreC!$C$7:$V$160,13,FALSE)</f>
        <v>6.9999999999999999E-4</v>
      </c>
      <c r="N44" s="34">
        <f>VLOOKUP($B44,scoreC!$C$7:$V$160,14,FALSE)</f>
        <v>8.0000000000000004E-4</v>
      </c>
      <c r="O44" s="34">
        <f>VLOOKUP($B44,scoreC!$C$7:$V$160,15,FALSE)</f>
        <v>8.9999999999999998E-4</v>
      </c>
      <c r="P44" s="34">
        <f>VLOOKUP($B44,scoreC!$C$7:$V$160,16,FALSE)</f>
        <v>0</v>
      </c>
      <c r="Q44" s="41">
        <f>VLOOKUP($B44,scoreC!$C$7:$U$160,17,FALSE)</f>
        <v>29.003499999999999</v>
      </c>
      <c r="R44" s="12">
        <f>VLOOKUP($B44,scoreC!$C$7:$U$160,19,FALSE)</f>
        <v>27.6</v>
      </c>
      <c r="S44" s="27">
        <f t="shared" si="0"/>
        <v>29</v>
      </c>
    </row>
    <row r="45" spans="2:19" ht="17" x14ac:dyDescent="0.4">
      <c r="B45" s="14">
        <v>39</v>
      </c>
      <c r="C45" s="15">
        <f>VLOOKUP($B45,scoreC!$C$7:$V$160,3,FALSE)</f>
        <v>39</v>
      </c>
      <c r="D45" s="9" t="str">
        <f>VLOOKUP($B45,scoreC!$C$7:$V$160,4,FALSE)</f>
        <v>Krnjus Emil</v>
      </c>
      <c r="E45" s="9">
        <f>VLOOKUP($B45,scoreC!$C$7:$V$160,5,FALSE)</f>
        <v>1</v>
      </c>
      <c r="F45" s="34">
        <f>VLOOKUP($B45,scoreC!$C$7:$V$160,6,FALSE)</f>
        <v>0</v>
      </c>
      <c r="G45" s="34">
        <f>VLOOKUP($B45,scoreC!$C$7:$V$160,7,FALSE)</f>
        <v>1E-4</v>
      </c>
      <c r="H45" s="34">
        <f>VLOOKUP($B45,scoreC!$C$7:$V$160,8,FALSE)</f>
        <v>2.0000000000000001E-4</v>
      </c>
      <c r="I45" s="34">
        <f>VLOOKUP($B45,scoreC!$C$7:$V$160,9,FALSE)</f>
        <v>2.9999999999999997E-4</v>
      </c>
      <c r="J45" s="34">
        <f>VLOOKUP($B45,scoreC!$C$7:$V$160,10,FALSE)</f>
        <v>4.0000000000000002E-4</v>
      </c>
      <c r="K45" s="34">
        <f>VLOOKUP($B45,scoreC!$C$7:$V$160,11,FALSE)</f>
        <v>27</v>
      </c>
      <c r="L45" s="34">
        <f>VLOOKUP($B45,scoreC!$C$7:$V$160,12,FALSE)</f>
        <v>5.9999999999999995E-4</v>
      </c>
      <c r="M45" s="34">
        <f>VLOOKUP($B45,scoreC!$C$7:$V$160,13,FALSE)</f>
        <v>6.9999999999999999E-4</v>
      </c>
      <c r="N45" s="34">
        <f>VLOOKUP($B45,scoreC!$C$7:$V$160,14,FALSE)</f>
        <v>8.0000000000000004E-4</v>
      </c>
      <c r="O45" s="34">
        <f>VLOOKUP($B45,scoreC!$C$7:$V$160,15,FALSE)</f>
        <v>8.9999999999999998E-4</v>
      </c>
      <c r="P45" s="34">
        <f>VLOOKUP($B45,scoreC!$C$7:$V$160,16,FALSE)</f>
        <v>0</v>
      </c>
      <c r="Q45" s="41">
        <f>VLOOKUP($B45,scoreC!$C$7:$U$160,17,FALSE)</f>
        <v>27.003399999999999</v>
      </c>
      <c r="R45" s="12">
        <f>VLOOKUP($B45,scoreC!$C$7:$U$160,19,FALSE)</f>
        <v>45.3</v>
      </c>
      <c r="S45" s="27">
        <f t="shared" si="0"/>
        <v>27</v>
      </c>
    </row>
    <row r="46" spans="2:19" ht="17" x14ac:dyDescent="0.4">
      <c r="B46" s="14">
        <v>40</v>
      </c>
      <c r="C46" s="15">
        <f>VLOOKUP($B46,scoreC!$C$7:$V$160,3,FALSE)</f>
        <v>40</v>
      </c>
      <c r="D46" s="9" t="str">
        <f>VLOOKUP($B46,scoreC!$C$7:$V$160,4,FALSE)</f>
        <v>Scurek Tomaz</v>
      </c>
      <c r="E46" s="9">
        <f>VLOOKUP($B46,scoreC!$C$7:$V$160,5,FALSE)</f>
        <v>1</v>
      </c>
      <c r="F46" s="34">
        <f>VLOOKUP($B46,scoreC!$C$7:$V$160,6,FALSE)</f>
        <v>0</v>
      </c>
      <c r="G46" s="34">
        <f>VLOOKUP($B46,scoreC!$C$7:$V$160,7,FALSE)</f>
        <v>1E-4</v>
      </c>
      <c r="H46" s="34">
        <f>VLOOKUP($B46,scoreC!$C$7:$V$160,8,FALSE)</f>
        <v>2.0000000000000001E-4</v>
      </c>
      <c r="I46" s="34">
        <f>VLOOKUP($B46,scoreC!$C$7:$V$160,9,FALSE)</f>
        <v>2.9999999999999997E-4</v>
      </c>
      <c r="J46" s="34">
        <f>VLOOKUP($B46,scoreC!$C$7:$V$160,10,FALSE)</f>
        <v>26</v>
      </c>
      <c r="K46" s="34">
        <f>VLOOKUP($B46,scoreC!$C$7:$V$160,11,FALSE)</f>
        <v>5.0000000000000001E-4</v>
      </c>
      <c r="L46" s="34">
        <f>VLOOKUP($B46,scoreC!$C$7:$V$160,12,FALSE)</f>
        <v>5.9999999999999995E-4</v>
      </c>
      <c r="M46" s="34">
        <f>VLOOKUP($B46,scoreC!$C$7:$V$160,13,FALSE)</f>
        <v>6.9999999999999999E-4</v>
      </c>
      <c r="N46" s="34">
        <f>VLOOKUP($B46,scoreC!$C$7:$V$160,14,FALSE)</f>
        <v>8.0000000000000004E-4</v>
      </c>
      <c r="O46" s="34">
        <f>VLOOKUP($B46,scoreC!$C$7:$V$160,15,FALSE)</f>
        <v>8.9999999999999998E-4</v>
      </c>
      <c r="P46" s="34">
        <f>VLOOKUP($B46,scoreC!$C$7:$V$160,16,FALSE)</f>
        <v>0</v>
      </c>
      <c r="Q46" s="41">
        <f>VLOOKUP($B46,scoreC!$C$7:$U$160,17,FALSE)</f>
        <v>26.003499999999999</v>
      </c>
      <c r="R46" s="12">
        <f>VLOOKUP($B46,scoreC!$C$7:$U$160,19,FALSE)</f>
        <v>34.299999999999997</v>
      </c>
      <c r="S46" s="27">
        <f t="shared" si="0"/>
        <v>26</v>
      </c>
    </row>
    <row r="47" spans="2:19" ht="17" x14ac:dyDescent="0.4">
      <c r="B47" s="14">
        <v>41</v>
      </c>
      <c r="C47" s="15">
        <f>VLOOKUP($B47,scoreC!$C$7:$V$160,3,FALSE)</f>
        <v>41</v>
      </c>
      <c r="D47" s="9" t="str">
        <f>VLOOKUP($B47,scoreC!$C$7:$V$160,4,FALSE)</f>
        <v>Marinsek Marjan</v>
      </c>
      <c r="E47" s="9">
        <f>VLOOKUP($B47,scoreC!$C$7:$V$160,5,FALSE)</f>
        <v>1</v>
      </c>
      <c r="F47" s="34">
        <f>VLOOKUP($B47,scoreC!$C$7:$V$160,6,FALSE)</f>
        <v>0</v>
      </c>
      <c r="G47" s="34">
        <f>VLOOKUP($B47,scoreC!$C$7:$V$160,7,FALSE)</f>
        <v>25</v>
      </c>
      <c r="H47" s="34">
        <f>VLOOKUP($B47,scoreC!$C$7:$V$160,8,FALSE)</f>
        <v>2.0000000000000001E-4</v>
      </c>
      <c r="I47" s="34">
        <f>VLOOKUP($B47,scoreC!$C$7:$V$160,9,FALSE)</f>
        <v>2.9999999999999997E-4</v>
      </c>
      <c r="J47" s="34">
        <f>VLOOKUP($B47,scoreC!$C$7:$V$160,10,FALSE)</f>
        <v>4.0000000000000002E-4</v>
      </c>
      <c r="K47" s="34">
        <f>VLOOKUP($B47,scoreC!$C$7:$V$160,11,FALSE)</f>
        <v>5.0000000000000001E-4</v>
      </c>
      <c r="L47" s="34">
        <f>VLOOKUP($B47,scoreC!$C$7:$V$160,12,FALSE)</f>
        <v>5.9999999999999995E-4</v>
      </c>
      <c r="M47" s="34">
        <f>VLOOKUP($B47,scoreC!$C$7:$V$160,13,FALSE)</f>
        <v>6.9999999999999999E-4</v>
      </c>
      <c r="N47" s="34">
        <f>VLOOKUP($B47,scoreC!$C$7:$V$160,14,FALSE)</f>
        <v>8.0000000000000004E-4</v>
      </c>
      <c r="O47" s="34">
        <f>VLOOKUP($B47,scoreC!$C$7:$V$160,15,FALSE)</f>
        <v>8.9999999999999998E-4</v>
      </c>
      <c r="P47" s="34">
        <f>VLOOKUP($B47,scoreC!$C$7:$V$160,16,FALSE)</f>
        <v>0</v>
      </c>
      <c r="Q47" s="41">
        <f>VLOOKUP($B47,scoreC!$C$7:$U$160,17,FALSE)</f>
        <v>25.003499999999999</v>
      </c>
      <c r="R47" s="12">
        <f>VLOOKUP($B47,scoreC!$C$7:$U$160,19,FALSE)</f>
        <v>34.1</v>
      </c>
      <c r="S47" s="27">
        <f t="shared" si="0"/>
        <v>25</v>
      </c>
    </row>
    <row r="48" spans="2:19" ht="17" x14ac:dyDescent="0.4">
      <c r="B48" s="14">
        <v>42</v>
      </c>
      <c r="C48" s="15">
        <f>VLOOKUP($B48,scoreC!$C$7:$V$160,3,FALSE)</f>
        <v>42</v>
      </c>
      <c r="D48" s="9" t="str">
        <f>VLOOKUP($B48,scoreC!$C$7:$V$160,4,FALSE)</f>
        <v/>
      </c>
      <c r="E48" s="9" t="str">
        <f>VLOOKUP($B48,scoreC!$C$7:$V$160,5,FALSE)</f>
        <v/>
      </c>
      <c r="F48" s="34" t="str">
        <f>VLOOKUP($B48,scoreC!$C$7:$V$160,6,FALSE)</f>
        <v/>
      </c>
      <c r="G48" s="34" t="str">
        <f>VLOOKUP($B48,scoreC!$C$7:$V$160,7,FALSE)</f>
        <v/>
      </c>
      <c r="H48" s="34" t="str">
        <f>VLOOKUP($B48,scoreC!$C$7:$V$160,8,FALSE)</f>
        <v/>
      </c>
      <c r="I48" s="34" t="str">
        <f>VLOOKUP($B48,scoreC!$C$7:$V$160,9,FALSE)</f>
        <v/>
      </c>
      <c r="J48" s="34" t="str">
        <f>VLOOKUP($B48,scoreC!$C$7:$V$160,10,FALSE)</f>
        <v/>
      </c>
      <c r="K48" s="34" t="str">
        <f>VLOOKUP($B48,scoreC!$C$7:$V$160,11,FALSE)</f>
        <v/>
      </c>
      <c r="L48" s="34" t="str">
        <f>VLOOKUP($B48,scoreC!$C$7:$V$160,12,FALSE)</f>
        <v/>
      </c>
      <c r="M48" s="34" t="str">
        <f>VLOOKUP($B48,scoreC!$C$7:$V$160,13,FALSE)</f>
        <v/>
      </c>
      <c r="N48" s="34" t="str">
        <f>VLOOKUP($B48,scoreC!$C$7:$V$160,14,FALSE)</f>
        <v/>
      </c>
      <c r="O48" s="34" t="str">
        <f>VLOOKUP($B48,scoreC!$C$7:$V$160,15,FALSE)</f>
        <v/>
      </c>
      <c r="P48" s="34" t="str">
        <f>VLOOKUP($B48,scoreC!$C$7:$V$160,16,FALSE)</f>
        <v/>
      </c>
      <c r="Q48" s="41">
        <f>VLOOKUP($B48,scoreC!$C$7:$U$160,17,FALSE)</f>
        <v>5.9999999999999995E-4</v>
      </c>
      <c r="R48" s="12" t="str">
        <f>VLOOKUP($B48,scoreC!$C$7:$U$160,19,FALSE)</f>
        <v/>
      </c>
      <c r="S48" s="27" t="e">
        <f t="shared" si="0"/>
        <v>#NUM!</v>
      </c>
    </row>
    <row r="49" spans="2:19" ht="17" x14ac:dyDescent="0.4">
      <c r="B49" s="14">
        <v>43</v>
      </c>
      <c r="C49" s="15">
        <f>VLOOKUP($B49,scoreC!$C$7:$V$160,3,FALSE)</f>
        <v>43</v>
      </c>
      <c r="D49" s="9" t="str">
        <f>VLOOKUP($B49,scoreC!$C$7:$V$160,4,FALSE)</f>
        <v/>
      </c>
      <c r="E49" s="9" t="str">
        <f>VLOOKUP($B49,scoreC!$C$7:$V$160,5,FALSE)</f>
        <v/>
      </c>
      <c r="F49" s="34" t="str">
        <f>VLOOKUP($B49,scoreC!$C$7:$V$160,6,FALSE)</f>
        <v/>
      </c>
      <c r="G49" s="34" t="str">
        <f>VLOOKUP($B49,scoreC!$C$7:$V$160,7,FALSE)</f>
        <v/>
      </c>
      <c r="H49" s="34" t="str">
        <f>VLOOKUP($B49,scoreC!$C$7:$V$160,8,FALSE)</f>
        <v/>
      </c>
      <c r="I49" s="34" t="str">
        <f>VLOOKUP($B49,scoreC!$C$7:$V$160,9,FALSE)</f>
        <v/>
      </c>
      <c r="J49" s="34" t="str">
        <f>VLOOKUP($B49,scoreC!$C$7:$V$160,10,FALSE)</f>
        <v/>
      </c>
      <c r="K49" s="34" t="str">
        <f>VLOOKUP($B49,scoreC!$C$7:$V$160,11,FALSE)</f>
        <v/>
      </c>
      <c r="L49" s="34" t="str">
        <f>VLOOKUP($B49,scoreC!$C$7:$V$160,12,FALSE)</f>
        <v/>
      </c>
      <c r="M49" s="34" t="str">
        <f>VLOOKUP($B49,scoreC!$C$7:$V$160,13,FALSE)</f>
        <v/>
      </c>
      <c r="N49" s="34" t="str">
        <f>VLOOKUP($B49,scoreC!$C$7:$V$160,14,FALSE)</f>
        <v/>
      </c>
      <c r="O49" s="34" t="str">
        <f>VLOOKUP($B49,scoreC!$C$7:$V$160,15,FALSE)</f>
        <v/>
      </c>
      <c r="P49" s="34" t="str">
        <f>VLOOKUP($B49,scoreC!$C$7:$V$160,16,FALSE)</f>
        <v/>
      </c>
      <c r="Q49" s="41">
        <f>VLOOKUP($B49,scoreC!$C$7:$U$160,17,FALSE)</f>
        <v>0</v>
      </c>
      <c r="R49" s="12" t="str">
        <f>VLOOKUP($B49,scoreC!$C$7:$U$160,19,FALSE)</f>
        <v/>
      </c>
      <c r="S49" s="27" t="e">
        <f t="shared" si="0"/>
        <v>#NUM!</v>
      </c>
    </row>
    <row r="50" spans="2:19" ht="17" x14ac:dyDescent="0.4">
      <c r="B50" s="14">
        <v>44</v>
      </c>
      <c r="C50" s="15">
        <f>VLOOKUP($B50,scoreC!$C$7:$V$160,3,FALSE)</f>
        <v>43</v>
      </c>
      <c r="D50" s="9" t="str">
        <f>VLOOKUP($B50,scoreC!$C$7:$V$160,4,FALSE)</f>
        <v/>
      </c>
      <c r="E50" s="9" t="str">
        <f>VLOOKUP($B50,scoreC!$C$7:$V$160,5,FALSE)</f>
        <v/>
      </c>
      <c r="F50" s="34" t="str">
        <f>VLOOKUP($B50,scoreC!$C$7:$V$160,6,FALSE)</f>
        <v/>
      </c>
      <c r="G50" s="34" t="str">
        <f>VLOOKUP($B50,scoreC!$C$7:$V$160,7,FALSE)</f>
        <v/>
      </c>
      <c r="H50" s="34" t="str">
        <f>VLOOKUP($B50,scoreC!$C$7:$V$160,8,FALSE)</f>
        <v/>
      </c>
      <c r="I50" s="34" t="str">
        <f>VLOOKUP($B50,scoreC!$C$7:$V$160,9,FALSE)</f>
        <v/>
      </c>
      <c r="J50" s="34" t="str">
        <f>VLOOKUP($B50,scoreC!$C$7:$V$160,10,FALSE)</f>
        <v/>
      </c>
      <c r="K50" s="34" t="str">
        <f>VLOOKUP($B50,scoreC!$C$7:$V$160,11,FALSE)</f>
        <v/>
      </c>
      <c r="L50" s="34" t="str">
        <f>VLOOKUP($B50,scoreC!$C$7:$V$160,12,FALSE)</f>
        <v/>
      </c>
      <c r="M50" s="34" t="str">
        <f>VLOOKUP($B50,scoreC!$C$7:$V$160,13,FALSE)</f>
        <v/>
      </c>
      <c r="N50" s="34" t="str">
        <f>VLOOKUP($B50,scoreC!$C$7:$V$160,14,FALSE)</f>
        <v/>
      </c>
      <c r="O50" s="34" t="str">
        <f>VLOOKUP($B50,scoreC!$C$7:$V$160,15,FALSE)</f>
        <v/>
      </c>
      <c r="P50" s="34" t="str">
        <f>VLOOKUP($B50,scoreC!$C$7:$V$160,16,FALSE)</f>
        <v/>
      </c>
      <c r="Q50" s="41">
        <f>VLOOKUP($B50,scoreC!$C$7:$U$160,17,FALSE)</f>
        <v>0</v>
      </c>
      <c r="R50" s="12" t="str">
        <f>VLOOKUP($B50,scoreC!$C$7:$U$160,19,FALSE)</f>
        <v/>
      </c>
      <c r="S50" s="27" t="e">
        <f t="shared" si="0"/>
        <v>#NUM!</v>
      </c>
    </row>
    <row r="51" spans="2:19" ht="17" x14ac:dyDescent="0.4">
      <c r="B51" s="14">
        <v>45</v>
      </c>
      <c r="C51" s="15">
        <f>VLOOKUP($B51,scoreC!$C$7:$V$156,3,FALSE)</f>
        <v>43</v>
      </c>
      <c r="D51" s="9" t="str">
        <f>VLOOKUP($B51,scoreC!$C$7:$V$156,4,FALSE)</f>
        <v/>
      </c>
      <c r="E51" s="9" t="str">
        <f>VLOOKUP($B51,scoreC!$C$7:$V$156,5,FALSE)</f>
        <v/>
      </c>
      <c r="F51" s="34" t="str">
        <f>VLOOKUP($B51,scoreC!$C$7:$V$156,6,FALSE)</f>
        <v/>
      </c>
      <c r="G51" s="34" t="str">
        <f>VLOOKUP($B51,scoreC!$C$7:$V$156,7,FALSE)</f>
        <v/>
      </c>
      <c r="H51" s="34" t="str">
        <f>VLOOKUP($B51,scoreC!$C$7:$V$156,8,FALSE)</f>
        <v/>
      </c>
      <c r="I51" s="34" t="str">
        <f>VLOOKUP($B51,scoreC!$C$7:$V$156,9,FALSE)</f>
        <v/>
      </c>
      <c r="J51" s="34" t="str">
        <f>VLOOKUP($B51,scoreC!$C$7:$V$156,10,FALSE)</f>
        <v/>
      </c>
      <c r="K51" s="34" t="str">
        <f>VLOOKUP($B51,scoreC!$C$7:$V$156,11,FALSE)</f>
        <v/>
      </c>
      <c r="L51" s="34" t="str">
        <f>VLOOKUP($B51,scoreC!$C$7:$V$156,12,FALSE)</f>
        <v/>
      </c>
      <c r="M51" s="34" t="str">
        <f>VLOOKUP($B51,scoreC!$C$7:$V$156,13,FALSE)</f>
        <v/>
      </c>
      <c r="N51" s="34" t="str">
        <f>VLOOKUP($B51,scoreC!$C$7:$V$156,14,FALSE)</f>
        <v/>
      </c>
      <c r="O51" s="34" t="str">
        <f>VLOOKUP($B51,scoreC!$C$7:$V$156,15,FALSE)</f>
        <v/>
      </c>
      <c r="P51" s="34" t="str">
        <f>VLOOKUP($B51,scoreC!$C$7:$V$156,16,FALSE)</f>
        <v/>
      </c>
      <c r="Q51" s="41">
        <f>VLOOKUP($B51,scoreC!$C$7:$U$156,17,FALSE)</f>
        <v>0</v>
      </c>
      <c r="R51" s="12" t="str">
        <f>VLOOKUP($B51,scoreC!$C$7:$U$156,19,FALSE)</f>
        <v/>
      </c>
      <c r="S51" s="27" t="e">
        <f t="shared" si="0"/>
        <v>#NUM!</v>
      </c>
    </row>
    <row r="52" spans="2:19" ht="17" x14ac:dyDescent="0.4">
      <c r="B52" s="14">
        <v>46</v>
      </c>
      <c r="C52" s="15">
        <f>VLOOKUP($B52,scoreC!$C$7:$V$156,3,FALSE)</f>
        <v>43</v>
      </c>
      <c r="D52" s="9" t="str">
        <f>VLOOKUP($B52,scoreC!$C$7:$V$156,4,FALSE)</f>
        <v/>
      </c>
      <c r="E52" s="9" t="str">
        <f>VLOOKUP($B52,scoreC!$C$7:$V$156,5,FALSE)</f>
        <v/>
      </c>
      <c r="F52" s="34" t="str">
        <f>VLOOKUP($B52,scoreC!$C$7:$V$156,6,FALSE)</f>
        <v/>
      </c>
      <c r="G52" s="34" t="str">
        <f>VLOOKUP($B52,scoreC!$C$7:$V$156,7,FALSE)</f>
        <v/>
      </c>
      <c r="H52" s="34" t="str">
        <f>VLOOKUP($B52,scoreC!$C$7:$V$156,8,FALSE)</f>
        <v/>
      </c>
      <c r="I52" s="34" t="str">
        <f>VLOOKUP($B52,scoreC!$C$7:$V$156,9,FALSE)</f>
        <v/>
      </c>
      <c r="J52" s="34" t="str">
        <f>VLOOKUP($B52,scoreC!$C$7:$V$156,10,FALSE)</f>
        <v/>
      </c>
      <c r="K52" s="34" t="str">
        <f>VLOOKUP($B52,scoreC!$C$7:$V$156,11,FALSE)</f>
        <v/>
      </c>
      <c r="L52" s="34" t="str">
        <f>VLOOKUP($B52,scoreC!$C$7:$V$156,12,FALSE)</f>
        <v/>
      </c>
      <c r="M52" s="34" t="str">
        <f>VLOOKUP($B52,scoreC!$C$7:$V$156,13,FALSE)</f>
        <v/>
      </c>
      <c r="N52" s="34" t="str">
        <f>VLOOKUP($B52,scoreC!$C$7:$V$156,14,FALSE)</f>
        <v/>
      </c>
      <c r="O52" s="34" t="str">
        <f>VLOOKUP($B52,scoreC!$C$7:$V$156,15,FALSE)</f>
        <v/>
      </c>
      <c r="P52" s="34" t="str">
        <f>VLOOKUP($B52,scoreC!$C$7:$V$156,16,FALSE)</f>
        <v/>
      </c>
      <c r="Q52" s="41">
        <f>VLOOKUP($B52,scoreC!$C$7:$U$156,17,FALSE)</f>
        <v>0</v>
      </c>
      <c r="R52" s="12" t="str">
        <f>VLOOKUP($B52,scoreC!$C$7:$U$156,19,FALSE)</f>
        <v/>
      </c>
      <c r="S52" s="27" t="e">
        <f t="shared" si="0"/>
        <v>#NUM!</v>
      </c>
    </row>
    <row r="53" spans="2:19" ht="17" x14ac:dyDescent="0.4">
      <c r="B53" s="14">
        <v>47</v>
      </c>
      <c r="C53" s="15">
        <f>VLOOKUP($B53,scoreC!$C$7:$V$156,3,FALSE)</f>
        <v>43</v>
      </c>
      <c r="D53" s="9" t="str">
        <f>VLOOKUP($B53,scoreC!$C$7:$V$156,4,FALSE)</f>
        <v/>
      </c>
      <c r="E53" s="9" t="str">
        <f>VLOOKUP($B53,scoreC!$C$7:$V$156,5,FALSE)</f>
        <v/>
      </c>
      <c r="F53" s="34" t="str">
        <f>VLOOKUP($B53,scoreC!$C$7:$V$156,6,FALSE)</f>
        <v/>
      </c>
      <c r="G53" s="34" t="str">
        <f>VLOOKUP($B53,scoreC!$C$7:$V$156,7,FALSE)</f>
        <v/>
      </c>
      <c r="H53" s="34" t="str">
        <f>VLOOKUP($B53,scoreC!$C$7:$V$156,8,FALSE)</f>
        <v/>
      </c>
      <c r="I53" s="34" t="str">
        <f>VLOOKUP($B53,scoreC!$C$7:$V$156,9,FALSE)</f>
        <v/>
      </c>
      <c r="J53" s="34" t="str">
        <f>VLOOKUP($B53,scoreC!$C$7:$V$156,10,FALSE)</f>
        <v/>
      </c>
      <c r="K53" s="34" t="str">
        <f>VLOOKUP($B53,scoreC!$C$7:$V$156,11,FALSE)</f>
        <v/>
      </c>
      <c r="L53" s="34" t="str">
        <f>VLOOKUP($B53,scoreC!$C$7:$V$156,12,FALSE)</f>
        <v/>
      </c>
      <c r="M53" s="34" t="str">
        <f>VLOOKUP($B53,scoreC!$C$7:$V$156,13,FALSE)</f>
        <v/>
      </c>
      <c r="N53" s="34" t="str">
        <f>VLOOKUP($B53,scoreC!$C$7:$V$156,14,FALSE)</f>
        <v/>
      </c>
      <c r="O53" s="34" t="str">
        <f>VLOOKUP($B53,scoreC!$C$7:$V$156,15,FALSE)</f>
        <v/>
      </c>
      <c r="P53" s="34" t="str">
        <f>VLOOKUP($B53,scoreC!$C$7:$V$156,16,FALSE)</f>
        <v/>
      </c>
      <c r="Q53" s="41">
        <f>VLOOKUP($B53,scoreC!$C$7:$U$156,17,FALSE)</f>
        <v>0</v>
      </c>
      <c r="R53" s="12" t="str">
        <f>VLOOKUP($B53,scoreC!$C$7:$U$156,19,FALSE)</f>
        <v/>
      </c>
      <c r="S53" s="27" t="e">
        <f t="shared" si="0"/>
        <v>#NUM!</v>
      </c>
    </row>
    <row r="54" spans="2:19" ht="17" x14ac:dyDescent="0.4">
      <c r="B54" s="14">
        <v>48</v>
      </c>
      <c r="C54" s="15">
        <f>VLOOKUP($B54,scoreC!$C$7:$V$156,3,FALSE)</f>
        <v>43</v>
      </c>
      <c r="D54" s="9" t="str">
        <f>VLOOKUP($B54,scoreC!$C$7:$V$156,4,FALSE)</f>
        <v/>
      </c>
      <c r="E54" s="9" t="str">
        <f>VLOOKUP($B54,scoreC!$C$7:$V$156,5,FALSE)</f>
        <v/>
      </c>
      <c r="F54" s="34" t="str">
        <f>VLOOKUP($B54,scoreC!$C$7:$V$156,6,FALSE)</f>
        <v/>
      </c>
      <c r="G54" s="34" t="str">
        <f>VLOOKUP($B54,scoreC!$C$7:$V$156,7,FALSE)</f>
        <v/>
      </c>
      <c r="H54" s="34" t="str">
        <f>VLOOKUP($B54,scoreC!$C$7:$V$156,8,FALSE)</f>
        <v/>
      </c>
      <c r="I54" s="34" t="str">
        <f>VLOOKUP($B54,scoreC!$C$7:$V$156,9,FALSE)</f>
        <v/>
      </c>
      <c r="J54" s="34" t="str">
        <f>VLOOKUP($B54,scoreC!$C$7:$V$156,10,FALSE)</f>
        <v/>
      </c>
      <c r="K54" s="34" t="str">
        <f>VLOOKUP($B54,scoreC!$C$7:$V$156,11,FALSE)</f>
        <v/>
      </c>
      <c r="L54" s="34" t="str">
        <f>VLOOKUP($B54,scoreC!$C$7:$V$156,12,FALSE)</f>
        <v/>
      </c>
      <c r="M54" s="34" t="str">
        <f>VLOOKUP($B54,scoreC!$C$7:$V$156,13,FALSE)</f>
        <v/>
      </c>
      <c r="N54" s="34" t="str">
        <f>VLOOKUP($B54,scoreC!$C$7:$V$156,14,FALSE)</f>
        <v/>
      </c>
      <c r="O54" s="34" t="str">
        <f>VLOOKUP($B54,scoreC!$C$7:$V$156,15,FALSE)</f>
        <v/>
      </c>
      <c r="P54" s="34" t="str">
        <f>VLOOKUP($B54,scoreC!$C$7:$V$156,16,FALSE)</f>
        <v/>
      </c>
      <c r="Q54" s="41">
        <f>VLOOKUP($B54,scoreC!$C$7:$U$156,17,FALSE)</f>
        <v>0</v>
      </c>
      <c r="R54" s="12" t="str">
        <f>VLOOKUP($B54,scoreC!$C$7:$U$156,19,FALSE)</f>
        <v/>
      </c>
      <c r="S54" s="27" t="e">
        <f t="shared" si="0"/>
        <v>#NUM!</v>
      </c>
    </row>
    <row r="55" spans="2:19" ht="17" x14ac:dyDescent="0.4">
      <c r="B55" s="14">
        <v>49</v>
      </c>
      <c r="C55" s="15">
        <f>VLOOKUP($B55,scoreC!$C$7:$V$156,3,FALSE)</f>
        <v>43</v>
      </c>
      <c r="D55" s="9" t="str">
        <f>VLOOKUP($B55,scoreC!$C$7:$V$156,4,FALSE)</f>
        <v/>
      </c>
      <c r="E55" s="9" t="str">
        <f>VLOOKUP($B55,scoreC!$C$7:$V$156,5,FALSE)</f>
        <v/>
      </c>
      <c r="F55" s="34" t="str">
        <f>VLOOKUP($B55,scoreC!$C$7:$V$156,6,FALSE)</f>
        <v/>
      </c>
      <c r="G55" s="34" t="str">
        <f>VLOOKUP($B55,scoreC!$C$7:$V$156,7,FALSE)</f>
        <v/>
      </c>
      <c r="H55" s="34" t="str">
        <f>VLOOKUP($B55,scoreC!$C$7:$V$156,8,FALSE)</f>
        <v/>
      </c>
      <c r="I55" s="34" t="str">
        <f>VLOOKUP($B55,scoreC!$C$7:$V$156,9,FALSE)</f>
        <v/>
      </c>
      <c r="J55" s="34" t="str">
        <f>VLOOKUP($B55,scoreC!$C$7:$V$156,10,FALSE)</f>
        <v/>
      </c>
      <c r="K55" s="34" t="str">
        <f>VLOOKUP($B55,scoreC!$C$7:$V$156,11,FALSE)</f>
        <v/>
      </c>
      <c r="L55" s="34" t="str">
        <f>VLOOKUP($B55,scoreC!$C$7:$V$156,12,FALSE)</f>
        <v/>
      </c>
      <c r="M55" s="34" t="str">
        <f>VLOOKUP($B55,scoreC!$C$7:$V$156,13,FALSE)</f>
        <v/>
      </c>
      <c r="N55" s="34" t="str">
        <f>VLOOKUP($B55,scoreC!$C$7:$V$156,14,FALSE)</f>
        <v/>
      </c>
      <c r="O55" s="34" t="str">
        <f>VLOOKUP($B55,scoreC!$C$7:$V$156,15,FALSE)</f>
        <v/>
      </c>
      <c r="P55" s="34" t="str">
        <f>VLOOKUP($B55,scoreC!$C$7:$V$156,16,FALSE)</f>
        <v/>
      </c>
      <c r="Q55" s="41">
        <f>VLOOKUP($B55,scoreC!$C$7:$U$156,17,FALSE)</f>
        <v>0</v>
      </c>
      <c r="R55" s="12" t="str">
        <f>VLOOKUP($B55,scoreC!$C$7:$U$156,19,FALSE)</f>
        <v/>
      </c>
      <c r="S55" s="27" t="e">
        <f t="shared" si="0"/>
        <v>#NUM!</v>
      </c>
    </row>
    <row r="56" spans="2:19" ht="17" x14ac:dyDescent="0.4">
      <c r="B56" s="14">
        <v>50</v>
      </c>
      <c r="C56" s="15">
        <f>VLOOKUP($B56,scoreC!$C$7:$V$156,3,FALSE)</f>
        <v>43</v>
      </c>
      <c r="D56" s="9" t="str">
        <f>VLOOKUP($B56,scoreC!$C$7:$V$156,4,FALSE)</f>
        <v/>
      </c>
      <c r="E56" s="9" t="str">
        <f>VLOOKUP($B56,scoreC!$C$7:$V$156,5,FALSE)</f>
        <v/>
      </c>
      <c r="F56" s="34" t="str">
        <f>VLOOKUP($B56,scoreC!$C$7:$V$156,6,FALSE)</f>
        <v/>
      </c>
      <c r="G56" s="34" t="str">
        <f>VLOOKUP($B56,scoreC!$C$7:$V$156,7,FALSE)</f>
        <v/>
      </c>
      <c r="H56" s="34" t="str">
        <f>VLOOKUP($B56,scoreC!$C$7:$V$156,8,FALSE)</f>
        <v/>
      </c>
      <c r="I56" s="34" t="str">
        <f>VLOOKUP($B56,scoreC!$C$7:$V$156,9,FALSE)</f>
        <v/>
      </c>
      <c r="J56" s="34" t="str">
        <f>VLOOKUP($B56,scoreC!$C$7:$V$156,10,FALSE)</f>
        <v/>
      </c>
      <c r="K56" s="34" t="str">
        <f>VLOOKUP($B56,scoreC!$C$7:$V$156,11,FALSE)</f>
        <v/>
      </c>
      <c r="L56" s="34" t="str">
        <f>VLOOKUP($B56,scoreC!$C$7:$V$156,12,FALSE)</f>
        <v/>
      </c>
      <c r="M56" s="34" t="str">
        <f>VLOOKUP($B56,scoreC!$C$7:$V$156,13,FALSE)</f>
        <v/>
      </c>
      <c r="N56" s="34" t="str">
        <f>VLOOKUP($B56,scoreC!$C$7:$V$156,14,FALSE)</f>
        <v/>
      </c>
      <c r="O56" s="34" t="str">
        <f>VLOOKUP($B56,scoreC!$C$7:$V$156,15,FALSE)</f>
        <v/>
      </c>
      <c r="P56" s="34" t="str">
        <f>VLOOKUP($B56,scoreC!$C$7:$V$156,16,FALSE)</f>
        <v/>
      </c>
      <c r="Q56" s="41">
        <f>VLOOKUP($B56,scoreC!$C$7:$U$156,17,FALSE)</f>
        <v>0</v>
      </c>
      <c r="R56" s="12" t="str">
        <f>VLOOKUP($B56,scoreC!$C$7:$U$156,19,FALSE)</f>
        <v/>
      </c>
      <c r="S56" s="27" t="e">
        <f t="shared" si="0"/>
        <v>#NUM!</v>
      </c>
    </row>
  </sheetData>
  <sheetProtection algorithmName="SHA-512" hashValue="HOLaT9FJSpJu6LkUxutIqrnoOSX4inseHlGSN9JBNxpdKsmS3w9tqGGxNGpLbLUQ448k5vguSqGb4wkJ8PY/jw==" saltValue="nYsT8xlhbpEcdICgebOI+A==" spinCount="100000" sheet="1" objects="1" scenarios="1"/>
  <mergeCells count="18">
    <mergeCell ref="I5:I6"/>
    <mergeCell ref="J5:J6"/>
    <mergeCell ref="Q5:Q6"/>
    <mergeCell ref="R5:R6"/>
    <mergeCell ref="C2:R2"/>
    <mergeCell ref="K5:K6"/>
    <mergeCell ref="L5:L6"/>
    <mergeCell ref="M5:M6"/>
    <mergeCell ref="N5:N6"/>
    <mergeCell ref="O5:O6"/>
    <mergeCell ref="P5:P6"/>
    <mergeCell ref="F4:P4"/>
    <mergeCell ref="C5:C6"/>
    <mergeCell ref="D5:D6"/>
    <mergeCell ref="E5:E6"/>
    <mergeCell ref="F5:F6"/>
    <mergeCell ref="G5:G6"/>
    <mergeCell ref="H5:H6"/>
  </mergeCells>
  <conditionalFormatting sqref="D7:E56">
    <cfRule type="cellIs" dxfId="157" priority="1968" operator="equal">
      <formula>0</formula>
    </cfRule>
    <cfRule type="containsBlanks" dxfId="156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">
    <cfRule type="expression" dxfId="155" priority="1788">
      <formula>F7&gt;=$S7</formula>
    </cfRule>
  </conditionalFormatting>
  <conditionalFormatting sqref="F8">
    <cfRule type="expression" dxfId="154" priority="1785">
      <formula>F8&gt;=S8</formula>
    </cfRule>
  </conditionalFormatting>
  <conditionalFormatting sqref="F9:F56">
    <cfRule type="expression" dxfId="153" priority="33">
      <formula>F9&gt;=$S9</formula>
    </cfRule>
  </conditionalFormatting>
  <conditionalFormatting sqref="F7:P56">
    <cfRule type="expression" dxfId="152" priority="1">
      <formula>AND(F7&lt;$S7,F7&gt;1)</formula>
    </cfRule>
    <cfRule type="cellIs" dxfId="151" priority="2" operator="lessThan">
      <formula>1</formula>
    </cfRule>
  </conditionalFormatting>
  <conditionalFormatting sqref="G7:P56">
    <cfRule type="expression" dxfId="150" priority="3">
      <formula>G7&gt;=$S7</formula>
    </cfRule>
  </conditionalFormatting>
  <conditionalFormatting sqref="Q7:Q56">
    <cfRule type="cellIs" dxfId="149" priority="1931" operator="between">
      <formula>1</formula>
      <formula>0</formula>
    </cfRule>
  </conditionalFormatting>
  <conditionalFormatting sqref="Q7:R56">
    <cfRule type="cellIs" dxfId="148" priority="1966" operator="greaterThan">
      <formula>500</formula>
    </cfRule>
    <cfRule type="cellIs" dxfId="147" priority="1967" operator="equal">
      <formula>0</formula>
    </cfRule>
  </conditionalFormatting>
  <conditionalFormatting sqref="R7:R56">
    <cfRule type="cellIs" dxfId="146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4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A2:AH155"/>
  <sheetViews>
    <sheetView zoomScale="90" zoomScaleNormal="90" workbookViewId="0">
      <pane ySplit="6" topLeftCell="A37" activePane="bottomLeft" state="frozen"/>
      <selection pane="bottomLeft" activeCell="H155" sqref="H155"/>
    </sheetView>
  </sheetViews>
  <sheetFormatPr defaultColWidth="8.81640625" defaultRowHeight="14.5" x14ac:dyDescent="0.35"/>
  <cols>
    <col min="1" max="1" width="4.81640625" style="18" customWidth="1"/>
    <col min="2" max="2" width="8.1796875" style="10" customWidth="1"/>
    <col min="3" max="3" width="7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453125" style="10" customWidth="1"/>
    <col min="8" max="18" width="7.453125" style="10" customWidth="1"/>
    <col min="19" max="20" width="7.81640625" style="11" customWidth="1"/>
    <col min="21" max="21" width="7.54296875" style="10" customWidth="1"/>
    <col min="22" max="22" width="4.81640625" style="10" customWidth="1"/>
    <col min="23" max="24" width="4.54296875" style="14" customWidth="1"/>
    <col min="25" max="33" width="4.54296875" style="10" customWidth="1"/>
    <col min="34" max="16384" width="8.81640625" style="10"/>
  </cols>
  <sheetData>
    <row r="2" spans="1:34" ht="31" x14ac:dyDescent="0.7">
      <c r="F2" s="86" t="s">
        <v>15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4" ht="7.5" customHeight="1" x14ac:dyDescent="0.35"/>
    <row r="4" spans="1:34" ht="21.75" customHeight="1" x14ac:dyDescent="0.35">
      <c r="H4" s="62" t="s">
        <v>4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7" t="s">
        <v>13</v>
      </c>
    </row>
    <row r="5" spans="1:34" ht="15.75" customHeight="1" x14ac:dyDescent="0.35">
      <c r="B5" s="81" t="s">
        <v>2</v>
      </c>
      <c r="C5" s="81" t="s">
        <v>3</v>
      </c>
      <c r="D5" s="81" t="s">
        <v>8</v>
      </c>
      <c r="E5" s="19"/>
      <c r="F5" s="83" t="s">
        <v>0</v>
      </c>
      <c r="G5" s="84" t="s">
        <v>7</v>
      </c>
      <c r="H5" s="60">
        <v>1</v>
      </c>
      <c r="I5" s="60">
        <v>2</v>
      </c>
      <c r="J5" s="60">
        <v>3</v>
      </c>
      <c r="K5" s="60">
        <v>4</v>
      </c>
      <c r="L5" s="60">
        <v>5</v>
      </c>
      <c r="M5" s="60">
        <v>6</v>
      </c>
      <c r="N5" s="60">
        <v>7</v>
      </c>
      <c r="O5" s="60">
        <v>8</v>
      </c>
      <c r="P5" s="60">
        <v>9</v>
      </c>
      <c r="Q5" s="60">
        <v>10</v>
      </c>
      <c r="R5" s="60">
        <v>11</v>
      </c>
      <c r="S5" s="87" t="s">
        <v>19</v>
      </c>
      <c r="T5" s="56" t="s">
        <v>10</v>
      </c>
      <c r="U5" s="56" t="s">
        <v>18</v>
      </c>
      <c r="W5" s="14" t="s">
        <v>167</v>
      </c>
      <c r="X5" s="14" t="s">
        <v>168</v>
      </c>
      <c r="Y5" s="10" t="s">
        <v>169</v>
      </c>
      <c r="Z5" s="14" t="s">
        <v>170</v>
      </c>
      <c r="AA5" s="14" t="s">
        <v>171</v>
      </c>
      <c r="AB5" s="10" t="s">
        <v>172</v>
      </c>
      <c r="AC5" s="10" t="s">
        <v>173</v>
      </c>
      <c r="AD5" s="10" t="s">
        <v>174</v>
      </c>
      <c r="AE5" s="10" t="s">
        <v>175</v>
      </c>
      <c r="AF5" s="10" t="s">
        <v>176</v>
      </c>
      <c r="AG5" s="10" t="s">
        <v>177</v>
      </c>
    </row>
    <row r="6" spans="1:34" ht="15.75" customHeight="1" x14ac:dyDescent="0.35">
      <c r="B6" s="82"/>
      <c r="C6" s="82"/>
      <c r="D6" s="82"/>
      <c r="E6" s="19" t="s">
        <v>9</v>
      </c>
      <c r="F6" s="83"/>
      <c r="G6" s="85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87"/>
      <c r="T6" s="56"/>
      <c r="U6" s="56"/>
    </row>
    <row r="7" spans="1:34" x14ac:dyDescent="0.35">
      <c r="A7" s="18">
        <v>1</v>
      </c>
      <c r="B7" s="20">
        <f t="shared" ref="B7:B38" si="0">RANK($V7,$V$7:$V$155,1)</f>
        <v>110</v>
      </c>
      <c r="C7" s="20">
        <f t="shared" ref="C7:C38" si="1">RANK($T7,$T$7:$T$155)</f>
        <v>149</v>
      </c>
      <c r="D7" s="14">
        <f t="shared" ref="D7:E26" si="2">_xlfn.RANK.EQ($S7,$S$7:$S$155,0)</f>
        <v>39</v>
      </c>
      <c r="E7" s="14">
        <f t="shared" si="2"/>
        <v>39</v>
      </c>
      <c r="F7" s="2" t="str">
        <f>IF(results!AA7&lt;&gt;"a","",results!B7)</f>
        <v/>
      </c>
      <c r="G7" s="2" t="str">
        <f>IF(results!$AA7&lt;&gt;"a","",results!Y7)</f>
        <v/>
      </c>
      <c r="H7" s="36" t="str">
        <f>IF(results!$AA7&lt;&gt;"a","",W7)</f>
        <v/>
      </c>
      <c r="I7" s="36" t="str">
        <f>IF(results!$AA7&lt;&gt;"a","",IF(X7=W7,X7+0.0001,X7))</f>
        <v/>
      </c>
      <c r="J7" s="36" t="str">
        <f>IF(results!$AA7&lt;&gt;"a","",IF(OR(W7=Y7,X7=Y7),Y7+0.0002,Y7))</f>
        <v/>
      </c>
      <c r="K7" s="36" t="str">
        <f>IF(results!$AA7&lt;&gt;"a","",IF(OR(W7=Z7,X7=Z7,Y7=Z7),Z7+0.0003,Z7))</f>
        <v/>
      </c>
      <c r="L7" s="36" t="str">
        <f>IF(results!$AA7&lt;&gt;"a","",IF(OR(W7=AA7,X7=AA7,Y7=AA7,Z7=AA7),AA7+0.0004,AA7))</f>
        <v/>
      </c>
      <c r="M7" s="36" t="str">
        <f>IF(results!$AA7&lt;&gt;"a","",IF(OR(W7=AB7,X7=AB7,Y7=AB7,Z7=AB7,AA7=AB7),AB7+0.0005,AB7))</f>
        <v/>
      </c>
      <c r="N7" s="36" t="str">
        <f>IF(results!$AA7&lt;&gt;"a","",IF(OR(W7=AC7,X7=AC7,Y7=AC7,Z7=AC7,AA7=AC7,AB7=AC7),AC7+0.0006,AC7))</f>
        <v/>
      </c>
      <c r="O7" s="36" t="str">
        <f>IF(results!$AA7&lt;&gt;"a","",IF(OR(W7=AD7,X7=AD7,Y7=AD7,Z7=AD7,AA7=AD7,AB7=AD7,AC7=AD7),AD7+0.0007,AD7))</f>
        <v/>
      </c>
      <c r="P7" s="36" t="str">
        <f>IF(results!$AA7&lt;&gt;"a","",IF(OR(W7=AE7,X7=AE7,Y7=AE7,Z7=AE7,AA7=AE7,AB7=AE7,AC7=AE7,AD7=AE7),AE7+0.0008,AE7))</f>
        <v/>
      </c>
      <c r="Q7" s="36" t="str">
        <f>IF(results!$AA7&lt;&gt;"a","",IF(OR(W7=AF7,X7=AF7,Y7=AF7,Z7=AF7,AA7=AF7,AB7=AF7,AC7=AF7,AD7=AF7,AE7=AF7),AF7+0.0009,AF7))</f>
        <v/>
      </c>
      <c r="R7" s="36" t="str">
        <f>IF(results!$AA7&lt;&gt;"a","",AG7*2)</f>
        <v/>
      </c>
      <c r="S7" s="4">
        <f>IF(F7&lt;&gt;"",ROUND((MAX(H7:R7)+LARGE(H7:R7,2)+LARGE(H7:R7,3)+LARGE(H7:R7,4)+LARGE(H7:R7,5)+LARGE(H7:R7,6)),0),0)</f>
        <v>0</v>
      </c>
      <c r="T7" s="4">
        <f>S7+0.0000001*ROW()</f>
        <v>6.9999999999999997E-7</v>
      </c>
      <c r="U7" s="4">
        <f>results!Z7</f>
        <v>31.4</v>
      </c>
      <c r="V7" s="4">
        <f>IF(results!AA7="A",1,IF(results!AA7="B",2,IF(results!AA7="C",3,99)))</f>
        <v>3</v>
      </c>
      <c r="W7" s="35">
        <f>results!C7+results!D7</f>
        <v>0</v>
      </c>
      <c r="X7" s="35">
        <f>results!E7+results!F7</f>
        <v>0</v>
      </c>
      <c r="Y7" s="35">
        <f>results!G7+results!H7</f>
        <v>0</v>
      </c>
      <c r="Z7" s="35">
        <f>results!I7+results!J7</f>
        <v>0</v>
      </c>
      <c r="AA7" s="35">
        <f>results!K7+results!L7</f>
        <v>50</v>
      </c>
      <c r="AB7" s="35">
        <f>results!M7+results!N7</f>
        <v>0</v>
      </c>
      <c r="AC7" s="35">
        <f>results!O7+results!P7</f>
        <v>0</v>
      </c>
      <c r="AD7" s="35">
        <f>results!Q7+results!R7</f>
        <v>0</v>
      </c>
      <c r="AE7" s="35">
        <f>results!S7+results!T7</f>
        <v>0</v>
      </c>
      <c r="AF7" s="35">
        <f>results!U7+results!V7</f>
        <v>0</v>
      </c>
      <c r="AG7" s="35">
        <f>results!W7+results!X7</f>
        <v>0</v>
      </c>
      <c r="AH7" s="10" t="e">
        <f>LARGE(H7:R7,4)</f>
        <v>#NUM!</v>
      </c>
    </row>
    <row r="8" spans="1:34" x14ac:dyDescent="0.35">
      <c r="A8" s="18">
        <v>2</v>
      </c>
      <c r="B8" s="20">
        <f t="shared" si="0"/>
        <v>39</v>
      </c>
      <c r="C8" s="20">
        <f t="shared" si="1"/>
        <v>148</v>
      </c>
      <c r="D8" s="14">
        <f t="shared" si="2"/>
        <v>39</v>
      </c>
      <c r="E8" s="14">
        <f t="shared" si="2"/>
        <v>39</v>
      </c>
      <c r="F8" s="2" t="str">
        <f>IF(results!AA8&lt;&gt;"a","",results!B8)</f>
        <v/>
      </c>
      <c r="G8" s="2" t="str">
        <f>IF(results!$AA8&lt;&gt;"a","",results!Y8)</f>
        <v/>
      </c>
      <c r="H8" s="36" t="str">
        <f>IF(results!$AA8&lt;&gt;"a","",W8)</f>
        <v/>
      </c>
      <c r="I8" s="36" t="str">
        <f>IF(results!$AA8&lt;&gt;"a","",IF(X8=W8,X8+0.0001,X8))</f>
        <v/>
      </c>
      <c r="J8" s="36" t="str">
        <f>IF(results!$AA8&lt;&gt;"a","",IF(OR(W8=Y8,X8=Y8),Y8+0.0002,Y8))</f>
        <v/>
      </c>
      <c r="K8" s="36" t="str">
        <f>IF(results!$AA8&lt;&gt;"a","",IF(OR(W8=Z8,X8=Z8,Y8=Z8),Z8+0.0003,Z8))</f>
        <v/>
      </c>
      <c r="L8" s="36" t="str">
        <f>IF(results!$AA8&lt;&gt;"a","",IF(OR(W8=AA8,X8=AA8,Y8=AA8,Z8=AA8),AA8+0.0004,AA8))</f>
        <v/>
      </c>
      <c r="M8" s="36" t="str">
        <f>IF(results!$AA8&lt;&gt;"a","",IF(OR(W8=AB8,X8=AB8,Y8=AB8,Z8=AB8,AA8=AB8),AB8+0.0005,AB8))</f>
        <v/>
      </c>
      <c r="N8" s="36" t="str">
        <f>IF(results!$AA8&lt;&gt;"a","",IF(OR(W8=AC8,X8=AC8,Y8=AC8,Z8=AC8,AA8=AC8,AB8=AC8),AC8+0.0006,AC8))</f>
        <v/>
      </c>
      <c r="O8" s="36" t="str">
        <f>IF(results!$AA8&lt;&gt;"a","",IF(OR(W8=AD8,X8=AD8,Y8=AD8,Z8=AD8,AA8=AD8,AB8=AD8,AC8=AD8),AD8+0.0007,AD8))</f>
        <v/>
      </c>
      <c r="P8" s="36" t="str">
        <f>IF(results!$AA8&lt;&gt;"a","",IF(OR(W8=AE8,X8=AE8,Y8=AE8,Z8=AE8,AA8=AE8,AB8=AE8,AC8=AE8,AD8=AE8),AE8+0.0008,AE8))</f>
        <v/>
      </c>
      <c r="Q8" s="36" t="str">
        <f>IF(results!$AA8&lt;&gt;"a","",IF(OR(W8=AF8,X8=AF8,Y8=AF8,Z8=AF8,AA8=AF8,AB8=AF8,AC8=AF8,AD8=AF8,AE8=AF8),AF8+0.0009,AF8))</f>
        <v/>
      </c>
      <c r="R8" s="36" t="str">
        <f>IF(results!$AA8&lt;&gt;"a","",AG8*2)</f>
        <v/>
      </c>
      <c r="S8" s="4">
        <f t="shared" ref="S8:S71" si="3">IF(F8&lt;&gt;"",ROUND((MAX(H8:R8)+LARGE(H8:R8,2)+LARGE(H8:R8,3)+LARGE(H8:R8,4)+LARGE(H8:R8,5)+LARGE(H8:R8,6)),0),0)</f>
        <v>0</v>
      </c>
      <c r="T8" s="4">
        <f t="shared" ref="T8:T71" si="4">S8+0.0000001*ROW()</f>
        <v>7.9999999999999996E-7</v>
      </c>
      <c r="U8" s="4">
        <f>results!Z8</f>
        <v>18.399999999999999</v>
      </c>
      <c r="V8" s="4">
        <f>IF(results!AA8="A",1,IF(results!AA8="B",2,IF(results!AA8="C",3,99)))</f>
        <v>2</v>
      </c>
      <c r="W8" s="35">
        <f>results!C8+results!D8</f>
        <v>0</v>
      </c>
      <c r="X8" s="35">
        <f>results!E8+results!F8</f>
        <v>0</v>
      </c>
      <c r="Y8" s="35">
        <f>results!G8+results!H8</f>
        <v>0</v>
      </c>
      <c r="Z8" s="35">
        <f>results!I8+results!J8</f>
        <v>63</v>
      </c>
      <c r="AA8" s="35">
        <f>results!K8+results!L8</f>
        <v>0</v>
      </c>
      <c r="AB8" s="35">
        <f>results!M8+results!N8</f>
        <v>0</v>
      </c>
      <c r="AC8" s="35">
        <f>results!O8+results!P8</f>
        <v>0</v>
      </c>
      <c r="AD8" s="35">
        <f>results!Q8+results!R8</f>
        <v>0</v>
      </c>
      <c r="AE8" s="35">
        <f>results!S8+results!T8</f>
        <v>0</v>
      </c>
      <c r="AF8" s="35">
        <f>results!U8+results!V8</f>
        <v>0</v>
      </c>
      <c r="AG8" s="35">
        <f>results!W8+results!X8</f>
        <v>0</v>
      </c>
      <c r="AH8" s="10" t="e">
        <f t="shared" ref="AH8:AH71" si="5">LARGE(H8:R8,4)</f>
        <v>#NUM!</v>
      </c>
    </row>
    <row r="9" spans="1:34" x14ac:dyDescent="0.35">
      <c r="A9" s="18">
        <v>3</v>
      </c>
      <c r="B9" s="20">
        <f t="shared" si="0"/>
        <v>39</v>
      </c>
      <c r="C9" s="20">
        <f t="shared" si="1"/>
        <v>147</v>
      </c>
      <c r="D9" s="14">
        <f t="shared" si="2"/>
        <v>39</v>
      </c>
      <c r="E9" s="14">
        <f t="shared" si="2"/>
        <v>39</v>
      </c>
      <c r="F9" s="2" t="str">
        <f>IF(results!AA9&lt;&gt;"a","",results!B9)</f>
        <v/>
      </c>
      <c r="G9" s="2" t="str">
        <f>IF(results!$AA9&lt;&gt;"a","",results!Y9)</f>
        <v/>
      </c>
      <c r="H9" s="36" t="str">
        <f>IF(results!$AA9&lt;&gt;"a","",W9)</f>
        <v/>
      </c>
      <c r="I9" s="36" t="str">
        <f>IF(results!$AA9&lt;&gt;"a","",IF(X9=W9,X9+0.0001,X9))</f>
        <v/>
      </c>
      <c r="J9" s="36" t="str">
        <f>IF(results!$AA9&lt;&gt;"a","",IF(OR(W9=Y9,X9=Y9),Y9+0.0002,Y9))</f>
        <v/>
      </c>
      <c r="K9" s="36" t="str">
        <f>IF(results!$AA9&lt;&gt;"a","",IF(OR(W9=Z9,X9=Z9,Y9=Z9),Z9+0.0003,Z9))</f>
        <v/>
      </c>
      <c r="L9" s="36" t="str">
        <f>IF(results!$AA9&lt;&gt;"a","",IF(OR(W9=AA9,X9=AA9,Y9=AA9,Z9=AA9),AA9+0.0004,AA9))</f>
        <v/>
      </c>
      <c r="M9" s="36" t="str">
        <f>IF(results!$AA9&lt;&gt;"a","",IF(OR(W9=AB9,X9=AB9,Y9=AB9,Z9=AB9,AA9=AB9),AB9+0.0005,AB9))</f>
        <v/>
      </c>
      <c r="N9" s="36" t="str">
        <f>IF(results!$AA9&lt;&gt;"a","",IF(OR(W9=AC9,X9=AC9,Y9=AC9,Z9=AC9,AA9=AC9,AB9=AC9),AC9+0.0006,AC9))</f>
        <v/>
      </c>
      <c r="O9" s="36" t="str">
        <f>IF(results!$AA9&lt;&gt;"a","",IF(OR(W9=AD9,X9=AD9,Y9=AD9,Z9=AD9,AA9=AD9,AB9=AD9,AC9=AD9),AD9+0.0007,AD9))</f>
        <v/>
      </c>
      <c r="P9" s="36" t="str">
        <f>IF(results!$AA9&lt;&gt;"a","",IF(OR(W9=AE9,X9=AE9,Y9=AE9,Z9=AE9,AA9=AE9,AB9=AE9,AC9=AE9,AD9=AE9),AE9+0.0008,AE9))</f>
        <v/>
      </c>
      <c r="Q9" s="36" t="str">
        <f>IF(results!$AA9&lt;&gt;"a","",IF(OR(W9=AF9,X9=AF9,Y9=AF9,Z9=AF9,AA9=AF9,AB9=AF9,AC9=AF9,AD9=AF9,AE9=AF9),AF9+0.0009,AF9))</f>
        <v/>
      </c>
      <c r="R9" s="36" t="str">
        <f>IF(results!$AA9&lt;&gt;"a","",AG9*2)</f>
        <v/>
      </c>
      <c r="S9" s="4">
        <f t="shared" si="3"/>
        <v>0</v>
      </c>
      <c r="T9" s="4">
        <f t="shared" si="4"/>
        <v>8.9999999999999996E-7</v>
      </c>
      <c r="U9" s="4">
        <f>results!Z9</f>
        <v>16.5</v>
      </c>
      <c r="V9" s="4">
        <f>IF(results!AA9="A",1,IF(results!AA9="B",2,IF(results!AA9="C",3,99)))</f>
        <v>2</v>
      </c>
      <c r="W9" s="35">
        <f>results!C9+results!D9</f>
        <v>36</v>
      </c>
      <c r="X9" s="35">
        <f>results!E9+results!F9</f>
        <v>0</v>
      </c>
      <c r="Y9" s="35">
        <f>results!G9+results!H9</f>
        <v>0</v>
      </c>
      <c r="Z9" s="35">
        <f>results!I9+results!J9</f>
        <v>0</v>
      </c>
      <c r="AA9" s="35">
        <f>results!K9+results!L9</f>
        <v>44</v>
      </c>
      <c r="AB9" s="35">
        <f>results!M9+results!N9</f>
        <v>37</v>
      </c>
      <c r="AC9" s="35">
        <f>results!O9+results!P9</f>
        <v>44</v>
      </c>
      <c r="AD9" s="35">
        <f>results!Q9+results!R9</f>
        <v>0</v>
      </c>
      <c r="AE9" s="35">
        <f>results!S9+results!T9</f>
        <v>0</v>
      </c>
      <c r="AF9" s="35">
        <f>results!U9+results!V9</f>
        <v>0</v>
      </c>
      <c r="AG9" s="35">
        <f>results!W9+results!X9</f>
        <v>52</v>
      </c>
      <c r="AH9" s="10" t="e">
        <f t="shared" si="5"/>
        <v>#NUM!</v>
      </c>
    </row>
    <row r="10" spans="1:34" x14ac:dyDescent="0.35">
      <c r="A10" s="18">
        <v>4</v>
      </c>
      <c r="B10" s="20">
        <f t="shared" si="0"/>
        <v>110</v>
      </c>
      <c r="C10" s="20">
        <f t="shared" si="1"/>
        <v>146</v>
      </c>
      <c r="D10" s="14">
        <f t="shared" si="2"/>
        <v>39</v>
      </c>
      <c r="E10" s="14">
        <f t="shared" si="2"/>
        <v>39</v>
      </c>
      <c r="F10" s="2" t="str">
        <f>IF(results!AA10&lt;&gt;"a","",results!B10)</f>
        <v/>
      </c>
      <c r="G10" s="2" t="str">
        <f>IF(results!$AA10&lt;&gt;"a","",results!Y10)</f>
        <v/>
      </c>
      <c r="H10" s="36" t="str">
        <f>IF(results!$AA10&lt;&gt;"a","",W10)</f>
        <v/>
      </c>
      <c r="I10" s="36" t="str">
        <f>IF(results!$AA10&lt;&gt;"a","",IF(X10=W10,X10+0.0001,X10))</f>
        <v/>
      </c>
      <c r="J10" s="36" t="str">
        <f>IF(results!$AA10&lt;&gt;"a","",IF(OR(W10=Y10,X10=Y10),Y10+0.0002,Y10))</f>
        <v/>
      </c>
      <c r="K10" s="36" t="str">
        <f>IF(results!$AA10&lt;&gt;"a","",IF(OR(W10=Z10,X10=Z10,Y10=Z10),Z10+0.0003,Z10))</f>
        <v/>
      </c>
      <c r="L10" s="36" t="str">
        <f>IF(results!$AA10&lt;&gt;"a","",IF(OR(W10=AA10,X10=AA10,Y10=AA10,Z10=AA10),AA10+0.0004,AA10))</f>
        <v/>
      </c>
      <c r="M10" s="36" t="str">
        <f>IF(results!$AA10&lt;&gt;"a","",IF(OR(W10=AB10,X10=AB10,Y10=AB10,Z10=AB10,AA10=AB10),AB10+0.0005,AB10))</f>
        <v/>
      </c>
      <c r="N10" s="36" t="str">
        <f>IF(results!$AA10&lt;&gt;"a","",IF(OR(W10=AC10,X10=AC10,Y10=AC10,Z10=AC10,AA10=AC10,AB10=AC10),AC10+0.0006,AC10))</f>
        <v/>
      </c>
      <c r="O10" s="36" t="str">
        <f>IF(results!$AA10&lt;&gt;"a","",IF(OR(W10=AD10,X10=AD10,Y10=AD10,Z10=AD10,AA10=AD10,AB10=AD10,AC10=AD10),AD10+0.0007,AD10))</f>
        <v/>
      </c>
      <c r="P10" s="36" t="str">
        <f>IF(results!$AA10&lt;&gt;"a","",IF(OR(W10=AE10,X10=AE10,Y10=AE10,Z10=AE10,AA10=AE10,AB10=AE10,AC10=AE10,AD10=AE10),AE10+0.0008,AE10))</f>
        <v/>
      </c>
      <c r="Q10" s="36" t="str">
        <f>IF(results!$AA10&lt;&gt;"a","",IF(OR(W10=AF10,X10=AF10,Y10=AF10,Z10=AF10,AA10=AF10,AB10=AF10,AC10=AF10,AD10=AF10,AE10=AF10),AF10+0.0009,AF10))</f>
        <v/>
      </c>
      <c r="R10" s="36" t="str">
        <f>IF(results!$AA10&lt;&gt;"a","",AG10*2)</f>
        <v/>
      </c>
      <c r="S10" s="4">
        <f t="shared" si="3"/>
        <v>0</v>
      </c>
      <c r="T10" s="4">
        <f t="shared" si="4"/>
        <v>9.9999999999999995E-7</v>
      </c>
      <c r="U10" s="4">
        <f>results!Z10</f>
        <v>32.4</v>
      </c>
      <c r="V10" s="4">
        <f>IF(results!AA10="A",1,IF(results!AA10="B",2,IF(results!AA10="C",3,99)))</f>
        <v>3</v>
      </c>
      <c r="W10" s="35">
        <f>results!C10+results!D10</f>
        <v>41</v>
      </c>
      <c r="X10" s="35">
        <f>results!E10+results!F10</f>
        <v>0</v>
      </c>
      <c r="Y10" s="35">
        <f>results!G10+results!H10</f>
        <v>0</v>
      </c>
      <c r="Z10" s="35">
        <f>results!I10+results!J10</f>
        <v>31</v>
      </c>
      <c r="AA10" s="35">
        <f>results!K10+results!L10</f>
        <v>41</v>
      </c>
      <c r="AB10" s="35">
        <f>results!M10+results!N10</f>
        <v>0</v>
      </c>
      <c r="AC10" s="35">
        <f>results!O10+results!P10</f>
        <v>36</v>
      </c>
      <c r="AD10" s="35">
        <f>results!Q10+results!R10</f>
        <v>57</v>
      </c>
      <c r="AE10" s="35">
        <f>results!S10+results!T10</f>
        <v>46</v>
      </c>
      <c r="AF10" s="35">
        <f>results!U10+results!V10</f>
        <v>0</v>
      </c>
      <c r="AG10" s="35">
        <f>results!W10+results!X10</f>
        <v>42</v>
      </c>
      <c r="AH10" s="10" t="e">
        <f t="shared" si="5"/>
        <v>#NUM!</v>
      </c>
    </row>
    <row r="11" spans="1:34" x14ac:dyDescent="0.35">
      <c r="A11" s="18">
        <v>5</v>
      </c>
      <c r="B11" s="20">
        <f t="shared" si="0"/>
        <v>1</v>
      </c>
      <c r="C11" s="20">
        <f t="shared" si="1"/>
        <v>14</v>
      </c>
      <c r="D11" s="14">
        <f t="shared" si="2"/>
        <v>14</v>
      </c>
      <c r="E11" s="14">
        <f t="shared" si="2"/>
        <v>14</v>
      </c>
      <c r="F11" s="2" t="str">
        <f>IF(results!AA11&lt;&gt;"a","",results!B11)</f>
        <v>Bencina Janez</v>
      </c>
      <c r="G11" s="2">
        <f>IF(results!$AA11&lt;&gt;"a","",results!Y11)</f>
        <v>3</v>
      </c>
      <c r="H11" s="36">
        <f>IF(results!$AA11&lt;&gt;"a","",W11)</f>
        <v>0</v>
      </c>
      <c r="I11" s="36">
        <f>IF(results!$AA11&lt;&gt;"a","",IF(X11=W11,X11+0.0001,X11))</f>
        <v>49</v>
      </c>
      <c r="J11" s="36">
        <f>IF(results!$AA11&lt;&gt;"a","",IF(OR(W11=Y11,X11=Y11),Y11+0.0002,Y11))</f>
        <v>2.0000000000000001E-4</v>
      </c>
      <c r="K11" s="36">
        <f>IF(results!$AA11&lt;&gt;"a","",IF(OR(W11=Z11,X11=Z11,Y11=Z11),Z11+0.0003,Z11))</f>
        <v>53</v>
      </c>
      <c r="L11" s="36">
        <f>IF(results!$AA11&lt;&gt;"a","",IF(OR(W11=AA11,X11=AA11,Y11=AA11,Z11=AA11),AA11+0.0004,AA11))</f>
        <v>4.0000000000000002E-4</v>
      </c>
      <c r="M11" s="36">
        <f>IF(results!$AA11&lt;&gt;"a","",IF(OR(W11=AB11,X11=AB11,Y11=AB11,Z11=AB11,AA11=AB11),AB11+0.0005,AB11))</f>
        <v>53.000500000000002</v>
      </c>
      <c r="N11" s="36">
        <f>IF(results!$AA11&lt;&gt;"a","",IF(OR(W11=AC11,X11=AC11,Y11=AC11,Z11=AC11,AA11=AC11,AB11=AC11),AC11+0.0006,AC11))</f>
        <v>5.9999999999999995E-4</v>
      </c>
      <c r="O11" s="36">
        <f>IF(results!$AA11&lt;&gt;"a","",IF(OR(W11=AD11,X11=AD11,Y11=AD11,Z11=AD11,AA11=AD11,AB11=AD11,AC11=AD11),AD11+0.0007,AD11))</f>
        <v>6.9999999999999999E-4</v>
      </c>
      <c r="P11" s="36">
        <f>IF(results!$AA11&lt;&gt;"a","",IF(OR(W11=AE11,X11=AE11,Y11=AE11,Z11=AE11,AA11=AE11,AB11=AE11,AC11=AE11,AD11=AE11),AE11+0.0008,AE11))</f>
        <v>8.0000000000000004E-4</v>
      </c>
      <c r="Q11" s="36">
        <f>IF(results!$AA11&lt;&gt;"a","",IF(OR(W11=AF11,X11=AF11,Y11=AF11,Z11=AF11,AA11=AF11,AB11=AF11,AC11=AF11,AD11=AF11,AE11=AF11),AF11+0.0009,AF11))</f>
        <v>8.9999999999999998E-4</v>
      </c>
      <c r="R11" s="36">
        <f>IF(results!$AA11&lt;&gt;"a","",AG11*2)</f>
        <v>0</v>
      </c>
      <c r="S11" s="4">
        <f t="shared" si="3"/>
        <v>155</v>
      </c>
      <c r="T11" s="4">
        <f t="shared" si="4"/>
        <v>155.00000109999999</v>
      </c>
      <c r="U11" s="4">
        <f>results!Z11</f>
        <v>11.1</v>
      </c>
      <c r="V11" s="4">
        <f>IF(results!AA11="A",1,IF(results!AA11="B",2,IF(results!AA11="C",3,99)))</f>
        <v>1</v>
      </c>
      <c r="W11" s="35">
        <f>results!C11+results!D11</f>
        <v>0</v>
      </c>
      <c r="X11" s="35">
        <f>results!E11+results!F11</f>
        <v>49</v>
      </c>
      <c r="Y11" s="35">
        <f>results!G11+results!H11</f>
        <v>0</v>
      </c>
      <c r="Z11" s="35">
        <f>results!I11+results!J11</f>
        <v>53</v>
      </c>
      <c r="AA11" s="35">
        <f>results!K11+results!L11</f>
        <v>0</v>
      </c>
      <c r="AB11" s="35">
        <f>results!M11+results!N11</f>
        <v>53</v>
      </c>
      <c r="AC11" s="35">
        <f>results!O11+results!P11</f>
        <v>0</v>
      </c>
      <c r="AD11" s="35">
        <f>results!Q11+results!R11</f>
        <v>0</v>
      </c>
      <c r="AE11" s="35">
        <f>results!S11+results!T11</f>
        <v>0</v>
      </c>
      <c r="AF11" s="35">
        <f>results!U11+results!V11</f>
        <v>0</v>
      </c>
      <c r="AG11" s="35">
        <f>results!W11+results!X11</f>
        <v>0</v>
      </c>
      <c r="AH11" s="10">
        <f t="shared" si="5"/>
        <v>8.9999999999999998E-4</v>
      </c>
    </row>
    <row r="12" spans="1:34" x14ac:dyDescent="0.35">
      <c r="A12" s="18">
        <v>6</v>
      </c>
      <c r="B12" s="20">
        <f t="shared" si="0"/>
        <v>1</v>
      </c>
      <c r="C12" s="20">
        <f t="shared" si="1"/>
        <v>11</v>
      </c>
      <c r="D12" s="14">
        <f t="shared" si="2"/>
        <v>11</v>
      </c>
      <c r="E12" s="14">
        <f t="shared" si="2"/>
        <v>11</v>
      </c>
      <c r="F12" s="2" t="str">
        <f>IF(results!AA12&lt;&gt;"a","",results!B12)</f>
        <v>Benetazzo Sonia</v>
      </c>
      <c r="G12" s="2">
        <f>IF(results!$AA12&lt;&gt;"a","",results!Y12)</f>
        <v>5</v>
      </c>
      <c r="H12" s="36">
        <f>IF(results!$AA12&lt;&gt;"a","",W12)</f>
        <v>0</v>
      </c>
      <c r="I12" s="36">
        <f>IF(results!$AA12&lt;&gt;"a","",IF(X12=W12,X12+0.0001,X12))</f>
        <v>1E-4</v>
      </c>
      <c r="J12" s="36">
        <f>IF(results!$AA12&lt;&gt;"a","",IF(OR(W12=Y12,X12=Y12),Y12+0.0002,Y12))</f>
        <v>2.0000000000000001E-4</v>
      </c>
      <c r="K12" s="36">
        <f>IF(results!$AA12&lt;&gt;"a","",IF(OR(W12=Z12,X12=Z12,Y12=Z12),Z12+0.0003,Z12))</f>
        <v>49</v>
      </c>
      <c r="L12" s="36">
        <f>IF(results!$AA12&lt;&gt;"a","",IF(OR(W12=AA12,X12=AA12,Y12=AA12,Z12=AA12),AA12+0.0004,AA12))</f>
        <v>43</v>
      </c>
      <c r="M12" s="36">
        <f>IF(results!$AA12&lt;&gt;"a","",IF(OR(W12=AB12,X12=AB12,Y12=AB12,Z12=AB12,AA12=AB12),AB12+0.0005,AB12))</f>
        <v>51</v>
      </c>
      <c r="N12" s="36">
        <f>IF(results!$AA12&lt;&gt;"a","",IF(OR(W12=AC12,X12=AC12,Y12=AC12,Z12=AC12,AA12=AC12,AB12=AC12),AC12+0.0006,AC12))</f>
        <v>45</v>
      </c>
      <c r="O12" s="36">
        <f>IF(results!$AA12&lt;&gt;"a","",IF(OR(W12=AD12,X12=AD12,Y12=AD12,Z12=AD12,AA12=AD12,AB12=AD12,AC12=AD12),AD12+0.0007,AD12))</f>
        <v>59</v>
      </c>
      <c r="P12" s="36">
        <f>IF(results!$AA12&lt;&gt;"a","",IF(OR(W12=AE12,X12=AE12,Y12=AE12,Z12=AE12,AA12=AE12,AB12=AE12,AC12=AE12,AD12=AE12),AE12+0.0008,AE12))</f>
        <v>8.0000000000000004E-4</v>
      </c>
      <c r="Q12" s="36">
        <f>IF(results!$AA12&lt;&gt;"a","",IF(OR(W12=AF12,X12=AF12,Y12=AF12,Z12=AF12,AA12=AF12,AB12=AF12,AC12=AF12,AD12=AF12,AE12=AF12),AF12+0.0009,AF12))</f>
        <v>8.9999999999999998E-4</v>
      </c>
      <c r="R12" s="36">
        <f>IF(results!$AA12&lt;&gt;"a","",AG12*2)</f>
        <v>0</v>
      </c>
      <c r="S12" s="4">
        <f t="shared" si="3"/>
        <v>247</v>
      </c>
      <c r="T12" s="4">
        <f t="shared" si="4"/>
        <v>247.00000120000001</v>
      </c>
      <c r="U12" s="4">
        <f>results!Z12</f>
        <v>14.5</v>
      </c>
      <c r="V12" s="4">
        <f>IF(results!AA12="A",1,IF(results!AA12="B",2,IF(results!AA12="C",3,99)))</f>
        <v>1</v>
      </c>
      <c r="W12" s="35">
        <f>results!C12+results!D12</f>
        <v>0</v>
      </c>
      <c r="X12" s="35">
        <f>results!E12+results!F12</f>
        <v>0</v>
      </c>
      <c r="Y12" s="35">
        <f>results!G12+results!H12</f>
        <v>0</v>
      </c>
      <c r="Z12" s="35">
        <f>results!I12+results!J12</f>
        <v>49</v>
      </c>
      <c r="AA12" s="35">
        <f>results!K12+results!L12</f>
        <v>43</v>
      </c>
      <c r="AB12" s="35">
        <f>results!M12+results!N12</f>
        <v>51</v>
      </c>
      <c r="AC12" s="35">
        <f>results!O12+results!P12</f>
        <v>45</v>
      </c>
      <c r="AD12" s="35">
        <f>results!Q12+results!R12</f>
        <v>59</v>
      </c>
      <c r="AE12" s="35">
        <f>results!S12+results!T12</f>
        <v>0</v>
      </c>
      <c r="AF12" s="35">
        <f>results!U12+results!V12</f>
        <v>0</v>
      </c>
      <c r="AG12" s="35">
        <f>results!W12+results!X12</f>
        <v>0</v>
      </c>
      <c r="AH12" s="10">
        <f t="shared" si="5"/>
        <v>45</v>
      </c>
    </row>
    <row r="13" spans="1:34" x14ac:dyDescent="0.35">
      <c r="A13" s="18">
        <v>7</v>
      </c>
      <c r="B13" s="20">
        <f t="shared" si="0"/>
        <v>39</v>
      </c>
      <c r="C13" s="20">
        <f t="shared" si="1"/>
        <v>145</v>
      </c>
      <c r="D13" s="14">
        <f t="shared" si="2"/>
        <v>39</v>
      </c>
      <c r="E13" s="14">
        <f t="shared" si="2"/>
        <v>39</v>
      </c>
      <c r="F13" s="2" t="str">
        <f>IF(results!AA13&lt;&gt;"a","",results!B13)</f>
        <v/>
      </c>
      <c r="G13" s="2" t="str">
        <f>IF(results!$AA13&lt;&gt;"a","",results!Y13)</f>
        <v/>
      </c>
      <c r="H13" s="36" t="str">
        <f>IF(results!$AA13&lt;&gt;"a","",W13)</f>
        <v/>
      </c>
      <c r="I13" s="36" t="str">
        <f>IF(results!$AA13&lt;&gt;"a","",IF(X13=W13,X13+0.0001,X13))</f>
        <v/>
      </c>
      <c r="J13" s="36" t="str">
        <f>IF(results!$AA13&lt;&gt;"a","",IF(OR(W13=Y13,X13=Y13),Y13+0.0002,Y13))</f>
        <v/>
      </c>
      <c r="K13" s="36" t="str">
        <f>IF(results!$AA13&lt;&gt;"a","",IF(OR(W13=Z13,X13=Z13,Y13=Z13),Z13+0.0003,Z13))</f>
        <v/>
      </c>
      <c r="L13" s="36" t="str">
        <f>IF(results!$AA13&lt;&gt;"a","",IF(OR(W13=AA13,X13=AA13,Y13=AA13,Z13=AA13),AA13+0.0004,AA13))</f>
        <v/>
      </c>
      <c r="M13" s="36" t="str">
        <f>IF(results!$AA13&lt;&gt;"a","",IF(OR(W13=AB13,X13=AB13,Y13=AB13,Z13=AB13,AA13=AB13),AB13+0.0005,AB13))</f>
        <v/>
      </c>
      <c r="N13" s="36" t="str">
        <f>IF(results!$AA13&lt;&gt;"a","",IF(OR(W13=AC13,X13=AC13,Y13=AC13,Z13=AC13,AA13=AC13,AB13=AC13),AC13+0.0006,AC13))</f>
        <v/>
      </c>
      <c r="O13" s="36" t="str">
        <f>IF(results!$AA13&lt;&gt;"a","",IF(OR(W13=AD13,X13=AD13,Y13=AD13,Z13=AD13,AA13=AD13,AB13=AD13,AC13=AD13),AD13+0.0007,AD13))</f>
        <v/>
      </c>
      <c r="P13" s="36" t="str">
        <f>IF(results!$AA13&lt;&gt;"a","",IF(OR(W13=AE13,X13=AE13,Y13=AE13,Z13=AE13,AA13=AE13,AB13=AE13,AC13=AE13,AD13=AE13),AE13+0.0008,AE13))</f>
        <v/>
      </c>
      <c r="Q13" s="36" t="str">
        <f>IF(results!$AA13&lt;&gt;"a","",IF(OR(W13=AF13,X13=AF13,Y13=AF13,Z13=AF13,AA13=AF13,AB13=AF13,AC13=AF13,AD13=AF13,AE13=AF13),AF13+0.0009,AF13))</f>
        <v/>
      </c>
      <c r="R13" s="36" t="str">
        <f>IF(results!$AA13&lt;&gt;"a","",AG13*2)</f>
        <v/>
      </c>
      <c r="S13" s="4">
        <f t="shared" si="3"/>
        <v>0</v>
      </c>
      <c r="T13" s="4">
        <f t="shared" si="4"/>
        <v>1.2999999999999998E-6</v>
      </c>
      <c r="U13" s="4">
        <f>results!Z13</f>
        <v>20.6</v>
      </c>
      <c r="V13" s="4">
        <f>IF(results!AA13="A",1,IF(results!AA13="B",2,IF(results!AA13="C",3,99)))</f>
        <v>2</v>
      </c>
      <c r="W13" s="35">
        <f>results!C13+results!D13</f>
        <v>0</v>
      </c>
      <c r="X13" s="35">
        <f>results!E13+results!F13</f>
        <v>0</v>
      </c>
      <c r="Y13" s="35">
        <f>results!G13+results!H13</f>
        <v>0</v>
      </c>
      <c r="Z13" s="35">
        <f>results!I13+results!J13</f>
        <v>0</v>
      </c>
      <c r="AA13" s="35">
        <f>results!K13+results!L13</f>
        <v>55</v>
      </c>
      <c r="AB13" s="35">
        <f>results!M13+results!N13</f>
        <v>0</v>
      </c>
      <c r="AC13" s="35">
        <f>results!O13+results!P13</f>
        <v>45</v>
      </c>
      <c r="AD13" s="35">
        <f>results!Q13+results!R13</f>
        <v>51</v>
      </c>
      <c r="AE13" s="35">
        <f>results!S13+results!T13</f>
        <v>50</v>
      </c>
      <c r="AF13" s="35">
        <f>results!U13+results!V13</f>
        <v>0</v>
      </c>
      <c r="AG13" s="35">
        <f>results!W13+results!X13</f>
        <v>0</v>
      </c>
      <c r="AH13" s="10" t="e">
        <f t="shared" si="5"/>
        <v>#NUM!</v>
      </c>
    </row>
    <row r="14" spans="1:34" x14ac:dyDescent="0.35">
      <c r="A14" s="18">
        <v>8</v>
      </c>
      <c r="B14" s="20">
        <f t="shared" si="0"/>
        <v>110</v>
      </c>
      <c r="C14" s="20">
        <f t="shared" si="1"/>
        <v>144</v>
      </c>
      <c r="D14" s="14">
        <f t="shared" si="2"/>
        <v>39</v>
      </c>
      <c r="E14" s="14">
        <f t="shared" si="2"/>
        <v>39</v>
      </c>
      <c r="F14" s="2" t="str">
        <f>IF(results!AA14&lt;&gt;"a","",results!B14)</f>
        <v/>
      </c>
      <c r="G14" s="2" t="str">
        <f>IF(results!$AA14&lt;&gt;"a","",results!Y14)</f>
        <v/>
      </c>
      <c r="H14" s="36" t="str">
        <f>IF(results!$AA14&lt;&gt;"a","",W14)</f>
        <v/>
      </c>
      <c r="I14" s="36" t="str">
        <f>IF(results!$AA14&lt;&gt;"a","",IF(X14=W14,X14+0.0001,X14))</f>
        <v/>
      </c>
      <c r="J14" s="36" t="str">
        <f>IF(results!$AA14&lt;&gt;"a","",IF(OR(W14=Y14,X14=Y14),Y14+0.0002,Y14))</f>
        <v/>
      </c>
      <c r="K14" s="36" t="str">
        <f>IF(results!$AA14&lt;&gt;"a","",IF(OR(W14=Z14,X14=Z14,Y14=Z14),Z14+0.0003,Z14))</f>
        <v/>
      </c>
      <c r="L14" s="36" t="str">
        <f>IF(results!$AA14&lt;&gt;"a","",IF(OR(W14=AA14,X14=AA14,Y14=AA14,Z14=AA14),AA14+0.0004,AA14))</f>
        <v/>
      </c>
      <c r="M14" s="36" t="str">
        <f>IF(results!$AA14&lt;&gt;"a","",IF(OR(W14=AB14,X14=AB14,Y14=AB14,Z14=AB14,AA14=AB14),AB14+0.0005,AB14))</f>
        <v/>
      </c>
      <c r="N14" s="36" t="str">
        <f>IF(results!$AA14&lt;&gt;"a","",IF(OR(W14=AC14,X14=AC14,Y14=AC14,Z14=AC14,AA14=AC14,AB14=AC14),AC14+0.0006,AC14))</f>
        <v/>
      </c>
      <c r="O14" s="36" t="str">
        <f>IF(results!$AA14&lt;&gt;"a","",IF(OR(W14=AD14,X14=AD14,Y14=AD14,Z14=AD14,AA14=AD14,AB14=AD14,AC14=AD14),AD14+0.0007,AD14))</f>
        <v/>
      </c>
      <c r="P14" s="36" t="str">
        <f>IF(results!$AA14&lt;&gt;"a","",IF(OR(W14=AE14,X14=AE14,Y14=AE14,Z14=AE14,AA14=AE14,AB14=AE14,AC14=AE14,AD14=AE14),AE14+0.0008,AE14))</f>
        <v/>
      </c>
      <c r="Q14" s="36" t="str">
        <f>IF(results!$AA14&lt;&gt;"a","",IF(OR(W14=AF14,X14=AF14,Y14=AF14,Z14=AF14,AA14=AF14,AB14=AF14,AC14=AF14,AD14=AF14,AE14=AF14),AF14+0.0009,AF14))</f>
        <v/>
      </c>
      <c r="R14" s="36" t="str">
        <f>IF(results!$AA14&lt;&gt;"a","",AG14*2)</f>
        <v/>
      </c>
      <c r="S14" s="4">
        <f t="shared" si="3"/>
        <v>0</v>
      </c>
      <c r="T14" s="4">
        <f t="shared" si="4"/>
        <v>1.3999999999999999E-6</v>
      </c>
      <c r="U14" s="4">
        <f>results!Z14</f>
        <v>25.2</v>
      </c>
      <c r="V14" s="4">
        <f>IF(results!AA14="A",1,IF(results!AA14="B",2,IF(results!AA14="C",3,99)))</f>
        <v>3</v>
      </c>
      <c r="W14" s="35">
        <f>results!C14+results!D14</f>
        <v>38</v>
      </c>
      <c r="X14" s="35">
        <f>results!E14+results!F14</f>
        <v>0</v>
      </c>
      <c r="Y14" s="35">
        <f>results!G14+results!H14</f>
        <v>32</v>
      </c>
      <c r="Z14" s="35">
        <f>results!I14+results!J14</f>
        <v>0</v>
      </c>
      <c r="AA14" s="35">
        <f>results!K14+results!L14</f>
        <v>0</v>
      </c>
      <c r="AB14" s="35">
        <f>results!M14+results!N14</f>
        <v>0</v>
      </c>
      <c r="AC14" s="35">
        <f>results!O14+results!P14</f>
        <v>0</v>
      </c>
      <c r="AD14" s="35">
        <f>results!Q14+results!R14</f>
        <v>0</v>
      </c>
      <c r="AE14" s="35">
        <f>results!S14+results!T14</f>
        <v>0</v>
      </c>
      <c r="AF14" s="35">
        <f>results!U14+results!V14</f>
        <v>0</v>
      </c>
      <c r="AG14" s="35">
        <f>results!W14+results!X14</f>
        <v>0</v>
      </c>
      <c r="AH14" s="10" t="e">
        <f t="shared" si="5"/>
        <v>#NUM!</v>
      </c>
    </row>
    <row r="15" spans="1:34" x14ac:dyDescent="0.35">
      <c r="A15" s="18">
        <v>9</v>
      </c>
      <c r="B15" s="20">
        <f t="shared" si="0"/>
        <v>39</v>
      </c>
      <c r="C15" s="20">
        <f t="shared" si="1"/>
        <v>143</v>
      </c>
      <c r="D15" s="14">
        <f t="shared" si="2"/>
        <v>39</v>
      </c>
      <c r="E15" s="14">
        <f t="shared" si="2"/>
        <v>39</v>
      </c>
      <c r="F15" s="2" t="str">
        <f>IF(results!AA15&lt;&gt;"a","",results!B15)</f>
        <v/>
      </c>
      <c r="G15" s="2" t="str">
        <f>IF(results!$AA15&lt;&gt;"a","",results!Y15)</f>
        <v/>
      </c>
      <c r="H15" s="36" t="str">
        <f>IF(results!$AA15&lt;&gt;"a","",W15)</f>
        <v/>
      </c>
      <c r="I15" s="36" t="str">
        <f>IF(results!$AA15&lt;&gt;"a","",IF(X15=W15,X15+0.0001,X15))</f>
        <v/>
      </c>
      <c r="J15" s="36" t="str">
        <f>IF(results!$AA15&lt;&gt;"a","",IF(OR(W15=Y15,X15=Y15),Y15+0.0002,Y15))</f>
        <v/>
      </c>
      <c r="K15" s="36" t="str">
        <f>IF(results!$AA15&lt;&gt;"a","",IF(OR(W15=Z15,X15=Z15,Y15=Z15),Z15+0.0003,Z15))</f>
        <v/>
      </c>
      <c r="L15" s="36" t="str">
        <f>IF(results!$AA15&lt;&gt;"a","",IF(OR(W15=AA15,X15=AA15,Y15=AA15,Z15=AA15),AA15+0.0004,AA15))</f>
        <v/>
      </c>
      <c r="M15" s="36" t="str">
        <f>IF(results!$AA15&lt;&gt;"a","",IF(OR(W15=AB15,X15=AB15,Y15=AB15,Z15=AB15,AA15=AB15),AB15+0.0005,AB15))</f>
        <v/>
      </c>
      <c r="N15" s="36" t="str">
        <f>IF(results!$AA15&lt;&gt;"a","",IF(OR(W15=AC15,X15=AC15,Y15=AC15,Z15=AC15,AA15=AC15,AB15=AC15),AC15+0.0006,AC15))</f>
        <v/>
      </c>
      <c r="O15" s="36" t="str">
        <f>IF(results!$AA15&lt;&gt;"a","",IF(OR(W15=AD15,X15=AD15,Y15=AD15,Z15=AD15,AA15=AD15,AB15=AD15,AC15=AD15),AD15+0.0007,AD15))</f>
        <v/>
      </c>
      <c r="P15" s="36" t="str">
        <f>IF(results!$AA15&lt;&gt;"a","",IF(OR(W15=AE15,X15=AE15,Y15=AE15,Z15=AE15,AA15=AE15,AB15=AE15,AC15=AE15,AD15=AE15),AE15+0.0008,AE15))</f>
        <v/>
      </c>
      <c r="Q15" s="36" t="str">
        <f>IF(results!$AA15&lt;&gt;"a","",IF(OR(W15=AF15,X15=AF15,Y15=AF15,Z15=AF15,AA15=AF15,AB15=AF15,AC15=AF15,AD15=AF15,AE15=AF15),AF15+0.0009,AF15))</f>
        <v/>
      </c>
      <c r="R15" s="36" t="str">
        <f>IF(results!$AA15&lt;&gt;"a","",AG15*2)</f>
        <v/>
      </c>
      <c r="S15" s="4">
        <f t="shared" si="3"/>
        <v>0</v>
      </c>
      <c r="T15" s="4">
        <f t="shared" si="4"/>
        <v>1.5E-6</v>
      </c>
      <c r="U15" s="4">
        <f>results!Z15</f>
        <v>17.3</v>
      </c>
      <c r="V15" s="4">
        <f>IF(results!AA15="A",1,IF(results!AA15="B",2,IF(results!AA15="C",3,99)))</f>
        <v>2</v>
      </c>
      <c r="W15" s="35">
        <f>results!C15+results!D15</f>
        <v>51</v>
      </c>
      <c r="X15" s="35">
        <f>results!E15+results!F15</f>
        <v>0</v>
      </c>
      <c r="Y15" s="35">
        <f>results!G15+results!H15</f>
        <v>58</v>
      </c>
      <c r="Z15" s="35">
        <f>results!I15+results!J15</f>
        <v>0</v>
      </c>
      <c r="AA15" s="35">
        <f>results!K15+results!L15</f>
        <v>0</v>
      </c>
      <c r="AB15" s="35">
        <f>results!M15+results!N15</f>
        <v>0</v>
      </c>
      <c r="AC15" s="35">
        <f>results!O15+results!P15</f>
        <v>0</v>
      </c>
      <c r="AD15" s="35">
        <f>results!Q15+results!R15</f>
        <v>0</v>
      </c>
      <c r="AE15" s="35">
        <f>results!S15+results!T15</f>
        <v>0</v>
      </c>
      <c r="AF15" s="35">
        <f>results!U15+results!V15</f>
        <v>0</v>
      </c>
      <c r="AG15" s="35">
        <f>results!W15+results!X15</f>
        <v>0</v>
      </c>
      <c r="AH15" s="10" t="e">
        <f t="shared" si="5"/>
        <v>#NUM!</v>
      </c>
    </row>
    <row r="16" spans="1:34" x14ac:dyDescent="0.35">
      <c r="A16" s="18">
        <v>10</v>
      </c>
      <c r="B16" s="20">
        <f t="shared" si="0"/>
        <v>110</v>
      </c>
      <c r="C16" s="20">
        <f t="shared" si="1"/>
        <v>142</v>
      </c>
      <c r="D16" s="14">
        <f t="shared" si="2"/>
        <v>39</v>
      </c>
      <c r="E16" s="14">
        <f t="shared" si="2"/>
        <v>39</v>
      </c>
      <c r="F16" s="2" t="str">
        <f>IF(results!AA16&lt;&gt;"a","",results!B16)</f>
        <v/>
      </c>
      <c r="G16" s="2" t="str">
        <f>IF(results!$AA16&lt;&gt;"a","",results!Y16)</f>
        <v/>
      </c>
      <c r="H16" s="36" t="str">
        <f>IF(results!$AA16&lt;&gt;"a","",W16)</f>
        <v/>
      </c>
      <c r="I16" s="36" t="str">
        <f>IF(results!$AA16&lt;&gt;"a","",IF(X16=W16,X16+0.0001,X16))</f>
        <v/>
      </c>
      <c r="J16" s="36" t="str">
        <f>IF(results!$AA16&lt;&gt;"a","",IF(OR(W16=Y16,X16=Y16),Y16+0.0002,Y16))</f>
        <v/>
      </c>
      <c r="K16" s="36" t="str">
        <f>IF(results!$AA16&lt;&gt;"a","",IF(OR(W16=Z16,X16=Z16,Y16=Z16),Z16+0.0003,Z16))</f>
        <v/>
      </c>
      <c r="L16" s="36" t="str">
        <f>IF(results!$AA16&lt;&gt;"a","",IF(OR(W16=AA16,X16=AA16,Y16=AA16,Z16=AA16),AA16+0.0004,AA16))</f>
        <v/>
      </c>
      <c r="M16" s="36" t="str">
        <f>IF(results!$AA16&lt;&gt;"a","",IF(OR(W16=AB16,X16=AB16,Y16=AB16,Z16=AB16,AA16=AB16),AB16+0.0005,AB16))</f>
        <v/>
      </c>
      <c r="N16" s="36" t="str">
        <f>IF(results!$AA16&lt;&gt;"a","",IF(OR(W16=AC16,X16=AC16,Y16=AC16,Z16=AC16,AA16=AC16,AB16=AC16),AC16+0.0006,AC16))</f>
        <v/>
      </c>
      <c r="O16" s="36" t="str">
        <f>IF(results!$AA16&lt;&gt;"a","",IF(OR(W16=AD16,X16=AD16,Y16=AD16,Z16=AD16,AA16=AD16,AB16=AD16,AC16=AD16),AD16+0.0007,AD16))</f>
        <v/>
      </c>
      <c r="P16" s="36" t="str">
        <f>IF(results!$AA16&lt;&gt;"a","",IF(OR(W16=AE16,X16=AE16,Y16=AE16,Z16=AE16,AA16=AE16,AB16=AE16,AC16=AE16,AD16=AE16),AE16+0.0008,AE16))</f>
        <v/>
      </c>
      <c r="Q16" s="36" t="str">
        <f>IF(results!$AA16&lt;&gt;"a","",IF(OR(W16=AF16,X16=AF16,Y16=AF16,Z16=AF16,AA16=AF16,AB16=AF16,AC16=AF16,AD16=AF16,AE16=AF16),AF16+0.0009,AF16))</f>
        <v/>
      </c>
      <c r="R16" s="36" t="str">
        <f>IF(results!$AA16&lt;&gt;"a","",AG16*2)</f>
        <v/>
      </c>
      <c r="S16" s="4">
        <f t="shared" si="3"/>
        <v>0</v>
      </c>
      <c r="T16" s="4">
        <f t="shared" si="4"/>
        <v>1.5999999999999999E-6</v>
      </c>
      <c r="U16" s="4">
        <f>results!Z16</f>
        <v>32.1</v>
      </c>
      <c r="V16" s="4">
        <f>IF(results!AA16="A",1,IF(results!AA16="B",2,IF(results!AA16="C",3,99)))</f>
        <v>3</v>
      </c>
      <c r="W16" s="35">
        <f>results!C16+results!D16</f>
        <v>0</v>
      </c>
      <c r="X16" s="35">
        <f>results!E16+results!F16</f>
        <v>0</v>
      </c>
      <c r="Y16" s="35">
        <f>results!G16+results!H16</f>
        <v>0</v>
      </c>
      <c r="Z16" s="35">
        <f>results!I16+results!J16</f>
        <v>0</v>
      </c>
      <c r="AA16" s="35">
        <f>results!K16+results!L16</f>
        <v>31</v>
      </c>
      <c r="AB16" s="35">
        <f>results!M16+results!N16</f>
        <v>0</v>
      </c>
      <c r="AC16" s="35">
        <f>results!O16+results!P16</f>
        <v>0</v>
      </c>
      <c r="AD16" s="35">
        <f>results!Q16+results!R16</f>
        <v>0</v>
      </c>
      <c r="AE16" s="35">
        <f>results!S16+results!T16</f>
        <v>0</v>
      </c>
      <c r="AF16" s="35">
        <f>results!U16+results!V16</f>
        <v>0</v>
      </c>
      <c r="AG16" s="35">
        <f>results!W16+results!X16</f>
        <v>0</v>
      </c>
      <c r="AH16" s="10" t="e">
        <f t="shared" si="5"/>
        <v>#NUM!</v>
      </c>
    </row>
    <row r="17" spans="1:34" x14ac:dyDescent="0.35">
      <c r="A17" s="18">
        <v>11</v>
      </c>
      <c r="B17" s="20">
        <f t="shared" si="0"/>
        <v>110</v>
      </c>
      <c r="C17" s="20">
        <f t="shared" si="1"/>
        <v>141</v>
      </c>
      <c r="D17" s="14">
        <f t="shared" si="2"/>
        <v>39</v>
      </c>
      <c r="E17" s="14">
        <f t="shared" si="2"/>
        <v>39</v>
      </c>
      <c r="F17" s="2" t="str">
        <f>IF(results!AA17&lt;&gt;"a","",results!B17)</f>
        <v/>
      </c>
      <c r="G17" s="2" t="str">
        <f>IF(results!$AA17&lt;&gt;"a","",results!Y17)</f>
        <v/>
      </c>
      <c r="H17" s="36" t="str">
        <f>IF(results!$AA17&lt;&gt;"a","",W17)</f>
        <v/>
      </c>
      <c r="I17" s="36" t="str">
        <f>IF(results!$AA17&lt;&gt;"a","",IF(X17=W17,X17+0.0001,X17))</f>
        <v/>
      </c>
      <c r="J17" s="36" t="str">
        <f>IF(results!$AA17&lt;&gt;"a","",IF(OR(W17=Y17,X17=Y17),Y17+0.0002,Y17))</f>
        <v/>
      </c>
      <c r="K17" s="36" t="str">
        <f>IF(results!$AA17&lt;&gt;"a","",IF(OR(W17=Z17,X17=Z17,Y17=Z17),Z17+0.0003,Z17))</f>
        <v/>
      </c>
      <c r="L17" s="36" t="str">
        <f>IF(results!$AA17&lt;&gt;"a","",IF(OR(W17=AA17,X17=AA17,Y17=AA17,Z17=AA17),AA17+0.0004,AA17))</f>
        <v/>
      </c>
      <c r="M17" s="36" t="str">
        <f>IF(results!$AA17&lt;&gt;"a","",IF(OR(W17=AB17,X17=AB17,Y17=AB17,Z17=AB17,AA17=AB17),AB17+0.0005,AB17))</f>
        <v/>
      </c>
      <c r="N17" s="36" t="str">
        <f>IF(results!$AA17&lt;&gt;"a","",IF(OR(W17=AC17,X17=AC17,Y17=AC17,Z17=AC17,AA17=AC17,AB17=AC17),AC17+0.0006,AC17))</f>
        <v/>
      </c>
      <c r="O17" s="36" t="str">
        <f>IF(results!$AA17&lt;&gt;"a","",IF(OR(W17=AD17,X17=AD17,Y17=AD17,Z17=AD17,AA17=AD17,AB17=AD17,AC17=AD17),AD17+0.0007,AD17))</f>
        <v/>
      </c>
      <c r="P17" s="36" t="str">
        <f>IF(results!$AA17&lt;&gt;"a","",IF(OR(W17=AE17,X17=AE17,Y17=AE17,Z17=AE17,AA17=AE17,AB17=AE17,AC17=AE17,AD17=AE17),AE17+0.0008,AE17))</f>
        <v/>
      </c>
      <c r="Q17" s="36" t="str">
        <f>IF(results!$AA17&lt;&gt;"a","",IF(OR(W17=AF17,X17=AF17,Y17=AF17,Z17=AF17,AA17=AF17,AB17=AF17,AC17=AF17,AD17=AF17,AE17=AF17),AF17+0.0009,AF17))</f>
        <v/>
      </c>
      <c r="R17" s="36" t="str">
        <f>IF(results!$AA17&lt;&gt;"a","",AG17*2)</f>
        <v/>
      </c>
      <c r="S17" s="4">
        <f t="shared" si="3"/>
        <v>0</v>
      </c>
      <c r="T17" s="4">
        <f t="shared" si="4"/>
        <v>1.6999999999999998E-6</v>
      </c>
      <c r="U17" s="4">
        <f>results!Z17</f>
        <v>35.6</v>
      </c>
      <c r="V17" s="4">
        <f>IF(results!AA17="A",1,IF(results!AA17="B",2,IF(results!AA17="C",3,99)))</f>
        <v>3</v>
      </c>
      <c r="W17" s="35">
        <f>results!C17+results!D17</f>
        <v>0</v>
      </c>
      <c r="X17" s="35">
        <f>results!E17+results!F17</f>
        <v>0</v>
      </c>
      <c r="Y17" s="35">
        <f>results!G17+results!H17</f>
        <v>46</v>
      </c>
      <c r="Z17" s="35">
        <f>results!I17+results!J17</f>
        <v>44</v>
      </c>
      <c r="AA17" s="35">
        <f>results!K17+results!L17</f>
        <v>32</v>
      </c>
      <c r="AB17" s="35">
        <f>results!M17+results!N17</f>
        <v>34</v>
      </c>
      <c r="AC17" s="35">
        <f>results!O17+results!P17</f>
        <v>0</v>
      </c>
      <c r="AD17" s="35">
        <f>results!Q17+results!R17</f>
        <v>0</v>
      </c>
      <c r="AE17" s="35">
        <f>results!S17+results!T17</f>
        <v>0</v>
      </c>
      <c r="AF17" s="35">
        <f>results!U17+results!V17</f>
        <v>0</v>
      </c>
      <c r="AG17" s="35">
        <f>results!W17+results!X17</f>
        <v>0</v>
      </c>
      <c r="AH17" s="10" t="e">
        <f t="shared" si="5"/>
        <v>#NUM!</v>
      </c>
    </row>
    <row r="18" spans="1:34" x14ac:dyDescent="0.35">
      <c r="A18" s="18">
        <v>12</v>
      </c>
      <c r="B18" s="20">
        <f t="shared" si="0"/>
        <v>39</v>
      </c>
      <c r="C18" s="20">
        <f t="shared" si="1"/>
        <v>140</v>
      </c>
      <c r="D18" s="14">
        <f t="shared" si="2"/>
        <v>39</v>
      </c>
      <c r="E18" s="14">
        <f t="shared" si="2"/>
        <v>39</v>
      </c>
      <c r="F18" s="2" t="str">
        <f>IF(results!AA18&lt;&gt;"a","",results!B18)</f>
        <v/>
      </c>
      <c r="G18" s="2" t="str">
        <f>IF(results!$AA18&lt;&gt;"a","",results!Y18)</f>
        <v/>
      </c>
      <c r="H18" s="36" t="str">
        <f>IF(results!$AA18&lt;&gt;"a","",W18)</f>
        <v/>
      </c>
      <c r="I18" s="36" t="str">
        <f>IF(results!$AA18&lt;&gt;"a","",IF(X18=W18,X18+0.0001,X18))</f>
        <v/>
      </c>
      <c r="J18" s="36" t="str">
        <f>IF(results!$AA18&lt;&gt;"a","",IF(OR(W18=Y18,X18=Y18),Y18+0.0002,Y18))</f>
        <v/>
      </c>
      <c r="K18" s="36" t="str">
        <f>IF(results!$AA18&lt;&gt;"a","",IF(OR(W18=Z18,X18=Z18,Y18=Z18),Z18+0.0003,Z18))</f>
        <v/>
      </c>
      <c r="L18" s="36" t="str">
        <f>IF(results!$AA18&lt;&gt;"a","",IF(OR(W18=AA18,X18=AA18,Y18=AA18,Z18=AA18),AA18+0.0004,AA18))</f>
        <v/>
      </c>
      <c r="M18" s="36" t="str">
        <f>IF(results!$AA18&lt;&gt;"a","",IF(OR(W18=AB18,X18=AB18,Y18=AB18,Z18=AB18,AA18=AB18),AB18+0.0005,AB18))</f>
        <v/>
      </c>
      <c r="N18" s="36" t="str">
        <f>IF(results!$AA18&lt;&gt;"a","",IF(OR(W18=AC18,X18=AC18,Y18=AC18,Z18=AC18,AA18=AC18,AB18=AC18),AC18+0.0006,AC18))</f>
        <v/>
      </c>
      <c r="O18" s="36" t="str">
        <f>IF(results!$AA18&lt;&gt;"a","",IF(OR(W18=AD18,X18=AD18,Y18=AD18,Z18=AD18,AA18=AD18,AB18=AD18,AC18=AD18),AD18+0.0007,AD18))</f>
        <v/>
      </c>
      <c r="P18" s="36" t="str">
        <f>IF(results!$AA18&lt;&gt;"a","",IF(OR(W18=AE18,X18=AE18,Y18=AE18,Z18=AE18,AA18=AE18,AB18=AE18,AC18=AE18,AD18=AE18),AE18+0.0008,AE18))</f>
        <v/>
      </c>
      <c r="Q18" s="36" t="str">
        <f>IF(results!$AA18&lt;&gt;"a","",IF(OR(W18=AF18,X18=AF18,Y18=AF18,Z18=AF18,AA18=AF18,AB18=AF18,AC18=AF18,AD18=AF18,AE18=AF18),AF18+0.0009,AF18))</f>
        <v/>
      </c>
      <c r="R18" s="36" t="str">
        <f>IF(results!$AA18&lt;&gt;"a","",AG18*2)</f>
        <v/>
      </c>
      <c r="S18" s="4">
        <f t="shared" si="3"/>
        <v>0</v>
      </c>
      <c r="T18" s="4">
        <f t="shared" si="4"/>
        <v>1.7999999999999999E-6</v>
      </c>
      <c r="U18" s="4">
        <f>results!Z18</f>
        <v>18.899999999999999</v>
      </c>
      <c r="V18" s="4">
        <f>IF(results!AA18="A",1,IF(results!AA18="B",2,IF(results!AA18="C",3,99)))</f>
        <v>2</v>
      </c>
      <c r="W18" s="35">
        <f>results!C18+results!D18</f>
        <v>0</v>
      </c>
      <c r="X18" s="35">
        <f>results!E18+results!F18</f>
        <v>0</v>
      </c>
      <c r="Y18" s="35">
        <f>results!G18+results!H18</f>
        <v>0</v>
      </c>
      <c r="Z18" s="35">
        <f>results!I18+results!J18</f>
        <v>0</v>
      </c>
      <c r="AA18" s="35">
        <f>results!K18+results!L18</f>
        <v>56</v>
      </c>
      <c r="AB18" s="35">
        <f>results!M18+results!N18</f>
        <v>0</v>
      </c>
      <c r="AC18" s="35">
        <f>results!O18+results!P18</f>
        <v>0</v>
      </c>
      <c r="AD18" s="35">
        <f>results!Q18+results!R18</f>
        <v>0</v>
      </c>
      <c r="AE18" s="35">
        <f>results!S18+results!T18</f>
        <v>0</v>
      </c>
      <c r="AF18" s="35">
        <f>results!U18+results!V18</f>
        <v>0</v>
      </c>
      <c r="AG18" s="35">
        <f>results!W18+results!X18</f>
        <v>0</v>
      </c>
      <c r="AH18" s="10" t="e">
        <f t="shared" si="5"/>
        <v>#NUM!</v>
      </c>
    </row>
    <row r="19" spans="1:34" x14ac:dyDescent="0.35">
      <c r="A19" s="18">
        <v>13</v>
      </c>
      <c r="B19" s="20">
        <f t="shared" si="0"/>
        <v>39</v>
      </c>
      <c r="C19" s="20">
        <f t="shared" si="1"/>
        <v>139</v>
      </c>
      <c r="D19" s="14">
        <f t="shared" si="2"/>
        <v>39</v>
      </c>
      <c r="E19" s="14">
        <f t="shared" si="2"/>
        <v>39</v>
      </c>
      <c r="F19" s="2" t="str">
        <f>IF(results!AA19&lt;&gt;"a","",results!B19)</f>
        <v/>
      </c>
      <c r="G19" s="2" t="str">
        <f>IF(results!$AA19&lt;&gt;"a","",results!Y19)</f>
        <v/>
      </c>
      <c r="H19" s="36" t="str">
        <f>IF(results!$AA19&lt;&gt;"a","",W19)</f>
        <v/>
      </c>
      <c r="I19" s="36" t="str">
        <f>IF(results!$AA19&lt;&gt;"a","",IF(X19=W19,X19+0.0001,X19))</f>
        <v/>
      </c>
      <c r="J19" s="36" t="str">
        <f>IF(results!$AA19&lt;&gt;"a","",IF(OR(W19=Y19,X19=Y19),Y19+0.0002,Y19))</f>
        <v/>
      </c>
      <c r="K19" s="36" t="str">
        <f>IF(results!$AA19&lt;&gt;"a","",IF(OR(W19=Z19,X19=Z19,Y19=Z19),Z19+0.0003,Z19))</f>
        <v/>
      </c>
      <c r="L19" s="36" t="str">
        <f>IF(results!$AA19&lt;&gt;"a","",IF(OR(W19=AA19,X19=AA19,Y19=AA19,Z19=AA19),AA19+0.0004,AA19))</f>
        <v/>
      </c>
      <c r="M19" s="36" t="str">
        <f>IF(results!$AA19&lt;&gt;"a","",IF(OR(W19=AB19,X19=AB19,Y19=AB19,Z19=AB19,AA19=AB19),AB19+0.0005,AB19))</f>
        <v/>
      </c>
      <c r="N19" s="36" t="str">
        <f>IF(results!$AA19&lt;&gt;"a","",IF(OR(W19=AC19,X19=AC19,Y19=AC19,Z19=AC19,AA19=AC19,AB19=AC19),AC19+0.0006,AC19))</f>
        <v/>
      </c>
      <c r="O19" s="36" t="str">
        <f>IF(results!$AA19&lt;&gt;"a","",IF(OR(W19=AD19,X19=AD19,Y19=AD19,Z19=AD19,AA19=AD19,AB19=AD19,AC19=AD19),AD19+0.0007,AD19))</f>
        <v/>
      </c>
      <c r="P19" s="36" t="str">
        <f>IF(results!$AA19&lt;&gt;"a","",IF(OR(W19=AE19,X19=AE19,Y19=AE19,Z19=AE19,AA19=AE19,AB19=AE19,AC19=AE19,AD19=AE19),AE19+0.0008,AE19))</f>
        <v/>
      </c>
      <c r="Q19" s="36" t="str">
        <f>IF(results!$AA19&lt;&gt;"a","",IF(OR(W19=AF19,X19=AF19,Y19=AF19,Z19=AF19,AA19=AF19,AB19=AF19,AC19=AF19,AD19=AF19,AE19=AF19),AF19+0.0009,AF19))</f>
        <v/>
      </c>
      <c r="R19" s="36" t="str">
        <f>IF(results!$AA19&lt;&gt;"a","",AG19*2)</f>
        <v/>
      </c>
      <c r="S19" s="4">
        <f t="shared" si="3"/>
        <v>0</v>
      </c>
      <c r="T19" s="4">
        <f t="shared" si="4"/>
        <v>1.9E-6</v>
      </c>
      <c r="U19" s="4">
        <f>results!Z19</f>
        <v>18.7</v>
      </c>
      <c r="V19" s="4">
        <f>IF(results!AA19="A",1,IF(results!AA19="B",2,IF(results!AA19="C",3,99)))</f>
        <v>2</v>
      </c>
      <c r="W19" s="35">
        <f>results!C19+results!D19</f>
        <v>0</v>
      </c>
      <c r="X19" s="35">
        <f>results!E19+results!F19</f>
        <v>45</v>
      </c>
      <c r="Y19" s="35">
        <f>results!G19+results!H19</f>
        <v>0</v>
      </c>
      <c r="Z19" s="35">
        <f>results!I19+results!J19</f>
        <v>38</v>
      </c>
      <c r="AA19" s="35">
        <f>results!K19+results!L19</f>
        <v>0</v>
      </c>
      <c r="AB19" s="35">
        <f>results!M19+results!N19</f>
        <v>39</v>
      </c>
      <c r="AC19" s="35">
        <f>results!O19+results!P19</f>
        <v>0</v>
      </c>
      <c r="AD19" s="35">
        <f>results!Q19+results!R19</f>
        <v>46</v>
      </c>
      <c r="AE19" s="35">
        <f>results!S19+results!T19</f>
        <v>0</v>
      </c>
      <c r="AF19" s="35">
        <f>results!U19+results!V19</f>
        <v>0</v>
      </c>
      <c r="AG19" s="35">
        <f>results!W19+results!X19</f>
        <v>0</v>
      </c>
      <c r="AH19" s="10" t="e">
        <f t="shared" si="5"/>
        <v>#NUM!</v>
      </c>
    </row>
    <row r="20" spans="1:34" x14ac:dyDescent="0.35">
      <c r="A20" s="18">
        <v>14</v>
      </c>
      <c r="B20" s="20">
        <f t="shared" si="0"/>
        <v>110</v>
      </c>
      <c r="C20" s="20">
        <f t="shared" si="1"/>
        <v>138</v>
      </c>
      <c r="D20" s="14">
        <f t="shared" si="2"/>
        <v>39</v>
      </c>
      <c r="E20" s="14">
        <f t="shared" si="2"/>
        <v>39</v>
      </c>
      <c r="F20" s="2" t="str">
        <f>IF(results!AA20&lt;&gt;"a","",results!B20)</f>
        <v/>
      </c>
      <c r="G20" s="2" t="str">
        <f>IF(results!$AA20&lt;&gt;"a","",results!Y20)</f>
        <v/>
      </c>
      <c r="H20" s="36" t="str">
        <f>IF(results!$AA20&lt;&gt;"a","",W20)</f>
        <v/>
      </c>
      <c r="I20" s="36" t="str">
        <f>IF(results!$AA20&lt;&gt;"a","",IF(X20=W20,X20+0.0001,X20))</f>
        <v/>
      </c>
      <c r="J20" s="36" t="str">
        <f>IF(results!$AA20&lt;&gt;"a","",IF(OR(W20=Y20,X20=Y20),Y20+0.0002,Y20))</f>
        <v/>
      </c>
      <c r="K20" s="36" t="str">
        <f>IF(results!$AA20&lt;&gt;"a","",IF(OR(W20=Z20,X20=Z20,Y20=Z20),Z20+0.0003,Z20))</f>
        <v/>
      </c>
      <c r="L20" s="36" t="str">
        <f>IF(results!$AA20&lt;&gt;"a","",IF(OR(W20=AA20,X20=AA20,Y20=AA20,Z20=AA20),AA20+0.0004,AA20))</f>
        <v/>
      </c>
      <c r="M20" s="36" t="str">
        <f>IF(results!$AA20&lt;&gt;"a","",IF(OR(W20=AB20,X20=AB20,Y20=AB20,Z20=AB20,AA20=AB20),AB20+0.0005,AB20))</f>
        <v/>
      </c>
      <c r="N20" s="36" t="str">
        <f>IF(results!$AA20&lt;&gt;"a","",IF(OR(W20=AC20,X20=AC20,Y20=AC20,Z20=AC20,AA20=AC20,AB20=AC20),AC20+0.0006,AC20))</f>
        <v/>
      </c>
      <c r="O20" s="36" t="str">
        <f>IF(results!$AA20&lt;&gt;"a","",IF(OR(W20=AD20,X20=AD20,Y20=AD20,Z20=AD20,AA20=AD20,AB20=AD20,AC20=AD20),AD20+0.0007,AD20))</f>
        <v/>
      </c>
      <c r="P20" s="36" t="str">
        <f>IF(results!$AA20&lt;&gt;"a","",IF(OR(W20=AE20,X20=AE20,Y20=AE20,Z20=AE20,AA20=AE20,AB20=AE20,AC20=AE20,AD20=AE20),AE20+0.0008,AE20))</f>
        <v/>
      </c>
      <c r="Q20" s="36" t="str">
        <f>IF(results!$AA20&lt;&gt;"a","",IF(OR(W20=AF20,X20=AF20,Y20=AF20,Z20=AF20,AA20=AF20,AB20=AF20,AC20=AF20,AD20=AF20,AE20=AF20),AF20+0.0009,AF20))</f>
        <v/>
      </c>
      <c r="R20" s="36" t="str">
        <f>IF(results!$AA20&lt;&gt;"a","",AG20*2)</f>
        <v/>
      </c>
      <c r="S20" s="4">
        <f t="shared" si="3"/>
        <v>0</v>
      </c>
      <c r="T20" s="4">
        <f t="shared" si="4"/>
        <v>1.9999999999999999E-6</v>
      </c>
      <c r="U20" s="4">
        <f>results!Z20</f>
        <v>25.3</v>
      </c>
      <c r="V20" s="4">
        <f>IF(results!AA20="A",1,IF(results!AA20="B",2,IF(results!AA20="C",3,99)))</f>
        <v>3</v>
      </c>
      <c r="W20" s="35">
        <f>results!C20+results!D20</f>
        <v>0</v>
      </c>
      <c r="X20" s="35">
        <f>results!E20+results!F20</f>
        <v>0</v>
      </c>
      <c r="Y20" s="35">
        <f>results!G20+results!H20</f>
        <v>0</v>
      </c>
      <c r="Z20" s="35">
        <f>results!I20+results!J20</f>
        <v>0</v>
      </c>
      <c r="AA20" s="35">
        <f>results!K20+results!L20</f>
        <v>0</v>
      </c>
      <c r="AB20" s="35">
        <f>results!M20+results!N20</f>
        <v>37</v>
      </c>
      <c r="AC20" s="35">
        <f>results!O20+results!P20</f>
        <v>41</v>
      </c>
      <c r="AD20" s="35">
        <f>results!Q20+results!R20</f>
        <v>0</v>
      </c>
      <c r="AE20" s="35">
        <f>results!S20+results!T20</f>
        <v>0</v>
      </c>
      <c r="AF20" s="35">
        <f>results!U20+results!V20</f>
        <v>0</v>
      </c>
      <c r="AG20" s="35">
        <f>results!W20+results!X20</f>
        <v>0</v>
      </c>
      <c r="AH20" s="10" t="e">
        <f t="shared" si="5"/>
        <v>#NUM!</v>
      </c>
    </row>
    <row r="21" spans="1:34" x14ac:dyDescent="0.35">
      <c r="A21" s="18">
        <v>15</v>
      </c>
      <c r="B21" s="20">
        <f t="shared" si="0"/>
        <v>1</v>
      </c>
      <c r="C21" s="20">
        <f t="shared" si="1"/>
        <v>19</v>
      </c>
      <c r="D21" s="14">
        <f t="shared" si="2"/>
        <v>19</v>
      </c>
      <c r="E21" s="14">
        <f t="shared" si="2"/>
        <v>19</v>
      </c>
      <c r="F21" s="2" t="str">
        <f>IF(results!AA21&lt;&gt;"a","",results!B21)</f>
        <v>Brezigar Bogoslav</v>
      </c>
      <c r="G21" s="2">
        <f>IF(results!$AA21&lt;&gt;"a","",results!Y21)</f>
        <v>2</v>
      </c>
      <c r="H21" s="36">
        <f>IF(results!$AA21&lt;&gt;"a","",W21)</f>
        <v>0</v>
      </c>
      <c r="I21" s="36">
        <f>IF(results!$AA21&lt;&gt;"a","",IF(X21=W21,X21+0.0001,X21))</f>
        <v>1E-4</v>
      </c>
      <c r="J21" s="36">
        <f>IF(results!$AA21&lt;&gt;"a","",IF(OR(W21=Y21,X21=Y21),Y21+0.0002,Y21))</f>
        <v>2.0000000000000001E-4</v>
      </c>
      <c r="K21" s="36">
        <f>IF(results!$AA21&lt;&gt;"a","",IF(OR(W21=Z21,X21=Z21,Y21=Z21),Z21+0.0003,Z21))</f>
        <v>2.9999999999999997E-4</v>
      </c>
      <c r="L21" s="36">
        <f>IF(results!$AA21&lt;&gt;"a","",IF(OR(W21=AA21,X21=AA21,Y21=AA21,Z21=AA21),AA21+0.0004,AA21))</f>
        <v>4.0000000000000002E-4</v>
      </c>
      <c r="M21" s="36">
        <f>IF(results!$AA21&lt;&gt;"a","",IF(OR(W21=AB21,X21=AB21,Y21=AB21,Z21=AB21,AA21=AB21),AB21+0.0005,AB21))</f>
        <v>29</v>
      </c>
      <c r="N21" s="36">
        <f>IF(results!$AA21&lt;&gt;"a","",IF(OR(W21=AC21,X21=AC21,Y21=AC21,Z21=AC21,AA21=AC21,AB21=AC21),AC21+0.0006,AC21))</f>
        <v>52</v>
      </c>
      <c r="O21" s="36">
        <f>IF(results!$AA21&lt;&gt;"a","",IF(OR(W21=AD21,X21=AD21,Y21=AD21,Z21=AD21,AA21=AD21,AB21=AD21,AC21=AD21),AD21+0.0007,AD21))</f>
        <v>6.9999999999999999E-4</v>
      </c>
      <c r="P21" s="36">
        <f>IF(results!$AA21&lt;&gt;"a","",IF(OR(W21=AE21,X21=AE21,Y21=AE21,Z21=AE21,AA21=AE21,AB21=AE21,AC21=AE21,AD21=AE21),AE21+0.0008,AE21))</f>
        <v>8.0000000000000004E-4</v>
      </c>
      <c r="Q21" s="36">
        <f>IF(results!$AA21&lt;&gt;"a","",IF(OR(W21=AF21,X21=AF21,Y21=AF21,Z21=AF21,AA21=AF21,AB21=AF21,AC21=AF21,AD21=AF21,AE21=AF21),AF21+0.0009,AF21))</f>
        <v>8.9999999999999998E-4</v>
      </c>
      <c r="R21" s="36">
        <f>IF(results!$AA21&lt;&gt;"a","",AG21*2)</f>
        <v>0</v>
      </c>
      <c r="S21" s="4">
        <f t="shared" si="3"/>
        <v>81</v>
      </c>
      <c r="T21" s="4">
        <f t="shared" si="4"/>
        <v>81.000002100000003</v>
      </c>
      <c r="U21" s="4">
        <f>results!Z21</f>
        <v>11.3</v>
      </c>
      <c r="V21" s="4">
        <f>IF(results!AA21="A",1,IF(results!AA21="B",2,IF(results!AA21="C",3,99)))</f>
        <v>1</v>
      </c>
      <c r="W21" s="35">
        <f>results!C21+results!D21</f>
        <v>0</v>
      </c>
      <c r="X21" s="35">
        <f>results!E21+results!F21</f>
        <v>0</v>
      </c>
      <c r="Y21" s="35">
        <f>results!G21+results!H21</f>
        <v>0</v>
      </c>
      <c r="Z21" s="35">
        <f>results!I21+results!J21</f>
        <v>0</v>
      </c>
      <c r="AA21" s="35">
        <f>results!K21+results!L21</f>
        <v>0</v>
      </c>
      <c r="AB21" s="35">
        <f>results!M21+results!N21</f>
        <v>29</v>
      </c>
      <c r="AC21" s="35">
        <f>results!O21+results!P21</f>
        <v>52</v>
      </c>
      <c r="AD21" s="35">
        <f>results!Q21+results!R21</f>
        <v>0</v>
      </c>
      <c r="AE21" s="35">
        <f>results!S21+results!T21</f>
        <v>0</v>
      </c>
      <c r="AF21" s="35">
        <f>results!U21+results!V21</f>
        <v>0</v>
      </c>
      <c r="AG21" s="35">
        <f>results!W21+results!X21</f>
        <v>0</v>
      </c>
      <c r="AH21" s="10">
        <f t="shared" si="5"/>
        <v>8.0000000000000004E-4</v>
      </c>
    </row>
    <row r="22" spans="1:34" x14ac:dyDescent="0.35">
      <c r="A22" s="18">
        <v>16</v>
      </c>
      <c r="B22" s="20">
        <f t="shared" si="0"/>
        <v>39</v>
      </c>
      <c r="C22" s="20">
        <f t="shared" si="1"/>
        <v>137</v>
      </c>
      <c r="D22" s="14">
        <f t="shared" si="2"/>
        <v>39</v>
      </c>
      <c r="E22" s="14">
        <f t="shared" si="2"/>
        <v>39</v>
      </c>
      <c r="F22" s="2" t="str">
        <f>IF(results!AA22&lt;&gt;"a","",results!B22)</f>
        <v/>
      </c>
      <c r="G22" s="2" t="str">
        <f>IF(results!$AA22&lt;&gt;"a","",results!Y22)</f>
        <v/>
      </c>
      <c r="H22" s="36" t="str">
        <f>IF(results!$AA22&lt;&gt;"a","",W22)</f>
        <v/>
      </c>
      <c r="I22" s="36" t="str">
        <f>IF(results!$AA22&lt;&gt;"a","",IF(X22=W22,X22+0.0001,X22))</f>
        <v/>
      </c>
      <c r="J22" s="36" t="str">
        <f>IF(results!$AA22&lt;&gt;"a","",IF(OR(W22=Y22,X22=Y22),Y22+0.0002,Y22))</f>
        <v/>
      </c>
      <c r="K22" s="36" t="str">
        <f>IF(results!$AA22&lt;&gt;"a","",IF(OR(W22=Z22,X22=Z22,Y22=Z22),Z22+0.0003,Z22))</f>
        <v/>
      </c>
      <c r="L22" s="36" t="str">
        <f>IF(results!$AA22&lt;&gt;"a","",IF(OR(W22=AA22,X22=AA22,Y22=AA22,Z22=AA22),AA22+0.0004,AA22))</f>
        <v/>
      </c>
      <c r="M22" s="36" t="str">
        <f>IF(results!$AA22&lt;&gt;"a","",IF(OR(W22=AB22,X22=AB22,Y22=AB22,Z22=AB22,AA22=AB22),AB22+0.0005,AB22))</f>
        <v/>
      </c>
      <c r="N22" s="36" t="str">
        <f>IF(results!$AA22&lt;&gt;"a","",IF(OR(W22=AC22,X22=AC22,Y22=AC22,Z22=AC22,AA22=AC22,AB22=AC22),AC22+0.0006,AC22))</f>
        <v/>
      </c>
      <c r="O22" s="36" t="str">
        <f>IF(results!$AA22&lt;&gt;"a","",IF(OR(W22=AD22,X22=AD22,Y22=AD22,Z22=AD22,AA22=AD22,AB22=AD22,AC22=AD22),AD22+0.0007,AD22))</f>
        <v/>
      </c>
      <c r="P22" s="36" t="str">
        <f>IF(results!$AA22&lt;&gt;"a","",IF(OR(W22=AE22,X22=AE22,Y22=AE22,Z22=AE22,AA22=AE22,AB22=AE22,AC22=AE22,AD22=AE22),AE22+0.0008,AE22))</f>
        <v/>
      </c>
      <c r="Q22" s="36" t="str">
        <f>IF(results!$AA22&lt;&gt;"a","",IF(OR(W22=AF22,X22=AF22,Y22=AF22,Z22=AF22,AA22=AF22,AB22=AF22,AC22=AF22,AD22=AF22,AE22=AF22),AF22+0.0009,AF22))</f>
        <v/>
      </c>
      <c r="R22" s="36" t="str">
        <f>IF(results!$AA22&lt;&gt;"a","",AG22*2)</f>
        <v/>
      </c>
      <c r="S22" s="4">
        <f t="shared" si="3"/>
        <v>0</v>
      </c>
      <c r="T22" s="4">
        <f t="shared" si="4"/>
        <v>2.2000000000000001E-6</v>
      </c>
      <c r="U22" s="4">
        <f>results!Z22</f>
        <v>19</v>
      </c>
      <c r="V22" s="4">
        <f>IF(results!AA22="A",1,IF(results!AA22="B",2,IF(results!AA22="C",3,99)))</f>
        <v>2</v>
      </c>
      <c r="W22" s="35">
        <f>results!C22+results!D22</f>
        <v>0</v>
      </c>
      <c r="X22" s="35">
        <f>results!E22+results!F22</f>
        <v>0</v>
      </c>
      <c r="Y22" s="35">
        <f>results!G22+results!H22</f>
        <v>0</v>
      </c>
      <c r="Z22" s="35">
        <f>results!I22+results!J22</f>
        <v>0</v>
      </c>
      <c r="AA22" s="35">
        <f>results!K22+results!L22</f>
        <v>50</v>
      </c>
      <c r="AB22" s="35">
        <f>results!M22+results!N22</f>
        <v>0</v>
      </c>
      <c r="AC22" s="35">
        <f>results!O22+results!P22</f>
        <v>0</v>
      </c>
      <c r="AD22" s="35">
        <f>results!Q22+results!R22</f>
        <v>0</v>
      </c>
      <c r="AE22" s="35">
        <f>results!S22+results!T22</f>
        <v>0</v>
      </c>
      <c r="AF22" s="35">
        <f>results!U22+results!V22</f>
        <v>0</v>
      </c>
      <c r="AG22" s="35">
        <f>results!W22+results!X22</f>
        <v>0</v>
      </c>
      <c r="AH22" s="10" t="e">
        <f t="shared" si="5"/>
        <v>#NUM!</v>
      </c>
    </row>
    <row r="23" spans="1:34" x14ac:dyDescent="0.35">
      <c r="A23" s="18">
        <v>17</v>
      </c>
      <c r="B23" s="20">
        <f t="shared" si="0"/>
        <v>1</v>
      </c>
      <c r="C23" s="20">
        <f t="shared" si="1"/>
        <v>10</v>
      </c>
      <c r="D23" s="14">
        <f t="shared" si="2"/>
        <v>10</v>
      </c>
      <c r="E23" s="14">
        <f t="shared" si="2"/>
        <v>10</v>
      </c>
      <c r="F23" s="2" t="str">
        <f>IF(results!AA23&lt;&gt;"a","",results!B23)</f>
        <v>Campana Maurizio</v>
      </c>
      <c r="G23" s="2">
        <f>IF(results!$AA23&lt;&gt;"a","",results!Y23)</f>
        <v>5</v>
      </c>
      <c r="H23" s="36">
        <f>IF(results!$AA23&lt;&gt;"a","",W23)</f>
        <v>0</v>
      </c>
      <c r="I23" s="36">
        <f>IF(results!$AA23&lt;&gt;"a","",IF(X23=W23,X23+0.0001,X23))</f>
        <v>1E-4</v>
      </c>
      <c r="J23" s="36">
        <f>IF(results!$AA23&lt;&gt;"a","",IF(OR(W23=Y23,X23=Y23),Y23+0.0002,Y23))</f>
        <v>2.0000000000000001E-4</v>
      </c>
      <c r="K23" s="36">
        <f>IF(results!$AA23&lt;&gt;"a","",IF(OR(W23=Z23,X23=Z23,Y23=Z23),Z23+0.0003,Z23))</f>
        <v>55</v>
      </c>
      <c r="L23" s="36">
        <f>IF(results!$AA23&lt;&gt;"a","",IF(OR(W23=AA23,X23=AA23,Y23=AA23,Z23=AA23),AA23+0.0004,AA23))</f>
        <v>53</v>
      </c>
      <c r="M23" s="36">
        <f>IF(results!$AA23&lt;&gt;"a","",IF(OR(W23=AB23,X23=AB23,Y23=AB23,Z23=AB23,AA23=AB23),AB23+0.0005,AB23))</f>
        <v>44</v>
      </c>
      <c r="N23" s="36">
        <f>IF(results!$AA23&lt;&gt;"a","",IF(OR(W23=AC23,X23=AC23,Y23=AC23,Z23=AC23,AA23=AC23,AB23=AC23),AC23+0.0006,AC23))</f>
        <v>65</v>
      </c>
      <c r="O23" s="36">
        <f>IF(results!$AA23&lt;&gt;"a","",IF(OR(W23=AD23,X23=AD23,Y23=AD23,Z23=AD23,AA23=AD23,AB23=AD23,AC23=AD23),AD23+0.0007,AD23))</f>
        <v>61</v>
      </c>
      <c r="P23" s="36">
        <f>IF(results!$AA23&lt;&gt;"a","",IF(OR(W23=AE23,X23=AE23,Y23=AE23,Z23=AE23,AA23=AE23,AB23=AE23,AC23=AE23,AD23=AE23),AE23+0.0008,AE23))</f>
        <v>8.0000000000000004E-4</v>
      </c>
      <c r="Q23" s="36">
        <f>IF(results!$AA23&lt;&gt;"a","",IF(OR(W23=AF23,X23=AF23,Y23=AF23,Z23=AF23,AA23=AF23,AB23=AF23,AC23=AF23,AD23=AF23,AE23=AF23),AF23+0.0009,AF23))</f>
        <v>8.9999999999999998E-4</v>
      </c>
      <c r="R23" s="36">
        <f>IF(results!$AA23&lt;&gt;"a","",AG23*2)</f>
        <v>0</v>
      </c>
      <c r="S23" s="4">
        <f t="shared" si="3"/>
        <v>278</v>
      </c>
      <c r="T23" s="4">
        <f t="shared" si="4"/>
        <v>278.00000230000001</v>
      </c>
      <c r="U23" s="4">
        <f>results!Z23</f>
        <v>8.1999999999999993</v>
      </c>
      <c r="V23" s="4">
        <f>IF(results!AA23="A",1,IF(results!AA23="B",2,IF(results!AA23="C",3,99)))</f>
        <v>1</v>
      </c>
      <c r="W23" s="35">
        <f>results!C23+results!D23</f>
        <v>0</v>
      </c>
      <c r="X23" s="35">
        <f>results!E23+results!F23</f>
        <v>0</v>
      </c>
      <c r="Y23" s="35">
        <f>results!G23+results!H23</f>
        <v>0</v>
      </c>
      <c r="Z23" s="35">
        <f>results!I23+results!J23</f>
        <v>55</v>
      </c>
      <c r="AA23" s="35">
        <f>results!K23+results!L23</f>
        <v>53</v>
      </c>
      <c r="AB23" s="35">
        <f>results!M23+results!N23</f>
        <v>44</v>
      </c>
      <c r="AC23" s="35">
        <f>results!O23+results!P23</f>
        <v>65</v>
      </c>
      <c r="AD23" s="35">
        <f>results!Q23+results!R23</f>
        <v>61</v>
      </c>
      <c r="AE23" s="35">
        <f>results!S23+results!T23</f>
        <v>0</v>
      </c>
      <c r="AF23" s="35">
        <f>results!U23+results!V23</f>
        <v>0</v>
      </c>
      <c r="AG23" s="35">
        <f>results!W23+results!X23</f>
        <v>0</v>
      </c>
      <c r="AH23" s="10">
        <f t="shared" si="5"/>
        <v>53</v>
      </c>
    </row>
    <row r="24" spans="1:34" x14ac:dyDescent="0.35">
      <c r="A24" s="18">
        <v>18</v>
      </c>
      <c r="B24" s="20">
        <f t="shared" si="0"/>
        <v>110</v>
      </c>
      <c r="C24" s="20">
        <f t="shared" si="1"/>
        <v>136</v>
      </c>
      <c r="D24" s="14">
        <f t="shared" si="2"/>
        <v>39</v>
      </c>
      <c r="E24" s="14">
        <f t="shared" si="2"/>
        <v>39</v>
      </c>
      <c r="F24" s="2" t="str">
        <f>IF(results!AA24&lt;&gt;"a","",results!B24)</f>
        <v/>
      </c>
      <c r="G24" s="2" t="str">
        <f>IF(results!$AA24&lt;&gt;"a","",results!Y24)</f>
        <v/>
      </c>
      <c r="H24" s="36" t="str">
        <f>IF(results!$AA24&lt;&gt;"a","",W24)</f>
        <v/>
      </c>
      <c r="I24" s="36" t="str">
        <f>IF(results!$AA24&lt;&gt;"a","",IF(X24=W24,X24+0.0001,X24))</f>
        <v/>
      </c>
      <c r="J24" s="36" t="str">
        <f>IF(results!$AA24&lt;&gt;"a","",IF(OR(W24=Y24,X24=Y24),Y24+0.0002,Y24))</f>
        <v/>
      </c>
      <c r="K24" s="36" t="str">
        <f>IF(results!$AA24&lt;&gt;"a","",IF(OR(W24=Z24,X24=Z24,Y24=Z24),Z24+0.0003,Z24))</f>
        <v/>
      </c>
      <c r="L24" s="36" t="str">
        <f>IF(results!$AA24&lt;&gt;"a","",IF(OR(W24=AA24,X24=AA24,Y24=AA24,Z24=AA24),AA24+0.0004,AA24))</f>
        <v/>
      </c>
      <c r="M24" s="36" t="str">
        <f>IF(results!$AA24&lt;&gt;"a","",IF(OR(W24=AB24,X24=AB24,Y24=AB24,Z24=AB24,AA24=AB24),AB24+0.0005,AB24))</f>
        <v/>
      </c>
      <c r="N24" s="36" t="str">
        <f>IF(results!$AA24&lt;&gt;"a","",IF(OR(W24=AC24,X24=AC24,Y24=AC24,Z24=AC24,AA24=AC24,AB24=AC24),AC24+0.0006,AC24))</f>
        <v/>
      </c>
      <c r="O24" s="36" t="str">
        <f>IF(results!$AA24&lt;&gt;"a","",IF(OR(W24=AD24,X24=AD24,Y24=AD24,Z24=AD24,AA24=AD24,AB24=AD24,AC24=AD24),AD24+0.0007,AD24))</f>
        <v/>
      </c>
      <c r="P24" s="36" t="str">
        <f>IF(results!$AA24&lt;&gt;"a","",IF(OR(W24=AE24,X24=AE24,Y24=AE24,Z24=AE24,AA24=AE24,AB24=AE24,AC24=AE24,AD24=AE24),AE24+0.0008,AE24))</f>
        <v/>
      </c>
      <c r="Q24" s="36" t="str">
        <f>IF(results!$AA24&lt;&gt;"a","",IF(OR(W24=AF24,X24=AF24,Y24=AF24,Z24=AF24,AA24=AF24,AB24=AF24,AC24=AF24,AD24=AF24,AE24=AF24),AF24+0.0009,AF24))</f>
        <v/>
      </c>
      <c r="R24" s="36" t="str">
        <f>IF(results!$AA24&lt;&gt;"a","",AG24*2)</f>
        <v/>
      </c>
      <c r="S24" s="4">
        <f t="shared" si="3"/>
        <v>0</v>
      </c>
      <c r="T24" s="4">
        <f t="shared" si="4"/>
        <v>2.3999999999999999E-6</v>
      </c>
      <c r="U24" s="4">
        <f>results!Z24</f>
        <v>32</v>
      </c>
      <c r="V24" s="4">
        <f>IF(results!AA24="A",1,IF(results!AA24="B",2,IF(results!AA24="C",3,99)))</f>
        <v>3</v>
      </c>
      <c r="W24" s="35">
        <f>results!C24+results!D24</f>
        <v>0</v>
      </c>
      <c r="X24" s="35">
        <f>results!E24+results!F24</f>
        <v>0</v>
      </c>
      <c r="Y24" s="35">
        <f>results!G24+results!H24</f>
        <v>0</v>
      </c>
      <c r="Z24" s="35">
        <f>results!I24+results!J24</f>
        <v>0</v>
      </c>
      <c r="AA24" s="35">
        <f>results!K24+results!L24</f>
        <v>0</v>
      </c>
      <c r="AB24" s="35">
        <f>results!M24+results!N24</f>
        <v>0</v>
      </c>
      <c r="AC24" s="35">
        <f>results!O24+results!P24</f>
        <v>34</v>
      </c>
      <c r="AD24" s="35">
        <f>results!Q24+results!R24</f>
        <v>0</v>
      </c>
      <c r="AE24" s="35">
        <f>results!S24+results!T24</f>
        <v>0</v>
      </c>
      <c r="AF24" s="35">
        <f>results!U24+results!V24</f>
        <v>0</v>
      </c>
      <c r="AG24" s="35">
        <f>results!W24+results!X24</f>
        <v>0</v>
      </c>
      <c r="AH24" s="10" t="e">
        <f t="shared" si="5"/>
        <v>#NUM!</v>
      </c>
    </row>
    <row r="25" spans="1:34" x14ac:dyDescent="0.35">
      <c r="A25" s="18">
        <v>19</v>
      </c>
      <c r="B25" s="20">
        <f t="shared" si="0"/>
        <v>1</v>
      </c>
      <c r="C25" s="20">
        <f t="shared" si="1"/>
        <v>35</v>
      </c>
      <c r="D25" s="14">
        <f t="shared" si="2"/>
        <v>34</v>
      </c>
      <c r="E25" s="14">
        <f t="shared" si="2"/>
        <v>34</v>
      </c>
      <c r="F25" s="2" t="str">
        <f>IF(results!AA25&lt;&gt;"a","",results!B25)</f>
        <v>Cizman Miha</v>
      </c>
      <c r="G25" s="2">
        <f>IF(results!$AA25&lt;&gt;"a","",results!Y25)</f>
        <v>1</v>
      </c>
      <c r="H25" s="36">
        <f>IF(results!$AA25&lt;&gt;"a","",W25)</f>
        <v>0</v>
      </c>
      <c r="I25" s="36">
        <f>IF(results!$AA25&lt;&gt;"a","",IF(X25=W25,X25+0.0001,X25))</f>
        <v>1E-4</v>
      </c>
      <c r="J25" s="36">
        <f>IF(results!$AA25&lt;&gt;"a","",IF(OR(W25=Y25,X25=Y25),Y25+0.0002,Y25))</f>
        <v>2.0000000000000001E-4</v>
      </c>
      <c r="K25" s="36">
        <f>IF(results!$AA25&lt;&gt;"a","",IF(OR(W25=Z25,X25=Z25,Y25=Z25),Z25+0.0003,Z25))</f>
        <v>41</v>
      </c>
      <c r="L25" s="36">
        <f>IF(results!$AA25&lt;&gt;"a","",IF(OR(W25=AA25,X25=AA25,Y25=AA25,Z25=AA25),AA25+0.0004,AA25))</f>
        <v>4.0000000000000002E-4</v>
      </c>
      <c r="M25" s="36">
        <f>IF(results!$AA25&lt;&gt;"a","",IF(OR(W25=AB25,X25=AB25,Y25=AB25,Z25=AB25,AA25=AB25),AB25+0.0005,AB25))</f>
        <v>5.0000000000000001E-4</v>
      </c>
      <c r="N25" s="36">
        <f>IF(results!$AA25&lt;&gt;"a","",IF(OR(W25=AC25,X25=AC25,Y25=AC25,Z25=AC25,AA25=AC25,AB25=AC25),AC25+0.0006,AC25))</f>
        <v>5.9999999999999995E-4</v>
      </c>
      <c r="O25" s="36">
        <f>IF(results!$AA25&lt;&gt;"a","",IF(OR(W25=AD25,X25=AD25,Y25=AD25,Z25=AD25,AA25=AD25,AB25=AD25,AC25=AD25),AD25+0.0007,AD25))</f>
        <v>6.9999999999999999E-4</v>
      </c>
      <c r="P25" s="36">
        <f>IF(results!$AA25&lt;&gt;"a","",IF(OR(W25=AE25,X25=AE25,Y25=AE25,Z25=AE25,AA25=AE25,AB25=AE25,AC25=AE25,AD25=AE25),AE25+0.0008,AE25))</f>
        <v>8.0000000000000004E-4</v>
      </c>
      <c r="Q25" s="36">
        <f>IF(results!$AA25&lt;&gt;"a","",IF(OR(W25=AF25,X25=AF25,Y25=AF25,Z25=AF25,AA25=AF25,AB25=AF25,AC25=AF25,AD25=AF25,AE25=AF25),AF25+0.0009,AF25))</f>
        <v>8.9999999999999998E-4</v>
      </c>
      <c r="R25" s="36">
        <f>IF(results!$AA25&lt;&gt;"a","",AG25*2)</f>
        <v>0</v>
      </c>
      <c r="S25" s="4">
        <f t="shared" si="3"/>
        <v>41</v>
      </c>
      <c r="T25" s="4">
        <f t="shared" si="4"/>
        <v>41.000002500000001</v>
      </c>
      <c r="U25" s="4">
        <f>results!Z25</f>
        <v>11.4</v>
      </c>
      <c r="V25" s="4">
        <f>IF(results!AA25="A",1,IF(results!AA25="B",2,IF(results!AA25="C",3,99)))</f>
        <v>1</v>
      </c>
      <c r="W25" s="35">
        <f>results!C25+results!D25</f>
        <v>0</v>
      </c>
      <c r="X25" s="35">
        <f>results!E25+results!F25</f>
        <v>0</v>
      </c>
      <c r="Y25" s="35">
        <f>results!G25+results!H25</f>
        <v>0</v>
      </c>
      <c r="Z25" s="35">
        <f>results!I25+results!J25</f>
        <v>41</v>
      </c>
      <c r="AA25" s="35">
        <f>results!K25+results!L25</f>
        <v>0</v>
      </c>
      <c r="AB25" s="35">
        <f>results!M25+results!N25</f>
        <v>0</v>
      </c>
      <c r="AC25" s="35">
        <f>results!O25+results!P25</f>
        <v>0</v>
      </c>
      <c r="AD25" s="35">
        <f>results!Q25+results!R25</f>
        <v>0</v>
      </c>
      <c r="AE25" s="35">
        <f>results!S25+results!T25</f>
        <v>0</v>
      </c>
      <c r="AF25" s="35">
        <f>results!U25+results!V25</f>
        <v>0</v>
      </c>
      <c r="AG25" s="35">
        <f>results!W25+results!X25</f>
        <v>0</v>
      </c>
      <c r="AH25" s="10">
        <f t="shared" si="5"/>
        <v>6.9999999999999999E-4</v>
      </c>
    </row>
    <row r="26" spans="1:34" x14ac:dyDescent="0.35">
      <c r="A26" s="18">
        <v>20</v>
      </c>
      <c r="B26" s="20">
        <f t="shared" si="0"/>
        <v>39</v>
      </c>
      <c r="C26" s="20">
        <f t="shared" si="1"/>
        <v>135</v>
      </c>
      <c r="D26" s="14">
        <f t="shared" si="2"/>
        <v>39</v>
      </c>
      <c r="E26" s="14">
        <f t="shared" si="2"/>
        <v>39</v>
      </c>
      <c r="F26" s="2" t="str">
        <f>IF(results!AA26&lt;&gt;"a","",results!B26)</f>
        <v/>
      </c>
      <c r="G26" s="2" t="str">
        <f>IF(results!$AA26&lt;&gt;"a","",results!Y26)</f>
        <v/>
      </c>
      <c r="H26" s="36" t="str">
        <f>IF(results!$AA26&lt;&gt;"a","",W26)</f>
        <v/>
      </c>
      <c r="I26" s="36" t="str">
        <f>IF(results!$AA26&lt;&gt;"a","",IF(X26=W26,X26+0.0001,X26))</f>
        <v/>
      </c>
      <c r="J26" s="36" t="str">
        <f>IF(results!$AA26&lt;&gt;"a","",IF(OR(W26=Y26,X26=Y26),Y26+0.0002,Y26))</f>
        <v/>
      </c>
      <c r="K26" s="36" t="str">
        <f>IF(results!$AA26&lt;&gt;"a","",IF(OR(W26=Z26,X26=Z26,Y26=Z26),Z26+0.0003,Z26))</f>
        <v/>
      </c>
      <c r="L26" s="36" t="str">
        <f>IF(results!$AA26&lt;&gt;"a","",IF(OR(W26=AA26,X26=AA26,Y26=AA26,Z26=AA26),AA26+0.0004,AA26))</f>
        <v/>
      </c>
      <c r="M26" s="36" t="str">
        <f>IF(results!$AA26&lt;&gt;"a","",IF(OR(W26=AB26,X26=AB26,Y26=AB26,Z26=AB26,AA26=AB26),AB26+0.0005,AB26))</f>
        <v/>
      </c>
      <c r="N26" s="36" t="str">
        <f>IF(results!$AA26&lt;&gt;"a","",IF(OR(W26=AC26,X26=AC26,Y26=AC26,Z26=AC26,AA26=AC26,AB26=AC26),AC26+0.0006,AC26))</f>
        <v/>
      </c>
      <c r="O26" s="36" t="str">
        <f>IF(results!$AA26&lt;&gt;"a","",IF(OR(W26=AD26,X26=AD26,Y26=AD26,Z26=AD26,AA26=AD26,AB26=AD26,AC26=AD26),AD26+0.0007,AD26))</f>
        <v/>
      </c>
      <c r="P26" s="36" t="str">
        <f>IF(results!$AA26&lt;&gt;"a","",IF(OR(W26=AE26,X26=AE26,Y26=AE26,Z26=AE26,AA26=AE26,AB26=AE26,AC26=AE26,AD26=AE26),AE26+0.0008,AE26))</f>
        <v/>
      </c>
      <c r="Q26" s="36" t="str">
        <f>IF(results!$AA26&lt;&gt;"a","",IF(OR(W26=AF26,X26=AF26,Y26=AF26,Z26=AF26,AA26=AF26,AB26=AF26,AC26=AF26,AD26=AF26,AE26=AF26),AF26+0.0009,AF26))</f>
        <v/>
      </c>
      <c r="R26" s="36" t="str">
        <f>IF(results!$AA26&lt;&gt;"a","",AG26*2)</f>
        <v/>
      </c>
      <c r="S26" s="4">
        <f t="shared" si="3"/>
        <v>0</v>
      </c>
      <c r="T26" s="4">
        <f t="shared" si="4"/>
        <v>2.5999999999999997E-6</v>
      </c>
      <c r="U26" s="4">
        <f>results!Z26</f>
        <v>21.2</v>
      </c>
      <c r="V26" s="4">
        <f>IF(results!AA26="A",1,IF(results!AA26="B",2,IF(results!AA26="C",3,99)))</f>
        <v>2</v>
      </c>
      <c r="W26" s="35">
        <f>results!C26+results!D26</f>
        <v>0</v>
      </c>
      <c r="X26" s="35">
        <f>results!E26+results!F26</f>
        <v>0</v>
      </c>
      <c r="Y26" s="35">
        <f>results!G26+results!H26</f>
        <v>0</v>
      </c>
      <c r="Z26" s="35">
        <f>results!I26+results!J26</f>
        <v>0</v>
      </c>
      <c r="AA26" s="35">
        <f>results!K26+results!L26</f>
        <v>0</v>
      </c>
      <c r="AB26" s="35">
        <f>results!M26+results!N26</f>
        <v>0</v>
      </c>
      <c r="AC26" s="35">
        <f>results!O26+results!P26</f>
        <v>0</v>
      </c>
      <c r="AD26" s="35">
        <f>results!Q26+results!R26</f>
        <v>0</v>
      </c>
      <c r="AE26" s="35">
        <f>results!S26+results!T26</f>
        <v>0</v>
      </c>
      <c r="AF26" s="35">
        <f>results!U26+results!V26</f>
        <v>36</v>
      </c>
      <c r="AG26" s="35">
        <f>results!W26+results!X26</f>
        <v>0</v>
      </c>
      <c r="AH26" s="10" t="e">
        <f t="shared" si="5"/>
        <v>#NUM!</v>
      </c>
    </row>
    <row r="27" spans="1:34" x14ac:dyDescent="0.35">
      <c r="A27" s="18">
        <v>21</v>
      </c>
      <c r="B27" s="20">
        <f t="shared" si="0"/>
        <v>1</v>
      </c>
      <c r="C27" s="20">
        <f t="shared" si="1"/>
        <v>24</v>
      </c>
      <c r="D27" s="14">
        <f t="shared" ref="D27:E46" si="6">_xlfn.RANK.EQ($S27,$S$7:$S$155,0)</f>
        <v>24</v>
      </c>
      <c r="E27" s="14">
        <f t="shared" si="6"/>
        <v>24</v>
      </c>
      <c r="F27" s="2" t="str">
        <f>IF(results!AA27&lt;&gt;"a","",results!B27)</f>
        <v>Dario Alessandro</v>
      </c>
      <c r="G27" s="2">
        <f>IF(results!$AA27&lt;&gt;"a","",results!Y27)</f>
        <v>1</v>
      </c>
      <c r="H27" s="36">
        <f>IF(results!$AA27&lt;&gt;"a","",W27)</f>
        <v>0</v>
      </c>
      <c r="I27" s="36">
        <f>IF(results!$AA27&lt;&gt;"a","",IF(X27=W27,X27+0.0001,X27))</f>
        <v>1E-4</v>
      </c>
      <c r="J27" s="36">
        <f>IF(results!$AA27&lt;&gt;"a","",IF(OR(W27=Y27,X27=Y27),Y27+0.0002,Y27))</f>
        <v>2.0000000000000001E-4</v>
      </c>
      <c r="K27" s="36">
        <f>IF(results!$AA27&lt;&gt;"a","",IF(OR(W27=Z27,X27=Z27,Y27=Z27),Z27+0.0003,Z27))</f>
        <v>2.9999999999999997E-4</v>
      </c>
      <c r="L27" s="36">
        <f>IF(results!$AA27&lt;&gt;"a","",IF(OR(W27=AA27,X27=AA27,Y27=AA27,Z27=AA27),AA27+0.0004,AA27))</f>
        <v>4.0000000000000002E-4</v>
      </c>
      <c r="M27" s="36">
        <f>IF(results!$AA27&lt;&gt;"a","",IF(OR(W27=AB27,X27=AB27,Y27=AB27,Z27=AB27,AA27=AB27),AB27+0.0005,AB27))</f>
        <v>5.0000000000000001E-4</v>
      </c>
      <c r="N27" s="36">
        <f>IF(results!$AA27&lt;&gt;"a","",IF(OR(W27=AC27,X27=AC27,Y27=AC27,Z27=AC27,AA27=AC27,AB27=AC27),AC27+0.0006,AC27))</f>
        <v>60</v>
      </c>
      <c r="O27" s="36">
        <f>IF(results!$AA27&lt;&gt;"a","",IF(OR(W27=AD27,X27=AD27,Y27=AD27,Z27=AD27,AA27=AD27,AB27=AD27,AC27=AD27),AD27+0.0007,AD27))</f>
        <v>6.9999999999999999E-4</v>
      </c>
      <c r="P27" s="36">
        <f>IF(results!$AA27&lt;&gt;"a","",IF(OR(W27=AE27,X27=AE27,Y27=AE27,Z27=AE27,AA27=AE27,AB27=AE27,AC27=AE27,AD27=AE27),AE27+0.0008,AE27))</f>
        <v>8.0000000000000004E-4</v>
      </c>
      <c r="Q27" s="36">
        <f>IF(results!$AA27&lt;&gt;"a","",IF(OR(W27=AF27,X27=AF27,Y27=AF27,Z27=AF27,AA27=AF27,AB27=AF27,AC27=AF27,AD27=AF27,AE27=AF27),AF27+0.0009,AF27))</f>
        <v>8.9999999999999998E-4</v>
      </c>
      <c r="R27" s="36">
        <f>IF(results!$AA27&lt;&gt;"a","",AG27*2)</f>
        <v>0</v>
      </c>
      <c r="S27" s="4">
        <f t="shared" si="3"/>
        <v>60</v>
      </c>
      <c r="T27" s="4">
        <f t="shared" si="4"/>
        <v>60.000002700000003</v>
      </c>
      <c r="U27" s="4">
        <f>results!Z27</f>
        <v>9.3000000000000007</v>
      </c>
      <c r="V27" s="4">
        <f>IF(results!AA27="A",1,IF(results!AA27="B",2,IF(results!AA27="C",3,99)))</f>
        <v>1</v>
      </c>
      <c r="W27" s="35">
        <f>results!C27+results!D27</f>
        <v>0</v>
      </c>
      <c r="X27" s="35">
        <f>results!E27+results!F27</f>
        <v>0</v>
      </c>
      <c r="Y27" s="35">
        <f>results!G27+results!H27</f>
        <v>0</v>
      </c>
      <c r="Z27" s="35">
        <f>results!I27+results!J27</f>
        <v>0</v>
      </c>
      <c r="AA27" s="35">
        <f>results!K27+results!L27</f>
        <v>0</v>
      </c>
      <c r="AB27" s="35">
        <f>results!M27+results!N27</f>
        <v>0</v>
      </c>
      <c r="AC27" s="35">
        <f>results!O27+results!P27</f>
        <v>60</v>
      </c>
      <c r="AD27" s="35">
        <f>results!Q27+results!R27</f>
        <v>0</v>
      </c>
      <c r="AE27" s="35">
        <f>results!S27+results!T27</f>
        <v>0</v>
      </c>
      <c r="AF27" s="35">
        <f>results!U27+results!V27</f>
        <v>0</v>
      </c>
      <c r="AG27" s="35">
        <f>results!W27+results!X27</f>
        <v>0</v>
      </c>
      <c r="AH27" s="10">
        <f t="shared" si="5"/>
        <v>6.9999999999999999E-4</v>
      </c>
    </row>
    <row r="28" spans="1:34" x14ac:dyDescent="0.35">
      <c r="A28" s="18">
        <v>22</v>
      </c>
      <c r="B28" s="20">
        <f t="shared" si="0"/>
        <v>39</v>
      </c>
      <c r="C28" s="20">
        <f t="shared" si="1"/>
        <v>134</v>
      </c>
      <c r="D28" s="14">
        <f t="shared" si="6"/>
        <v>39</v>
      </c>
      <c r="E28" s="14">
        <f t="shared" si="6"/>
        <v>39</v>
      </c>
      <c r="F28" s="2" t="str">
        <f>IF(results!AA28&lt;&gt;"a","",results!B28)</f>
        <v/>
      </c>
      <c r="G28" s="2" t="str">
        <f>IF(results!$AA28&lt;&gt;"a","",results!Y28)</f>
        <v/>
      </c>
      <c r="H28" s="36" t="str">
        <f>IF(results!$AA28&lt;&gt;"a","",W28)</f>
        <v/>
      </c>
      <c r="I28" s="36" t="str">
        <f>IF(results!$AA28&lt;&gt;"a","",IF(X28=W28,X28+0.0001,X28))</f>
        <v/>
      </c>
      <c r="J28" s="36" t="str">
        <f>IF(results!$AA28&lt;&gt;"a","",IF(OR(W28=Y28,X28=Y28),Y28+0.0002,Y28))</f>
        <v/>
      </c>
      <c r="K28" s="36" t="str">
        <f>IF(results!$AA28&lt;&gt;"a","",IF(OR(W28=Z28,X28=Z28,Y28=Z28),Z28+0.0003,Z28))</f>
        <v/>
      </c>
      <c r="L28" s="36" t="str">
        <f>IF(results!$AA28&lt;&gt;"a","",IF(OR(W28=AA28,X28=AA28,Y28=AA28,Z28=AA28),AA28+0.0004,AA28))</f>
        <v/>
      </c>
      <c r="M28" s="36" t="str">
        <f>IF(results!$AA28&lt;&gt;"a","",IF(OR(W28=AB28,X28=AB28,Y28=AB28,Z28=AB28,AA28=AB28),AB28+0.0005,AB28))</f>
        <v/>
      </c>
      <c r="N28" s="36" t="str">
        <f>IF(results!$AA28&lt;&gt;"a","",IF(OR(W28=AC28,X28=AC28,Y28=AC28,Z28=AC28,AA28=AC28,AB28=AC28),AC28+0.0006,AC28))</f>
        <v/>
      </c>
      <c r="O28" s="36" t="str">
        <f>IF(results!$AA28&lt;&gt;"a","",IF(OR(W28=AD28,X28=AD28,Y28=AD28,Z28=AD28,AA28=AD28,AB28=AD28,AC28=AD28),AD28+0.0007,AD28))</f>
        <v/>
      </c>
      <c r="P28" s="36" t="str">
        <f>IF(results!$AA28&lt;&gt;"a","",IF(OR(W28=AE28,X28=AE28,Y28=AE28,Z28=AE28,AA28=AE28,AB28=AE28,AC28=AE28,AD28=AE28),AE28+0.0008,AE28))</f>
        <v/>
      </c>
      <c r="Q28" s="36" t="str">
        <f>IF(results!$AA28&lt;&gt;"a","",IF(OR(W28=AF28,X28=AF28,Y28=AF28,Z28=AF28,AA28=AF28,AB28=AF28,AC28=AF28,AD28=AF28,AE28=AF28),AF28+0.0009,AF28))</f>
        <v/>
      </c>
      <c r="R28" s="36" t="str">
        <f>IF(results!$AA28&lt;&gt;"a","",AG28*2)</f>
        <v/>
      </c>
      <c r="S28" s="4">
        <f t="shared" si="3"/>
        <v>0</v>
      </c>
      <c r="T28" s="4">
        <f t="shared" si="4"/>
        <v>2.7999999999999999E-6</v>
      </c>
      <c r="U28" s="4">
        <f>results!Z28</f>
        <v>19.5</v>
      </c>
      <c r="V28" s="4">
        <f>IF(results!AA28="A",1,IF(results!AA28="B",2,IF(results!AA28="C",3,99)))</f>
        <v>2</v>
      </c>
      <c r="W28" s="35">
        <f>results!C28+results!D28</f>
        <v>47</v>
      </c>
      <c r="X28" s="35">
        <f>results!E28+results!F28</f>
        <v>0</v>
      </c>
      <c r="Y28" s="35">
        <f>results!G28+results!H28</f>
        <v>0</v>
      </c>
      <c r="Z28" s="35">
        <f>results!I28+results!J28</f>
        <v>0</v>
      </c>
      <c r="AA28" s="35">
        <f>results!K28+results!L28</f>
        <v>0</v>
      </c>
      <c r="AB28" s="35">
        <f>results!M28+results!N28</f>
        <v>0</v>
      </c>
      <c r="AC28" s="35">
        <f>results!O28+results!P28</f>
        <v>49</v>
      </c>
      <c r="AD28" s="35">
        <f>results!Q28+results!R28</f>
        <v>54</v>
      </c>
      <c r="AE28" s="35">
        <f>results!S28+results!T28</f>
        <v>40</v>
      </c>
      <c r="AF28" s="35">
        <f>results!U28+results!V28</f>
        <v>0</v>
      </c>
      <c r="AG28" s="35">
        <f>results!W28+results!X28</f>
        <v>0</v>
      </c>
      <c r="AH28" s="10" t="e">
        <f t="shared" si="5"/>
        <v>#NUM!</v>
      </c>
    </row>
    <row r="29" spans="1:34" x14ac:dyDescent="0.35">
      <c r="A29" s="18">
        <v>23</v>
      </c>
      <c r="B29" s="20">
        <f t="shared" si="0"/>
        <v>39</v>
      </c>
      <c r="C29" s="20">
        <f t="shared" si="1"/>
        <v>133</v>
      </c>
      <c r="D29" s="14">
        <f t="shared" si="6"/>
        <v>39</v>
      </c>
      <c r="E29" s="14">
        <f t="shared" si="6"/>
        <v>39</v>
      </c>
      <c r="F29" s="2" t="str">
        <f>IF(results!AA29&lt;&gt;"a","",results!B29)</f>
        <v/>
      </c>
      <c r="G29" s="2" t="str">
        <f>IF(results!$AA29&lt;&gt;"a","",results!Y29)</f>
        <v/>
      </c>
      <c r="H29" s="36" t="str">
        <f>IF(results!$AA29&lt;&gt;"a","",W29)</f>
        <v/>
      </c>
      <c r="I29" s="36" t="str">
        <f>IF(results!$AA29&lt;&gt;"a","",IF(X29=W29,X29+0.0001,X29))</f>
        <v/>
      </c>
      <c r="J29" s="36" t="str">
        <f>IF(results!$AA29&lt;&gt;"a","",IF(OR(W29=Y29,X29=Y29),Y29+0.0002,Y29))</f>
        <v/>
      </c>
      <c r="K29" s="36" t="str">
        <f>IF(results!$AA29&lt;&gt;"a","",IF(OR(W29=Z29,X29=Z29,Y29=Z29),Z29+0.0003,Z29))</f>
        <v/>
      </c>
      <c r="L29" s="36" t="str">
        <f>IF(results!$AA29&lt;&gt;"a","",IF(OR(W29=AA29,X29=AA29,Y29=AA29,Z29=AA29),AA29+0.0004,AA29))</f>
        <v/>
      </c>
      <c r="M29" s="36" t="str">
        <f>IF(results!$AA29&lt;&gt;"a","",IF(OR(W29=AB29,X29=AB29,Y29=AB29,Z29=AB29,AA29=AB29),AB29+0.0005,AB29))</f>
        <v/>
      </c>
      <c r="N29" s="36" t="str">
        <f>IF(results!$AA29&lt;&gt;"a","",IF(OR(W29=AC29,X29=AC29,Y29=AC29,Z29=AC29,AA29=AC29,AB29=AC29),AC29+0.0006,AC29))</f>
        <v/>
      </c>
      <c r="O29" s="36" t="str">
        <f>IF(results!$AA29&lt;&gt;"a","",IF(OR(W29=AD29,X29=AD29,Y29=AD29,Z29=AD29,AA29=AD29,AB29=AD29,AC29=AD29),AD29+0.0007,AD29))</f>
        <v/>
      </c>
      <c r="P29" s="36" t="str">
        <f>IF(results!$AA29&lt;&gt;"a","",IF(OR(W29=AE29,X29=AE29,Y29=AE29,Z29=AE29,AA29=AE29,AB29=AE29,AC29=AE29,AD29=AE29),AE29+0.0008,AE29))</f>
        <v/>
      </c>
      <c r="Q29" s="36" t="str">
        <f>IF(results!$AA29&lt;&gt;"a","",IF(OR(W29=AF29,X29=AF29,Y29=AF29,Z29=AF29,AA29=AF29,AB29=AF29,AC29=AF29,AD29=AF29,AE29=AF29),AF29+0.0009,AF29))</f>
        <v/>
      </c>
      <c r="R29" s="36" t="str">
        <f>IF(results!$AA29&lt;&gt;"a","",AG29*2)</f>
        <v/>
      </c>
      <c r="S29" s="4">
        <f t="shared" si="3"/>
        <v>0</v>
      </c>
      <c r="T29" s="4">
        <f t="shared" si="4"/>
        <v>2.8999999999999998E-6</v>
      </c>
      <c r="U29" s="4">
        <f>results!Z29</f>
        <v>19.399999999999999</v>
      </c>
      <c r="V29" s="4">
        <f>IF(results!AA29="A",1,IF(results!AA29="B",2,IF(results!AA29="C",3,99)))</f>
        <v>2</v>
      </c>
      <c r="W29" s="35">
        <f>results!C29+results!D29</f>
        <v>0</v>
      </c>
      <c r="X29" s="35">
        <f>results!E29+results!F29</f>
        <v>0</v>
      </c>
      <c r="Y29" s="35">
        <f>results!G29+results!H29</f>
        <v>0</v>
      </c>
      <c r="Z29" s="35">
        <f>results!I29+results!J29</f>
        <v>0</v>
      </c>
      <c r="AA29" s="35">
        <f>results!K29+results!L29</f>
        <v>0</v>
      </c>
      <c r="AB29" s="35">
        <f>results!M29+results!N29</f>
        <v>0</v>
      </c>
      <c r="AC29" s="35">
        <f>results!O29+results!P29</f>
        <v>51</v>
      </c>
      <c r="AD29" s="35">
        <f>results!Q29+results!R29</f>
        <v>0</v>
      </c>
      <c r="AE29" s="35">
        <f>results!S29+results!T29</f>
        <v>0</v>
      </c>
      <c r="AF29" s="35">
        <f>results!U29+results!V29</f>
        <v>0</v>
      </c>
      <c r="AG29" s="35">
        <f>results!W29+results!X29</f>
        <v>0</v>
      </c>
      <c r="AH29" s="10" t="e">
        <f t="shared" si="5"/>
        <v>#NUM!</v>
      </c>
    </row>
    <row r="30" spans="1:34" x14ac:dyDescent="0.35">
      <c r="A30" s="18">
        <v>24</v>
      </c>
      <c r="B30" s="20">
        <f t="shared" si="0"/>
        <v>110</v>
      </c>
      <c r="C30" s="20">
        <f t="shared" si="1"/>
        <v>132</v>
      </c>
      <c r="D30" s="14">
        <f t="shared" si="6"/>
        <v>39</v>
      </c>
      <c r="E30" s="14">
        <f t="shared" si="6"/>
        <v>39</v>
      </c>
      <c r="F30" s="2" t="str">
        <f>IF(results!AA30&lt;&gt;"a","",results!B30)</f>
        <v/>
      </c>
      <c r="G30" s="2" t="str">
        <f>IF(results!$AA30&lt;&gt;"a","",results!Y30)</f>
        <v/>
      </c>
      <c r="H30" s="36" t="str">
        <f>IF(results!$AA30&lt;&gt;"a","",W30)</f>
        <v/>
      </c>
      <c r="I30" s="36" t="str">
        <f>IF(results!$AA30&lt;&gt;"a","",IF(X30=W30,X30+0.0001,X30))</f>
        <v/>
      </c>
      <c r="J30" s="36" t="str">
        <f>IF(results!$AA30&lt;&gt;"a","",IF(OR(W30=Y30,X30=Y30),Y30+0.0002,Y30))</f>
        <v/>
      </c>
      <c r="K30" s="36" t="str">
        <f>IF(results!$AA30&lt;&gt;"a","",IF(OR(W30=Z30,X30=Z30,Y30=Z30),Z30+0.0003,Z30))</f>
        <v/>
      </c>
      <c r="L30" s="36" t="str">
        <f>IF(results!$AA30&lt;&gt;"a","",IF(OR(W30=AA30,X30=AA30,Y30=AA30,Z30=AA30),AA30+0.0004,AA30))</f>
        <v/>
      </c>
      <c r="M30" s="36" t="str">
        <f>IF(results!$AA30&lt;&gt;"a","",IF(OR(W30=AB30,X30=AB30,Y30=AB30,Z30=AB30,AA30=AB30),AB30+0.0005,AB30))</f>
        <v/>
      </c>
      <c r="N30" s="36" t="str">
        <f>IF(results!$AA30&lt;&gt;"a","",IF(OR(W30=AC30,X30=AC30,Y30=AC30,Z30=AC30,AA30=AC30,AB30=AC30),AC30+0.0006,AC30))</f>
        <v/>
      </c>
      <c r="O30" s="36" t="str">
        <f>IF(results!$AA30&lt;&gt;"a","",IF(OR(W30=AD30,X30=AD30,Y30=AD30,Z30=AD30,AA30=AD30,AB30=AD30,AC30=AD30),AD30+0.0007,AD30))</f>
        <v/>
      </c>
      <c r="P30" s="36" t="str">
        <f>IF(results!$AA30&lt;&gt;"a","",IF(OR(W30=AE30,X30=AE30,Y30=AE30,Z30=AE30,AA30=AE30,AB30=AE30,AC30=AE30,AD30=AE30),AE30+0.0008,AE30))</f>
        <v/>
      </c>
      <c r="Q30" s="36" t="str">
        <f>IF(results!$AA30&lt;&gt;"a","",IF(OR(W30=AF30,X30=AF30,Y30=AF30,Z30=AF30,AA30=AF30,AB30=AF30,AC30=AF30,AD30=AF30,AE30=AF30),AF30+0.0009,AF30))</f>
        <v/>
      </c>
      <c r="R30" s="36" t="str">
        <f>IF(results!$AA30&lt;&gt;"a","",AG30*2)</f>
        <v/>
      </c>
      <c r="S30" s="4">
        <f t="shared" si="3"/>
        <v>0</v>
      </c>
      <c r="T30" s="4">
        <f t="shared" si="4"/>
        <v>3.0000000000000001E-6</v>
      </c>
      <c r="U30" s="4">
        <f>results!Z30</f>
        <v>31.2</v>
      </c>
      <c r="V30" s="4">
        <f>IF(results!AA30="A",1,IF(results!AA30="B",2,IF(results!AA30="C",3,99)))</f>
        <v>3</v>
      </c>
      <c r="W30" s="35">
        <f>results!C30+results!D30</f>
        <v>0</v>
      </c>
      <c r="X30" s="35">
        <f>results!E30+results!F30</f>
        <v>0</v>
      </c>
      <c r="Y30" s="35">
        <f>results!G30+results!H30</f>
        <v>0</v>
      </c>
      <c r="Z30" s="35">
        <f>results!I30+results!J30</f>
        <v>0</v>
      </c>
      <c r="AA30" s="35">
        <f>results!K30+results!L30</f>
        <v>32</v>
      </c>
      <c r="AB30" s="35">
        <f>results!M30+results!N30</f>
        <v>0</v>
      </c>
      <c r="AC30" s="35">
        <f>results!O30+results!P30</f>
        <v>0</v>
      </c>
      <c r="AD30" s="35">
        <f>results!Q30+results!R30</f>
        <v>0</v>
      </c>
      <c r="AE30" s="35">
        <f>results!S30+results!T30</f>
        <v>0</v>
      </c>
      <c r="AF30" s="35">
        <f>results!U30+results!V30</f>
        <v>0</v>
      </c>
      <c r="AG30" s="35">
        <f>results!W30+results!X30</f>
        <v>0</v>
      </c>
      <c r="AH30" s="10" t="e">
        <f t="shared" si="5"/>
        <v>#NUM!</v>
      </c>
    </row>
    <row r="31" spans="1:34" x14ac:dyDescent="0.35">
      <c r="A31" s="18">
        <v>25</v>
      </c>
      <c r="B31" s="20">
        <f t="shared" si="0"/>
        <v>39</v>
      </c>
      <c r="C31" s="20">
        <f t="shared" si="1"/>
        <v>131</v>
      </c>
      <c r="D31" s="14">
        <f t="shared" si="6"/>
        <v>39</v>
      </c>
      <c r="E31" s="14">
        <f t="shared" si="6"/>
        <v>39</v>
      </c>
      <c r="F31" s="2" t="str">
        <f>IF(results!AA31&lt;&gt;"a","",results!B31)</f>
        <v/>
      </c>
      <c r="G31" s="2" t="str">
        <f>IF(results!$AA31&lt;&gt;"a","",results!Y31)</f>
        <v/>
      </c>
      <c r="H31" s="36" t="str">
        <f>IF(results!$AA31&lt;&gt;"a","",W31)</f>
        <v/>
      </c>
      <c r="I31" s="36" t="str">
        <f>IF(results!$AA31&lt;&gt;"a","",IF(X31=W31,X31+0.0001,X31))</f>
        <v/>
      </c>
      <c r="J31" s="36" t="str">
        <f>IF(results!$AA31&lt;&gt;"a","",IF(OR(W31=Y31,X31=Y31),Y31+0.0002,Y31))</f>
        <v/>
      </c>
      <c r="K31" s="36" t="str">
        <f>IF(results!$AA31&lt;&gt;"a","",IF(OR(W31=Z31,X31=Z31,Y31=Z31),Z31+0.0003,Z31))</f>
        <v/>
      </c>
      <c r="L31" s="36" t="str">
        <f>IF(results!$AA31&lt;&gt;"a","",IF(OR(W31=AA31,X31=AA31,Y31=AA31,Z31=AA31),AA31+0.0004,AA31))</f>
        <v/>
      </c>
      <c r="M31" s="36" t="str">
        <f>IF(results!$AA31&lt;&gt;"a","",IF(OR(W31=AB31,X31=AB31,Y31=AB31,Z31=AB31,AA31=AB31),AB31+0.0005,AB31))</f>
        <v/>
      </c>
      <c r="N31" s="36" t="str">
        <f>IF(results!$AA31&lt;&gt;"a","",IF(OR(W31=AC31,X31=AC31,Y31=AC31,Z31=AC31,AA31=AC31,AB31=AC31),AC31+0.0006,AC31))</f>
        <v/>
      </c>
      <c r="O31" s="36" t="str">
        <f>IF(results!$AA31&lt;&gt;"a","",IF(OR(W31=AD31,X31=AD31,Y31=AD31,Z31=AD31,AA31=AD31,AB31=AD31,AC31=AD31),AD31+0.0007,AD31))</f>
        <v/>
      </c>
      <c r="P31" s="36" t="str">
        <f>IF(results!$AA31&lt;&gt;"a","",IF(OR(W31=AE31,X31=AE31,Y31=AE31,Z31=AE31,AA31=AE31,AB31=AE31,AC31=AE31,AD31=AE31),AE31+0.0008,AE31))</f>
        <v/>
      </c>
      <c r="Q31" s="36" t="str">
        <f>IF(results!$AA31&lt;&gt;"a","",IF(OR(W31=AF31,X31=AF31,Y31=AF31,Z31=AF31,AA31=AF31,AB31=AF31,AC31=AF31,AD31=AF31,AE31=AF31),AF31+0.0009,AF31))</f>
        <v/>
      </c>
      <c r="R31" s="36" t="str">
        <f>IF(results!$AA31&lt;&gt;"a","",AG31*2)</f>
        <v/>
      </c>
      <c r="S31" s="4">
        <f t="shared" si="3"/>
        <v>0</v>
      </c>
      <c r="T31" s="4">
        <f t="shared" si="4"/>
        <v>3.1E-6</v>
      </c>
      <c r="U31" s="4">
        <f>results!Z31</f>
        <v>18.600000000000001</v>
      </c>
      <c r="V31" s="4">
        <f>IF(results!AA31="A",1,IF(results!AA31="B",2,IF(results!AA31="C",3,99)))</f>
        <v>2</v>
      </c>
      <c r="W31" s="35">
        <f>results!C31+results!D31</f>
        <v>0</v>
      </c>
      <c r="X31" s="35">
        <f>results!E31+results!F31</f>
        <v>47</v>
      </c>
      <c r="Y31" s="35">
        <f>results!G31+results!H31</f>
        <v>0</v>
      </c>
      <c r="Z31" s="35">
        <f>results!I31+results!J31</f>
        <v>0</v>
      </c>
      <c r="AA31" s="35">
        <f>results!K31+results!L31</f>
        <v>0</v>
      </c>
      <c r="AB31" s="35">
        <f>results!M31+results!N31</f>
        <v>0</v>
      </c>
      <c r="AC31" s="35">
        <f>results!O31+results!P31</f>
        <v>0</v>
      </c>
      <c r="AD31" s="35">
        <f>results!Q31+results!R31</f>
        <v>0</v>
      </c>
      <c r="AE31" s="35">
        <f>results!S31+results!T31</f>
        <v>0</v>
      </c>
      <c r="AF31" s="35">
        <f>results!U31+results!V31</f>
        <v>0</v>
      </c>
      <c r="AG31" s="35">
        <f>results!W31+results!X31</f>
        <v>0</v>
      </c>
      <c r="AH31" s="10" t="e">
        <f t="shared" si="5"/>
        <v>#NUM!</v>
      </c>
    </row>
    <row r="32" spans="1:34" x14ac:dyDescent="0.35">
      <c r="A32" s="18">
        <v>26</v>
      </c>
      <c r="B32" s="20">
        <f t="shared" si="0"/>
        <v>110</v>
      </c>
      <c r="C32" s="20">
        <f t="shared" si="1"/>
        <v>130</v>
      </c>
      <c r="D32" s="14">
        <f t="shared" si="6"/>
        <v>39</v>
      </c>
      <c r="E32" s="14">
        <f t="shared" si="6"/>
        <v>39</v>
      </c>
      <c r="F32" s="2" t="str">
        <f>IF(results!AA32&lt;&gt;"a","",results!B32)</f>
        <v/>
      </c>
      <c r="G32" s="2" t="str">
        <f>IF(results!$AA32&lt;&gt;"a","",results!Y32)</f>
        <v/>
      </c>
      <c r="H32" s="36" t="str">
        <f>IF(results!$AA32&lt;&gt;"a","",W32)</f>
        <v/>
      </c>
      <c r="I32" s="36" t="str">
        <f>IF(results!$AA32&lt;&gt;"a","",IF(X32=W32,X32+0.0001,X32))</f>
        <v/>
      </c>
      <c r="J32" s="36" t="str">
        <f>IF(results!$AA32&lt;&gt;"a","",IF(OR(W32=Y32,X32=Y32),Y32+0.0002,Y32))</f>
        <v/>
      </c>
      <c r="K32" s="36" t="str">
        <f>IF(results!$AA32&lt;&gt;"a","",IF(OR(W32=Z32,X32=Z32,Y32=Z32),Z32+0.0003,Z32))</f>
        <v/>
      </c>
      <c r="L32" s="36" t="str">
        <f>IF(results!$AA32&lt;&gt;"a","",IF(OR(W32=AA32,X32=AA32,Y32=AA32,Z32=AA32),AA32+0.0004,AA32))</f>
        <v/>
      </c>
      <c r="M32" s="36" t="str">
        <f>IF(results!$AA32&lt;&gt;"a","",IF(OR(W32=AB32,X32=AB32,Y32=AB32,Z32=AB32,AA32=AB32),AB32+0.0005,AB32))</f>
        <v/>
      </c>
      <c r="N32" s="36" t="str">
        <f>IF(results!$AA32&lt;&gt;"a","",IF(OR(W32=AC32,X32=AC32,Y32=AC32,Z32=AC32,AA32=AC32,AB32=AC32),AC32+0.0006,AC32))</f>
        <v/>
      </c>
      <c r="O32" s="36" t="str">
        <f>IF(results!$AA32&lt;&gt;"a","",IF(OR(W32=AD32,X32=AD32,Y32=AD32,Z32=AD32,AA32=AD32,AB32=AD32,AC32=AD32),AD32+0.0007,AD32))</f>
        <v/>
      </c>
      <c r="P32" s="36" t="str">
        <f>IF(results!$AA32&lt;&gt;"a","",IF(OR(W32=AE32,X32=AE32,Y32=AE32,Z32=AE32,AA32=AE32,AB32=AE32,AC32=AE32,AD32=AE32),AE32+0.0008,AE32))</f>
        <v/>
      </c>
      <c r="Q32" s="36" t="str">
        <f>IF(results!$AA32&lt;&gt;"a","",IF(OR(W32=AF32,X32=AF32,Y32=AF32,Z32=AF32,AA32=AF32,AB32=AF32,AC32=AF32,AD32=AF32,AE32=AF32),AF32+0.0009,AF32))</f>
        <v/>
      </c>
      <c r="R32" s="36" t="str">
        <f>IF(results!$AA32&lt;&gt;"a","",AG32*2)</f>
        <v/>
      </c>
      <c r="S32" s="4">
        <f t="shared" si="3"/>
        <v>0</v>
      </c>
      <c r="T32" s="4">
        <f t="shared" si="4"/>
        <v>3.1999999999999999E-6</v>
      </c>
      <c r="U32" s="4">
        <f>results!Z32</f>
        <v>34</v>
      </c>
      <c r="V32" s="4">
        <f>IF(results!AA32="A",1,IF(results!AA32="B",2,IF(results!AA32="C",3,99)))</f>
        <v>3</v>
      </c>
      <c r="W32" s="35">
        <f>results!C32+results!D32</f>
        <v>0</v>
      </c>
      <c r="X32" s="35">
        <f>results!E32+results!F32</f>
        <v>43</v>
      </c>
      <c r="Y32" s="35">
        <f>results!G32+results!H32</f>
        <v>0</v>
      </c>
      <c r="Z32" s="35">
        <f>results!I32+results!J32</f>
        <v>0</v>
      </c>
      <c r="AA32" s="35">
        <f>results!K32+results!L32</f>
        <v>0</v>
      </c>
      <c r="AB32" s="35">
        <f>results!M32+results!N32</f>
        <v>0</v>
      </c>
      <c r="AC32" s="35">
        <f>results!O32+results!P32</f>
        <v>0</v>
      </c>
      <c r="AD32" s="35">
        <f>results!Q32+results!R32</f>
        <v>0</v>
      </c>
      <c r="AE32" s="35">
        <f>results!S32+results!T32</f>
        <v>0</v>
      </c>
      <c r="AF32" s="35">
        <f>results!U32+results!V32</f>
        <v>0</v>
      </c>
      <c r="AG32" s="35">
        <f>results!W32+results!X32</f>
        <v>0</v>
      </c>
      <c r="AH32" s="10" t="e">
        <f t="shared" si="5"/>
        <v>#NUM!</v>
      </c>
    </row>
    <row r="33" spans="1:34" x14ac:dyDescent="0.35">
      <c r="A33" s="18">
        <v>27</v>
      </c>
      <c r="B33" s="20">
        <f t="shared" si="0"/>
        <v>39</v>
      </c>
      <c r="C33" s="20">
        <f t="shared" si="1"/>
        <v>129</v>
      </c>
      <c r="D33" s="14">
        <f t="shared" si="6"/>
        <v>39</v>
      </c>
      <c r="E33" s="14">
        <f t="shared" si="6"/>
        <v>39</v>
      </c>
      <c r="F33" s="2" t="str">
        <f>IF(results!AA33&lt;&gt;"a","",results!B33)</f>
        <v/>
      </c>
      <c r="G33" s="2" t="str">
        <f>IF(results!$AA33&lt;&gt;"a","",results!Y33)</f>
        <v/>
      </c>
      <c r="H33" s="36" t="str">
        <f>IF(results!$AA33&lt;&gt;"a","",W33)</f>
        <v/>
      </c>
      <c r="I33" s="36" t="str">
        <f>IF(results!$AA33&lt;&gt;"a","",IF(X33=W33,X33+0.0001,X33))</f>
        <v/>
      </c>
      <c r="J33" s="36" t="str">
        <f>IF(results!$AA33&lt;&gt;"a","",IF(OR(W33=Y33,X33=Y33),Y33+0.0002,Y33))</f>
        <v/>
      </c>
      <c r="K33" s="36" t="str">
        <f>IF(results!$AA33&lt;&gt;"a","",IF(OR(W33=Z33,X33=Z33,Y33=Z33),Z33+0.0003,Z33))</f>
        <v/>
      </c>
      <c r="L33" s="36" t="str">
        <f>IF(results!$AA33&lt;&gt;"a","",IF(OR(W33=AA33,X33=AA33,Y33=AA33,Z33=AA33),AA33+0.0004,AA33))</f>
        <v/>
      </c>
      <c r="M33" s="36" t="str">
        <f>IF(results!$AA33&lt;&gt;"a","",IF(OR(W33=AB33,X33=AB33,Y33=AB33,Z33=AB33,AA33=AB33),AB33+0.0005,AB33))</f>
        <v/>
      </c>
      <c r="N33" s="36" t="str">
        <f>IF(results!$AA33&lt;&gt;"a","",IF(OR(W33=AC33,X33=AC33,Y33=AC33,Z33=AC33,AA33=AC33,AB33=AC33),AC33+0.0006,AC33))</f>
        <v/>
      </c>
      <c r="O33" s="36" t="str">
        <f>IF(results!$AA33&lt;&gt;"a","",IF(OR(W33=AD33,X33=AD33,Y33=AD33,Z33=AD33,AA33=AD33,AB33=AD33,AC33=AD33),AD33+0.0007,AD33))</f>
        <v/>
      </c>
      <c r="P33" s="36" t="str">
        <f>IF(results!$AA33&lt;&gt;"a","",IF(OR(W33=AE33,X33=AE33,Y33=AE33,Z33=AE33,AA33=AE33,AB33=AE33,AC33=AE33,AD33=AE33),AE33+0.0008,AE33))</f>
        <v/>
      </c>
      <c r="Q33" s="36" t="str">
        <f>IF(results!$AA33&lt;&gt;"a","",IF(OR(W33=AF33,X33=AF33,Y33=AF33,Z33=AF33,AA33=AF33,AB33=AF33,AC33=AF33,AD33=AF33,AE33=AF33),AF33+0.0009,AF33))</f>
        <v/>
      </c>
      <c r="R33" s="36" t="str">
        <f>IF(results!$AA33&lt;&gt;"a","",AG33*2)</f>
        <v/>
      </c>
      <c r="S33" s="4">
        <f t="shared" si="3"/>
        <v>0</v>
      </c>
      <c r="T33" s="4">
        <f t="shared" si="4"/>
        <v>3.2999999999999997E-6</v>
      </c>
      <c r="U33" s="4">
        <f>results!Z33</f>
        <v>16.3</v>
      </c>
      <c r="V33" s="4">
        <f>IF(results!AA33="A",1,IF(results!AA33="B",2,IF(results!AA33="C",3,99)))</f>
        <v>2</v>
      </c>
      <c r="W33" s="35">
        <f>results!C33+results!D33</f>
        <v>0</v>
      </c>
      <c r="X33" s="35">
        <f>results!E33+results!F33</f>
        <v>57</v>
      </c>
      <c r="Y33" s="35">
        <f>results!G33+results!H33</f>
        <v>0</v>
      </c>
      <c r="Z33" s="35">
        <f>results!I33+results!J33</f>
        <v>0</v>
      </c>
      <c r="AA33" s="35">
        <f>results!K33+results!L33</f>
        <v>40</v>
      </c>
      <c r="AB33" s="35">
        <f>results!M33+results!N33</f>
        <v>0</v>
      </c>
      <c r="AC33" s="35">
        <f>results!O33+results!P33</f>
        <v>0</v>
      </c>
      <c r="AD33" s="35">
        <f>results!Q33+results!R33</f>
        <v>0</v>
      </c>
      <c r="AE33" s="35">
        <f>results!S33+results!T33</f>
        <v>0</v>
      </c>
      <c r="AF33" s="35">
        <f>results!U33+results!V33</f>
        <v>0</v>
      </c>
      <c r="AG33" s="35">
        <f>results!W33+results!X33</f>
        <v>0</v>
      </c>
      <c r="AH33" s="10" t="e">
        <f t="shared" si="5"/>
        <v>#NUM!</v>
      </c>
    </row>
    <row r="34" spans="1:34" x14ac:dyDescent="0.35">
      <c r="A34" s="18">
        <v>28</v>
      </c>
      <c r="B34" s="20">
        <f t="shared" si="0"/>
        <v>39</v>
      </c>
      <c r="C34" s="20">
        <f t="shared" si="1"/>
        <v>128</v>
      </c>
      <c r="D34" s="14">
        <f t="shared" si="6"/>
        <v>39</v>
      </c>
      <c r="E34" s="14">
        <f t="shared" si="6"/>
        <v>39</v>
      </c>
      <c r="F34" s="2" t="str">
        <f>IF(results!AA34&lt;&gt;"a","",results!B34)</f>
        <v/>
      </c>
      <c r="G34" s="2" t="str">
        <f>IF(results!$AA34&lt;&gt;"a","",results!Y34)</f>
        <v/>
      </c>
      <c r="H34" s="36" t="str">
        <f>IF(results!$AA34&lt;&gt;"a","",W34)</f>
        <v/>
      </c>
      <c r="I34" s="36" t="str">
        <f>IF(results!$AA34&lt;&gt;"a","",IF(X34=W34,X34+0.0001,X34))</f>
        <v/>
      </c>
      <c r="J34" s="36" t="str">
        <f>IF(results!$AA34&lt;&gt;"a","",IF(OR(W34=Y34,X34=Y34),Y34+0.0002,Y34))</f>
        <v/>
      </c>
      <c r="K34" s="36" t="str">
        <f>IF(results!$AA34&lt;&gt;"a","",IF(OR(W34=Z34,X34=Z34,Y34=Z34),Z34+0.0003,Z34))</f>
        <v/>
      </c>
      <c r="L34" s="36" t="str">
        <f>IF(results!$AA34&lt;&gt;"a","",IF(OR(W34=AA34,X34=AA34,Y34=AA34,Z34=AA34),AA34+0.0004,AA34))</f>
        <v/>
      </c>
      <c r="M34" s="36" t="str">
        <f>IF(results!$AA34&lt;&gt;"a","",IF(OR(W34=AB34,X34=AB34,Y34=AB34,Z34=AB34,AA34=AB34),AB34+0.0005,AB34))</f>
        <v/>
      </c>
      <c r="N34" s="36" t="str">
        <f>IF(results!$AA34&lt;&gt;"a","",IF(OR(W34=AC34,X34=AC34,Y34=AC34,Z34=AC34,AA34=AC34,AB34=AC34),AC34+0.0006,AC34))</f>
        <v/>
      </c>
      <c r="O34" s="36" t="str">
        <f>IF(results!$AA34&lt;&gt;"a","",IF(OR(W34=AD34,X34=AD34,Y34=AD34,Z34=AD34,AA34=AD34,AB34=AD34,AC34=AD34),AD34+0.0007,AD34))</f>
        <v/>
      </c>
      <c r="P34" s="36" t="str">
        <f>IF(results!$AA34&lt;&gt;"a","",IF(OR(W34=AE34,X34=AE34,Y34=AE34,Z34=AE34,AA34=AE34,AB34=AE34,AC34=AE34,AD34=AE34),AE34+0.0008,AE34))</f>
        <v/>
      </c>
      <c r="Q34" s="36" t="str">
        <f>IF(results!$AA34&lt;&gt;"a","",IF(OR(W34=AF34,X34=AF34,Y34=AF34,Z34=AF34,AA34=AF34,AB34=AF34,AC34=AF34,AD34=AF34,AE34=AF34),AF34+0.0009,AF34))</f>
        <v/>
      </c>
      <c r="R34" s="36" t="str">
        <f>IF(results!$AA34&lt;&gt;"a","",AG34*2)</f>
        <v/>
      </c>
      <c r="S34" s="4">
        <f t="shared" si="3"/>
        <v>0</v>
      </c>
      <c r="T34" s="4">
        <f t="shared" si="4"/>
        <v>3.3999999999999996E-6</v>
      </c>
      <c r="U34" s="4">
        <f>results!Z34</f>
        <v>20.6</v>
      </c>
      <c r="V34" s="4">
        <f>IF(results!AA34="A",1,IF(results!AA34="B",2,IF(results!AA34="C",3,99)))</f>
        <v>2</v>
      </c>
      <c r="W34" s="35">
        <f>results!C34+results!D34</f>
        <v>0</v>
      </c>
      <c r="X34" s="35">
        <f>results!E34+results!F34</f>
        <v>46</v>
      </c>
      <c r="Y34" s="35">
        <f>results!G34+results!H34</f>
        <v>0</v>
      </c>
      <c r="Z34" s="35">
        <f>results!I34+results!J34</f>
        <v>0</v>
      </c>
      <c r="AA34" s="35">
        <f>results!K34+results!L34</f>
        <v>0</v>
      </c>
      <c r="AB34" s="35">
        <f>results!M34+results!N34</f>
        <v>0</v>
      </c>
      <c r="AC34" s="35">
        <f>results!O34+results!P34</f>
        <v>0</v>
      </c>
      <c r="AD34" s="35">
        <f>results!Q34+results!R34</f>
        <v>0</v>
      </c>
      <c r="AE34" s="35">
        <f>results!S34+results!T34</f>
        <v>0</v>
      </c>
      <c r="AF34" s="35">
        <f>results!U34+results!V34</f>
        <v>0</v>
      </c>
      <c r="AG34" s="35">
        <f>results!W34+results!X34</f>
        <v>0</v>
      </c>
      <c r="AH34" s="10" t="e">
        <f t="shared" si="5"/>
        <v>#NUM!</v>
      </c>
    </row>
    <row r="35" spans="1:34" x14ac:dyDescent="0.35">
      <c r="A35" s="18">
        <v>29</v>
      </c>
      <c r="B35" s="20">
        <f t="shared" si="0"/>
        <v>39</v>
      </c>
      <c r="C35" s="20">
        <f t="shared" si="1"/>
        <v>127</v>
      </c>
      <c r="D35" s="14">
        <f t="shared" si="6"/>
        <v>39</v>
      </c>
      <c r="E35" s="14">
        <f t="shared" si="6"/>
        <v>39</v>
      </c>
      <c r="F35" s="2" t="str">
        <f>IF(results!AA35&lt;&gt;"a","",results!B35)</f>
        <v/>
      </c>
      <c r="G35" s="2" t="str">
        <f>IF(results!$AA35&lt;&gt;"a","",results!Y35)</f>
        <v/>
      </c>
      <c r="H35" s="36" t="str">
        <f>IF(results!$AA35&lt;&gt;"a","",W35)</f>
        <v/>
      </c>
      <c r="I35" s="36" t="str">
        <f>IF(results!$AA35&lt;&gt;"a","",IF(X35=W35,X35+0.0001,X35))</f>
        <v/>
      </c>
      <c r="J35" s="36" t="str">
        <f>IF(results!$AA35&lt;&gt;"a","",IF(OR(W35=Y35,X35=Y35),Y35+0.0002,Y35))</f>
        <v/>
      </c>
      <c r="K35" s="36" t="str">
        <f>IF(results!$AA35&lt;&gt;"a","",IF(OR(W35=Z35,X35=Z35,Y35=Z35),Z35+0.0003,Z35))</f>
        <v/>
      </c>
      <c r="L35" s="36" t="str">
        <f>IF(results!$AA35&lt;&gt;"a","",IF(OR(W35=AA35,X35=AA35,Y35=AA35,Z35=AA35),AA35+0.0004,AA35))</f>
        <v/>
      </c>
      <c r="M35" s="36" t="str">
        <f>IF(results!$AA35&lt;&gt;"a","",IF(OR(W35=AB35,X35=AB35,Y35=AB35,Z35=AB35,AA35=AB35),AB35+0.0005,AB35))</f>
        <v/>
      </c>
      <c r="N35" s="36" t="str">
        <f>IF(results!$AA35&lt;&gt;"a","",IF(OR(W35=AC35,X35=AC35,Y35=AC35,Z35=AC35,AA35=AC35,AB35=AC35),AC35+0.0006,AC35))</f>
        <v/>
      </c>
      <c r="O35" s="36" t="str">
        <f>IF(results!$AA35&lt;&gt;"a","",IF(OR(W35=AD35,X35=AD35,Y35=AD35,Z35=AD35,AA35=AD35,AB35=AD35,AC35=AD35),AD35+0.0007,AD35))</f>
        <v/>
      </c>
      <c r="P35" s="36" t="str">
        <f>IF(results!$AA35&lt;&gt;"a","",IF(OR(W35=AE35,X35=AE35,Y35=AE35,Z35=AE35,AA35=AE35,AB35=AE35,AC35=AE35,AD35=AE35),AE35+0.0008,AE35))</f>
        <v/>
      </c>
      <c r="Q35" s="36" t="str">
        <f>IF(results!$AA35&lt;&gt;"a","",IF(OR(W35=AF35,X35=AF35,Y35=AF35,Z35=AF35,AA35=AF35,AB35=AF35,AC35=AF35,AD35=AF35,AE35=AF35),AF35+0.0009,AF35))</f>
        <v/>
      </c>
      <c r="R35" s="36" t="str">
        <f>IF(results!$AA35&lt;&gt;"a","",AG35*2)</f>
        <v/>
      </c>
      <c r="S35" s="4">
        <f t="shared" si="3"/>
        <v>0</v>
      </c>
      <c r="T35" s="4">
        <f t="shared" si="4"/>
        <v>3.4999999999999999E-6</v>
      </c>
      <c r="U35" s="4">
        <f>results!Z35</f>
        <v>17.100000000000001</v>
      </c>
      <c r="V35" s="4">
        <f>IF(results!AA35="A",1,IF(results!AA35="B",2,IF(results!AA35="C",3,99)))</f>
        <v>2</v>
      </c>
      <c r="W35" s="35">
        <f>results!C35+results!D35</f>
        <v>0</v>
      </c>
      <c r="X35" s="35">
        <f>results!E35+results!F35</f>
        <v>0</v>
      </c>
      <c r="Y35" s="35">
        <f>results!G35+results!H35</f>
        <v>0</v>
      </c>
      <c r="Z35" s="35">
        <f>results!I35+results!J35</f>
        <v>58</v>
      </c>
      <c r="AA35" s="35">
        <f>results!K35+results!L35</f>
        <v>52</v>
      </c>
      <c r="AB35" s="35">
        <f>results!M35+results!N35</f>
        <v>0</v>
      </c>
      <c r="AC35" s="35">
        <f>results!O35+results!P35</f>
        <v>71</v>
      </c>
      <c r="AD35" s="35">
        <f>results!Q35+results!R35</f>
        <v>63</v>
      </c>
      <c r="AE35" s="35">
        <f>results!S35+results!T35</f>
        <v>32</v>
      </c>
      <c r="AF35" s="35">
        <f>results!U35+results!V35</f>
        <v>40</v>
      </c>
      <c r="AG35" s="35">
        <f>results!W35+results!X35</f>
        <v>59</v>
      </c>
      <c r="AH35" s="10" t="e">
        <f t="shared" si="5"/>
        <v>#NUM!</v>
      </c>
    </row>
    <row r="36" spans="1:34" x14ac:dyDescent="0.35">
      <c r="A36" s="18">
        <v>30</v>
      </c>
      <c r="B36" s="20">
        <f t="shared" si="0"/>
        <v>110</v>
      </c>
      <c r="C36" s="20">
        <f t="shared" si="1"/>
        <v>126</v>
      </c>
      <c r="D36" s="14">
        <f t="shared" si="6"/>
        <v>39</v>
      </c>
      <c r="E36" s="14">
        <f t="shared" si="6"/>
        <v>39</v>
      </c>
      <c r="F36" s="2" t="str">
        <f>IF(results!AA36&lt;&gt;"a","",results!B36)</f>
        <v/>
      </c>
      <c r="G36" s="2" t="str">
        <f>IF(results!$AA36&lt;&gt;"a","",results!Y36)</f>
        <v/>
      </c>
      <c r="H36" s="36" t="str">
        <f>IF(results!$AA36&lt;&gt;"a","",W36)</f>
        <v/>
      </c>
      <c r="I36" s="36" t="str">
        <f>IF(results!$AA36&lt;&gt;"a","",IF(X36=W36,X36+0.0001,X36))</f>
        <v/>
      </c>
      <c r="J36" s="36" t="str">
        <f>IF(results!$AA36&lt;&gt;"a","",IF(OR(W36=Y36,X36=Y36),Y36+0.0002,Y36))</f>
        <v/>
      </c>
      <c r="K36" s="36" t="str">
        <f>IF(results!$AA36&lt;&gt;"a","",IF(OR(W36=Z36,X36=Z36,Y36=Z36),Z36+0.0003,Z36))</f>
        <v/>
      </c>
      <c r="L36" s="36" t="str">
        <f>IF(results!$AA36&lt;&gt;"a","",IF(OR(W36=AA36,X36=AA36,Y36=AA36,Z36=AA36),AA36+0.0004,AA36))</f>
        <v/>
      </c>
      <c r="M36" s="36" t="str">
        <f>IF(results!$AA36&lt;&gt;"a","",IF(OR(W36=AB36,X36=AB36,Y36=AB36,Z36=AB36,AA36=AB36),AB36+0.0005,AB36))</f>
        <v/>
      </c>
      <c r="N36" s="36" t="str">
        <f>IF(results!$AA36&lt;&gt;"a","",IF(OR(W36=AC36,X36=AC36,Y36=AC36,Z36=AC36,AA36=AC36,AB36=AC36),AC36+0.0006,AC36))</f>
        <v/>
      </c>
      <c r="O36" s="36" t="str">
        <f>IF(results!$AA36&lt;&gt;"a","",IF(OR(W36=AD36,X36=AD36,Y36=AD36,Z36=AD36,AA36=AD36,AB36=AD36,AC36=AD36),AD36+0.0007,AD36))</f>
        <v/>
      </c>
      <c r="P36" s="36" t="str">
        <f>IF(results!$AA36&lt;&gt;"a","",IF(OR(W36=AE36,X36=AE36,Y36=AE36,Z36=AE36,AA36=AE36,AB36=AE36,AC36=AE36,AD36=AE36),AE36+0.0008,AE36))</f>
        <v/>
      </c>
      <c r="Q36" s="36" t="str">
        <f>IF(results!$AA36&lt;&gt;"a","",IF(OR(W36=AF36,X36=AF36,Y36=AF36,Z36=AF36,AA36=AF36,AB36=AF36,AC36=AF36,AD36=AF36,AE36=AF36),AF36+0.0009,AF36))</f>
        <v/>
      </c>
      <c r="R36" s="36" t="str">
        <f>IF(results!$AA36&lt;&gt;"a","",AG36*2)</f>
        <v/>
      </c>
      <c r="S36" s="4">
        <f t="shared" si="3"/>
        <v>0</v>
      </c>
      <c r="T36" s="4">
        <f t="shared" si="4"/>
        <v>3.5999999999999998E-6</v>
      </c>
      <c r="U36" s="4">
        <f>results!Z36</f>
        <v>27.9</v>
      </c>
      <c r="V36" s="4">
        <f>IF(results!AA36="A",1,IF(results!AA36="B",2,IF(results!AA36="C",3,99)))</f>
        <v>3</v>
      </c>
      <c r="W36" s="35">
        <f>results!C36+results!D36</f>
        <v>49</v>
      </c>
      <c r="X36" s="35">
        <f>results!E36+results!F36</f>
        <v>0</v>
      </c>
      <c r="Y36" s="35">
        <f>results!G36+results!H36</f>
        <v>0</v>
      </c>
      <c r="Z36" s="35">
        <f>results!I36+results!J36</f>
        <v>0</v>
      </c>
      <c r="AA36" s="35">
        <f>results!K36+results!L36</f>
        <v>0</v>
      </c>
      <c r="AB36" s="35">
        <f>results!M36+results!N36</f>
        <v>0</v>
      </c>
      <c r="AC36" s="35">
        <f>results!O36+results!P36</f>
        <v>0</v>
      </c>
      <c r="AD36" s="35">
        <f>results!Q36+results!R36</f>
        <v>0</v>
      </c>
      <c r="AE36" s="35">
        <f>results!S36+results!T36</f>
        <v>0</v>
      </c>
      <c r="AF36" s="35">
        <f>results!U36+results!V36</f>
        <v>0</v>
      </c>
      <c r="AG36" s="35">
        <f>results!W36+results!X36</f>
        <v>0</v>
      </c>
      <c r="AH36" s="10" t="e">
        <f t="shared" si="5"/>
        <v>#NUM!</v>
      </c>
    </row>
    <row r="37" spans="1:34" x14ac:dyDescent="0.35">
      <c r="A37" s="18">
        <v>31</v>
      </c>
      <c r="B37" s="20">
        <f t="shared" si="0"/>
        <v>39</v>
      </c>
      <c r="C37" s="20">
        <f t="shared" si="1"/>
        <v>125</v>
      </c>
      <c r="D37" s="14">
        <f t="shared" si="6"/>
        <v>39</v>
      </c>
      <c r="E37" s="14">
        <f t="shared" si="6"/>
        <v>39</v>
      </c>
      <c r="F37" s="2" t="str">
        <f>IF(results!AA37&lt;&gt;"a","",results!B37)</f>
        <v/>
      </c>
      <c r="G37" s="2" t="str">
        <f>IF(results!$AA37&lt;&gt;"a","",results!Y37)</f>
        <v/>
      </c>
      <c r="H37" s="36" t="str">
        <f>IF(results!$AA37&lt;&gt;"a","",W37)</f>
        <v/>
      </c>
      <c r="I37" s="36" t="str">
        <f>IF(results!$AA37&lt;&gt;"a","",IF(X37=W37,X37+0.0001,X37))</f>
        <v/>
      </c>
      <c r="J37" s="36" t="str">
        <f>IF(results!$AA37&lt;&gt;"a","",IF(OR(W37=Y37,X37=Y37),Y37+0.0002,Y37))</f>
        <v/>
      </c>
      <c r="K37" s="36" t="str">
        <f>IF(results!$AA37&lt;&gt;"a","",IF(OR(W37=Z37,X37=Z37,Y37=Z37),Z37+0.0003,Z37))</f>
        <v/>
      </c>
      <c r="L37" s="36" t="str">
        <f>IF(results!$AA37&lt;&gt;"a","",IF(OR(W37=AA37,X37=AA37,Y37=AA37,Z37=AA37),AA37+0.0004,AA37))</f>
        <v/>
      </c>
      <c r="M37" s="36" t="str">
        <f>IF(results!$AA37&lt;&gt;"a","",IF(OR(W37=AB37,X37=AB37,Y37=AB37,Z37=AB37,AA37=AB37),AB37+0.0005,AB37))</f>
        <v/>
      </c>
      <c r="N37" s="36" t="str">
        <f>IF(results!$AA37&lt;&gt;"a","",IF(OR(W37=AC37,X37=AC37,Y37=AC37,Z37=AC37,AA37=AC37,AB37=AC37),AC37+0.0006,AC37))</f>
        <v/>
      </c>
      <c r="O37" s="36" t="str">
        <f>IF(results!$AA37&lt;&gt;"a","",IF(OR(W37=AD37,X37=AD37,Y37=AD37,Z37=AD37,AA37=AD37,AB37=AD37,AC37=AD37),AD37+0.0007,AD37))</f>
        <v/>
      </c>
      <c r="P37" s="36" t="str">
        <f>IF(results!$AA37&lt;&gt;"a","",IF(OR(W37=AE37,X37=AE37,Y37=AE37,Z37=AE37,AA37=AE37,AB37=AE37,AC37=AE37,AD37=AE37),AE37+0.0008,AE37))</f>
        <v/>
      </c>
      <c r="Q37" s="36" t="str">
        <f>IF(results!$AA37&lt;&gt;"a","",IF(OR(W37=AF37,X37=AF37,Y37=AF37,Z37=AF37,AA37=AF37,AB37=AF37,AC37=AF37,AD37=AF37,AE37=AF37),AF37+0.0009,AF37))</f>
        <v/>
      </c>
      <c r="R37" s="36" t="str">
        <f>IF(results!$AA37&lt;&gt;"a","",AG37*2)</f>
        <v/>
      </c>
      <c r="S37" s="4">
        <f t="shared" si="3"/>
        <v>0</v>
      </c>
      <c r="T37" s="4">
        <f t="shared" si="4"/>
        <v>3.6999999999999997E-6</v>
      </c>
      <c r="U37" s="4">
        <f>results!Z37</f>
        <v>19</v>
      </c>
      <c r="V37" s="4">
        <f>IF(results!AA37="A",1,IF(results!AA37="B",2,IF(results!AA37="C",3,99)))</f>
        <v>2</v>
      </c>
      <c r="W37" s="35">
        <f>results!C37+results!D37</f>
        <v>51</v>
      </c>
      <c r="X37" s="35">
        <f>results!E37+results!F37</f>
        <v>48</v>
      </c>
      <c r="Y37" s="35">
        <f>results!G37+results!H37</f>
        <v>39</v>
      </c>
      <c r="Z37" s="35">
        <f>results!I37+results!J37</f>
        <v>36</v>
      </c>
      <c r="AA37" s="35">
        <f>results!K37+results!L37</f>
        <v>61</v>
      </c>
      <c r="AB37" s="35">
        <f>results!M37+results!N37</f>
        <v>56</v>
      </c>
      <c r="AC37" s="35">
        <f>results!O37+results!P37</f>
        <v>41</v>
      </c>
      <c r="AD37" s="35">
        <f>results!Q37+results!R37</f>
        <v>28</v>
      </c>
      <c r="AE37" s="35">
        <f>results!S37+results!T37</f>
        <v>0</v>
      </c>
      <c r="AF37" s="35">
        <f>results!U37+results!V37</f>
        <v>0</v>
      </c>
      <c r="AG37" s="35">
        <f>results!W37+results!X37</f>
        <v>45</v>
      </c>
      <c r="AH37" s="10" t="e">
        <f t="shared" si="5"/>
        <v>#NUM!</v>
      </c>
    </row>
    <row r="38" spans="1:34" x14ac:dyDescent="0.35">
      <c r="A38" s="18">
        <v>32</v>
      </c>
      <c r="B38" s="20">
        <f t="shared" si="0"/>
        <v>1</v>
      </c>
      <c r="C38" s="20">
        <f t="shared" si="1"/>
        <v>37</v>
      </c>
      <c r="D38" s="14">
        <f t="shared" si="6"/>
        <v>37</v>
      </c>
      <c r="E38" s="14">
        <f t="shared" si="6"/>
        <v>37</v>
      </c>
      <c r="F38" s="2" t="str">
        <f>IF(results!AA38&lt;&gt;"a","",results!B38)</f>
        <v>Gruban Dejan</v>
      </c>
      <c r="G38" s="2">
        <f>IF(results!$AA38&lt;&gt;"a","",results!Y38)</f>
        <v>1</v>
      </c>
      <c r="H38" s="36">
        <f>IF(results!$AA38&lt;&gt;"a","",W38)</f>
        <v>0</v>
      </c>
      <c r="I38" s="36">
        <f>IF(results!$AA38&lt;&gt;"a","",IF(X38=W38,X38+0.0001,X38))</f>
        <v>1E-4</v>
      </c>
      <c r="J38" s="36">
        <f>IF(results!$AA38&lt;&gt;"a","",IF(OR(W38=Y38,X38=Y38),Y38+0.0002,Y38))</f>
        <v>2.0000000000000001E-4</v>
      </c>
      <c r="K38" s="36">
        <f>IF(results!$AA38&lt;&gt;"a","",IF(OR(W38=Z38,X38=Z38,Y38=Z38),Z38+0.0003,Z38))</f>
        <v>39</v>
      </c>
      <c r="L38" s="36">
        <f>IF(results!$AA38&lt;&gt;"a","",IF(OR(W38=AA38,X38=AA38,Y38=AA38,Z38=AA38),AA38+0.0004,AA38))</f>
        <v>4.0000000000000002E-4</v>
      </c>
      <c r="M38" s="36">
        <f>IF(results!$AA38&lt;&gt;"a","",IF(OR(W38=AB38,X38=AB38,Y38=AB38,Z38=AB38,AA38=AB38),AB38+0.0005,AB38))</f>
        <v>5.0000000000000001E-4</v>
      </c>
      <c r="N38" s="36">
        <f>IF(results!$AA38&lt;&gt;"a","",IF(OR(W38=AC38,X38=AC38,Y38=AC38,Z38=AC38,AA38=AC38,AB38=AC38),AC38+0.0006,AC38))</f>
        <v>5.9999999999999995E-4</v>
      </c>
      <c r="O38" s="36">
        <f>IF(results!$AA38&lt;&gt;"a","",IF(OR(W38=AD38,X38=AD38,Y38=AD38,Z38=AD38,AA38=AD38,AB38=AD38,AC38=AD38),AD38+0.0007,AD38))</f>
        <v>6.9999999999999999E-4</v>
      </c>
      <c r="P38" s="36">
        <f>IF(results!$AA38&lt;&gt;"a","",IF(OR(W38=AE38,X38=AE38,Y38=AE38,Z38=AE38,AA38=AE38,AB38=AE38,AC38=AE38,AD38=AE38),AE38+0.0008,AE38))</f>
        <v>8.0000000000000004E-4</v>
      </c>
      <c r="Q38" s="36">
        <f>IF(results!$AA38&lt;&gt;"a","",IF(OR(W38=AF38,X38=AF38,Y38=AF38,Z38=AF38,AA38=AF38,AB38=AF38,AC38=AF38,AD38=AF38,AE38=AF38),AF38+0.0009,AF38))</f>
        <v>8.9999999999999998E-4</v>
      </c>
      <c r="R38" s="36">
        <f>IF(results!$AA38&lt;&gt;"a","",AG38*2)</f>
        <v>0</v>
      </c>
      <c r="S38" s="4">
        <f t="shared" si="3"/>
        <v>39</v>
      </c>
      <c r="T38" s="4">
        <f t="shared" si="4"/>
        <v>39.000003800000002</v>
      </c>
      <c r="U38" s="4">
        <f>results!Z38</f>
        <v>13.9</v>
      </c>
      <c r="V38" s="4">
        <f>IF(results!AA38="A",1,IF(results!AA38="B",2,IF(results!AA38="C",3,99)))</f>
        <v>1</v>
      </c>
      <c r="W38" s="35">
        <f>results!C38+results!D38</f>
        <v>0</v>
      </c>
      <c r="X38" s="35">
        <f>results!E38+results!F38</f>
        <v>0</v>
      </c>
      <c r="Y38" s="35">
        <f>results!G38+results!H38</f>
        <v>0</v>
      </c>
      <c r="Z38" s="35">
        <f>results!I38+results!J38</f>
        <v>39</v>
      </c>
      <c r="AA38" s="35">
        <f>results!K38+results!L38</f>
        <v>0</v>
      </c>
      <c r="AB38" s="35">
        <f>results!M38+results!N38</f>
        <v>0</v>
      </c>
      <c r="AC38" s="35">
        <f>results!O38+results!P38</f>
        <v>0</v>
      </c>
      <c r="AD38" s="35">
        <f>results!Q38+results!R38</f>
        <v>0</v>
      </c>
      <c r="AE38" s="35">
        <f>results!S38+results!T38</f>
        <v>0</v>
      </c>
      <c r="AF38" s="35">
        <f>results!U38+results!V38</f>
        <v>0</v>
      </c>
      <c r="AG38" s="35">
        <f>results!W38+results!X38</f>
        <v>0</v>
      </c>
      <c r="AH38" s="10">
        <f t="shared" si="5"/>
        <v>6.9999999999999999E-4</v>
      </c>
    </row>
    <row r="39" spans="1:34" x14ac:dyDescent="0.35">
      <c r="A39" s="18">
        <v>33</v>
      </c>
      <c r="B39" s="20">
        <f t="shared" ref="B39:B70" si="7">RANK($V39,$V$7:$V$155,1)</f>
        <v>1</v>
      </c>
      <c r="C39" s="20">
        <f t="shared" ref="C39:C70" si="8">RANK($T39,$T$7:$T$155)</f>
        <v>22</v>
      </c>
      <c r="D39" s="14">
        <f t="shared" si="6"/>
        <v>22</v>
      </c>
      <c r="E39" s="14">
        <f t="shared" si="6"/>
        <v>22</v>
      </c>
      <c r="F39" s="2" t="str">
        <f>IF(results!AA39&lt;&gt;"a","",results!B39)</f>
        <v>Gruden Tomaz</v>
      </c>
      <c r="G39" s="2">
        <f>IF(results!$AA39&lt;&gt;"a","",results!Y39)</f>
        <v>1</v>
      </c>
      <c r="H39" s="36">
        <f>IF(results!$AA39&lt;&gt;"a","",W39)</f>
        <v>0</v>
      </c>
      <c r="I39" s="36">
        <f>IF(results!$AA39&lt;&gt;"a","",IF(X39=W39,X39+0.0001,X39))</f>
        <v>1E-4</v>
      </c>
      <c r="J39" s="36">
        <f>IF(results!$AA39&lt;&gt;"a","",IF(OR(W39=Y39,X39=Y39),Y39+0.0002,Y39))</f>
        <v>2.0000000000000001E-4</v>
      </c>
      <c r="K39" s="36">
        <f>IF(results!$AA39&lt;&gt;"a","",IF(OR(W39=Z39,X39=Z39,Y39=Z39),Z39+0.0003,Z39))</f>
        <v>2.9999999999999997E-4</v>
      </c>
      <c r="L39" s="36">
        <f>IF(results!$AA39&lt;&gt;"a","",IF(OR(W39=AA39,X39=AA39,Y39=AA39,Z39=AA39),AA39+0.0004,AA39))</f>
        <v>65</v>
      </c>
      <c r="M39" s="36">
        <f>IF(results!$AA39&lt;&gt;"a","",IF(OR(W39=AB39,X39=AB39,Y39=AB39,Z39=AB39,AA39=AB39),AB39+0.0005,AB39))</f>
        <v>5.0000000000000001E-4</v>
      </c>
      <c r="N39" s="36">
        <f>IF(results!$AA39&lt;&gt;"a","",IF(OR(W39=AC39,X39=AC39,Y39=AC39,Z39=AC39,AA39=AC39,AB39=AC39),AC39+0.0006,AC39))</f>
        <v>5.9999999999999995E-4</v>
      </c>
      <c r="O39" s="36">
        <f>IF(results!$AA39&lt;&gt;"a","",IF(OR(W39=AD39,X39=AD39,Y39=AD39,Z39=AD39,AA39=AD39,AB39=AD39,AC39=AD39),AD39+0.0007,AD39))</f>
        <v>6.9999999999999999E-4</v>
      </c>
      <c r="P39" s="36">
        <f>IF(results!$AA39&lt;&gt;"a","",IF(OR(W39=AE39,X39=AE39,Y39=AE39,Z39=AE39,AA39=AE39,AB39=AE39,AC39=AE39,AD39=AE39),AE39+0.0008,AE39))</f>
        <v>8.0000000000000004E-4</v>
      </c>
      <c r="Q39" s="36">
        <f>IF(results!$AA39&lt;&gt;"a","",IF(OR(W39=AF39,X39=AF39,Y39=AF39,Z39=AF39,AA39=AF39,AB39=AF39,AC39=AF39,AD39=AF39,AE39=AF39),AF39+0.0009,AF39))</f>
        <v>8.9999999999999998E-4</v>
      </c>
      <c r="R39" s="36">
        <f>IF(results!$AA39&lt;&gt;"a","",AG39*2)</f>
        <v>0</v>
      </c>
      <c r="S39" s="4">
        <f t="shared" si="3"/>
        <v>65</v>
      </c>
      <c r="T39" s="4">
        <f t="shared" si="4"/>
        <v>65.000003899999996</v>
      </c>
      <c r="U39" s="4">
        <f>results!Z39</f>
        <v>9.8000000000000007</v>
      </c>
      <c r="V39" s="4">
        <f>IF(results!AA39="A",1,IF(results!AA39="B",2,IF(results!AA39="C",3,99)))</f>
        <v>1</v>
      </c>
      <c r="W39" s="35">
        <f>results!C39+results!D39</f>
        <v>0</v>
      </c>
      <c r="X39" s="35">
        <f>results!E39+results!F39</f>
        <v>0</v>
      </c>
      <c r="Y39" s="35">
        <f>results!G39+results!H39</f>
        <v>0</v>
      </c>
      <c r="Z39" s="35">
        <f>results!I39+results!J39</f>
        <v>0</v>
      </c>
      <c r="AA39" s="35">
        <f>results!K39+results!L39</f>
        <v>65</v>
      </c>
      <c r="AB39" s="35">
        <f>results!M39+results!N39</f>
        <v>0</v>
      </c>
      <c r="AC39" s="35">
        <f>results!O39+results!P39</f>
        <v>0</v>
      </c>
      <c r="AD39" s="35">
        <f>results!Q39+results!R39</f>
        <v>0</v>
      </c>
      <c r="AE39" s="35">
        <f>results!S39+results!T39</f>
        <v>0</v>
      </c>
      <c r="AF39" s="35">
        <f>results!U39+results!V39</f>
        <v>0</v>
      </c>
      <c r="AG39" s="35">
        <f>results!W39+results!X39</f>
        <v>0</v>
      </c>
      <c r="AH39" s="10">
        <f t="shared" si="5"/>
        <v>6.9999999999999999E-4</v>
      </c>
    </row>
    <row r="40" spans="1:34" x14ac:dyDescent="0.35">
      <c r="A40" s="18">
        <v>34</v>
      </c>
      <c r="B40" s="20">
        <f t="shared" si="7"/>
        <v>39</v>
      </c>
      <c r="C40" s="20">
        <f t="shared" si="8"/>
        <v>124</v>
      </c>
      <c r="D40" s="14">
        <f t="shared" si="6"/>
        <v>39</v>
      </c>
      <c r="E40" s="14">
        <f t="shared" si="6"/>
        <v>39</v>
      </c>
      <c r="F40" s="2" t="str">
        <f>IF(results!AA40&lt;&gt;"a","",results!B40)</f>
        <v/>
      </c>
      <c r="G40" s="2" t="str">
        <f>IF(results!$AA40&lt;&gt;"a","",results!Y40)</f>
        <v/>
      </c>
      <c r="H40" s="36" t="str">
        <f>IF(results!$AA40&lt;&gt;"a","",W40)</f>
        <v/>
      </c>
      <c r="I40" s="36" t="str">
        <f>IF(results!$AA40&lt;&gt;"a","",IF(X40=W40,X40+0.0001,X40))</f>
        <v/>
      </c>
      <c r="J40" s="36" t="str">
        <f>IF(results!$AA40&lt;&gt;"a","",IF(OR(W40=Y40,X40=Y40),Y40+0.0002,Y40))</f>
        <v/>
      </c>
      <c r="K40" s="36" t="str">
        <f>IF(results!$AA40&lt;&gt;"a","",IF(OR(W40=Z40,X40=Z40,Y40=Z40),Z40+0.0003,Z40))</f>
        <v/>
      </c>
      <c r="L40" s="36" t="str">
        <f>IF(results!$AA40&lt;&gt;"a","",IF(OR(W40=AA40,X40=AA40,Y40=AA40,Z40=AA40),AA40+0.0004,AA40))</f>
        <v/>
      </c>
      <c r="M40" s="36" t="str">
        <f>IF(results!$AA40&lt;&gt;"a","",IF(OR(W40=AB40,X40=AB40,Y40=AB40,Z40=AB40,AA40=AB40),AB40+0.0005,AB40))</f>
        <v/>
      </c>
      <c r="N40" s="36" t="str">
        <f>IF(results!$AA40&lt;&gt;"a","",IF(OR(W40=AC40,X40=AC40,Y40=AC40,Z40=AC40,AA40=AC40,AB40=AC40),AC40+0.0006,AC40))</f>
        <v/>
      </c>
      <c r="O40" s="36" t="str">
        <f>IF(results!$AA40&lt;&gt;"a","",IF(OR(W40=AD40,X40=AD40,Y40=AD40,Z40=AD40,AA40=AD40,AB40=AD40,AC40=AD40),AD40+0.0007,AD40))</f>
        <v/>
      </c>
      <c r="P40" s="36" t="str">
        <f>IF(results!$AA40&lt;&gt;"a","",IF(OR(W40=AE40,X40=AE40,Y40=AE40,Z40=AE40,AA40=AE40,AB40=AE40,AC40=AE40,AD40=AE40),AE40+0.0008,AE40))</f>
        <v/>
      </c>
      <c r="Q40" s="36" t="str">
        <f>IF(results!$AA40&lt;&gt;"a","",IF(OR(W40=AF40,X40=AF40,Y40=AF40,Z40=AF40,AA40=AF40,AB40=AF40,AC40=AF40,AD40=AF40,AE40=AF40),AF40+0.0009,AF40))</f>
        <v/>
      </c>
      <c r="R40" s="36" t="str">
        <f>IF(results!$AA40&lt;&gt;"a","",AG40*2)</f>
        <v/>
      </c>
      <c r="S40" s="4">
        <f t="shared" si="3"/>
        <v>0</v>
      </c>
      <c r="T40" s="4">
        <f t="shared" si="4"/>
        <v>3.9999999999999998E-6</v>
      </c>
      <c r="U40" s="4">
        <f>results!Z40</f>
        <v>21.5</v>
      </c>
      <c r="V40" s="4">
        <f>IF(results!AA40="A",1,IF(results!AA40="B",2,IF(results!AA40="C",3,99)))</f>
        <v>2</v>
      </c>
      <c r="W40" s="35">
        <f>results!C40+results!D40</f>
        <v>0</v>
      </c>
      <c r="X40" s="35">
        <f>results!E40+results!F40</f>
        <v>0</v>
      </c>
      <c r="Y40" s="35">
        <f>results!G40+results!H40</f>
        <v>0</v>
      </c>
      <c r="Z40" s="35">
        <f>results!I40+results!J40</f>
        <v>0</v>
      </c>
      <c r="AA40" s="35">
        <f>results!K40+results!L40</f>
        <v>43</v>
      </c>
      <c r="AB40" s="35">
        <f>results!M40+results!N40</f>
        <v>0</v>
      </c>
      <c r="AC40" s="35">
        <f>results!O40+results!P40</f>
        <v>0</v>
      </c>
      <c r="AD40" s="35">
        <f>results!Q40+results!R40</f>
        <v>0</v>
      </c>
      <c r="AE40" s="35">
        <f>results!S40+results!T40</f>
        <v>0</v>
      </c>
      <c r="AF40" s="35">
        <f>results!U40+results!V40</f>
        <v>0</v>
      </c>
      <c r="AG40" s="35">
        <f>results!W40+results!X40</f>
        <v>0</v>
      </c>
      <c r="AH40" s="10" t="e">
        <f t="shared" si="5"/>
        <v>#NUM!</v>
      </c>
    </row>
    <row r="41" spans="1:34" x14ac:dyDescent="0.35">
      <c r="A41" s="18">
        <v>35</v>
      </c>
      <c r="B41" s="20">
        <f t="shared" si="7"/>
        <v>110</v>
      </c>
      <c r="C41" s="20">
        <f t="shared" si="8"/>
        <v>123</v>
      </c>
      <c r="D41" s="14">
        <f t="shared" si="6"/>
        <v>39</v>
      </c>
      <c r="E41" s="14">
        <f t="shared" si="6"/>
        <v>39</v>
      </c>
      <c r="F41" s="2" t="str">
        <f>IF(results!AA41&lt;&gt;"a","",results!B41)</f>
        <v/>
      </c>
      <c r="G41" s="2" t="str">
        <f>IF(results!$AA41&lt;&gt;"a","",results!Y41)</f>
        <v/>
      </c>
      <c r="H41" s="36" t="str">
        <f>IF(results!$AA41&lt;&gt;"a","",W41)</f>
        <v/>
      </c>
      <c r="I41" s="36" t="str">
        <f>IF(results!$AA41&lt;&gt;"a","",IF(X41=W41,X41+0.0001,X41))</f>
        <v/>
      </c>
      <c r="J41" s="36" t="str">
        <f>IF(results!$AA41&lt;&gt;"a","",IF(OR(W41=Y41,X41=Y41),Y41+0.0002,Y41))</f>
        <v/>
      </c>
      <c r="K41" s="36" t="str">
        <f>IF(results!$AA41&lt;&gt;"a","",IF(OR(W41=Z41,X41=Z41,Y41=Z41),Z41+0.0003,Z41))</f>
        <v/>
      </c>
      <c r="L41" s="36" t="str">
        <f>IF(results!$AA41&lt;&gt;"a","",IF(OR(W41=AA41,X41=AA41,Y41=AA41,Z41=AA41),AA41+0.0004,AA41))</f>
        <v/>
      </c>
      <c r="M41" s="36" t="str">
        <f>IF(results!$AA41&lt;&gt;"a","",IF(OR(W41=AB41,X41=AB41,Y41=AB41,Z41=AB41,AA41=AB41),AB41+0.0005,AB41))</f>
        <v/>
      </c>
      <c r="N41" s="36" t="str">
        <f>IF(results!$AA41&lt;&gt;"a","",IF(OR(W41=AC41,X41=AC41,Y41=AC41,Z41=AC41,AA41=AC41,AB41=AC41),AC41+0.0006,AC41))</f>
        <v/>
      </c>
      <c r="O41" s="36" t="str">
        <f>IF(results!$AA41&lt;&gt;"a","",IF(OR(W41=AD41,X41=AD41,Y41=AD41,Z41=AD41,AA41=AD41,AB41=AD41,AC41=AD41),AD41+0.0007,AD41))</f>
        <v/>
      </c>
      <c r="P41" s="36" t="str">
        <f>IF(results!$AA41&lt;&gt;"a","",IF(OR(W41=AE41,X41=AE41,Y41=AE41,Z41=AE41,AA41=AE41,AB41=AE41,AC41=AE41,AD41=AE41),AE41+0.0008,AE41))</f>
        <v/>
      </c>
      <c r="Q41" s="36" t="str">
        <f>IF(results!$AA41&lt;&gt;"a","",IF(OR(W41=AF41,X41=AF41,Y41=AF41,Z41=AF41,AA41=AF41,AB41=AF41,AC41=AF41,AD41=AF41,AE41=AF41),AF41+0.0009,AF41))</f>
        <v/>
      </c>
      <c r="R41" s="36" t="str">
        <f>IF(results!$AA41&lt;&gt;"a","",AG41*2)</f>
        <v/>
      </c>
      <c r="S41" s="4">
        <f t="shared" si="3"/>
        <v>0</v>
      </c>
      <c r="T41" s="4">
        <f t="shared" si="4"/>
        <v>4.0999999999999997E-6</v>
      </c>
      <c r="U41" s="4">
        <f>results!Z41</f>
        <v>54</v>
      </c>
      <c r="V41" s="4">
        <f>IF(results!AA41="A",1,IF(results!AA41="B",2,IF(results!AA41="C",3,99)))</f>
        <v>3</v>
      </c>
      <c r="W41" s="35">
        <f>results!C41+results!D41</f>
        <v>0</v>
      </c>
      <c r="X41" s="35">
        <f>results!E41+results!F41</f>
        <v>0</v>
      </c>
      <c r="Y41" s="35">
        <f>results!G41+results!H41</f>
        <v>54</v>
      </c>
      <c r="Z41" s="35">
        <f>results!I41+results!J41</f>
        <v>0</v>
      </c>
      <c r="AA41" s="35">
        <f>results!K41+results!L41</f>
        <v>0</v>
      </c>
      <c r="AB41" s="35">
        <f>results!M41+results!N41</f>
        <v>0</v>
      </c>
      <c r="AC41" s="35">
        <f>results!O41+results!P41</f>
        <v>0</v>
      </c>
      <c r="AD41" s="35">
        <f>results!Q41+results!R41</f>
        <v>0</v>
      </c>
      <c r="AE41" s="35">
        <f>results!S41+results!T41</f>
        <v>0</v>
      </c>
      <c r="AF41" s="35">
        <f>results!U41+results!V41</f>
        <v>0</v>
      </c>
      <c r="AG41" s="35">
        <f>results!W41+results!X41</f>
        <v>0</v>
      </c>
      <c r="AH41" s="10" t="e">
        <f t="shared" si="5"/>
        <v>#NUM!</v>
      </c>
    </row>
    <row r="42" spans="1:34" x14ac:dyDescent="0.35">
      <c r="A42" s="18">
        <v>36</v>
      </c>
      <c r="B42" s="20">
        <f t="shared" si="7"/>
        <v>39</v>
      </c>
      <c r="C42" s="20">
        <f t="shared" si="8"/>
        <v>122</v>
      </c>
      <c r="D42" s="14">
        <f t="shared" si="6"/>
        <v>39</v>
      </c>
      <c r="E42" s="14">
        <f t="shared" si="6"/>
        <v>39</v>
      </c>
      <c r="F42" s="2" t="str">
        <f>IF(results!AA42&lt;&gt;"a","",results!B42)</f>
        <v/>
      </c>
      <c r="G42" s="2" t="str">
        <f>IF(results!$AA42&lt;&gt;"a","",results!Y42)</f>
        <v/>
      </c>
      <c r="H42" s="36" t="str">
        <f>IF(results!$AA42&lt;&gt;"a","",W42)</f>
        <v/>
      </c>
      <c r="I42" s="36" t="str">
        <f>IF(results!$AA42&lt;&gt;"a","",IF(X42=W42,X42+0.0001,X42))</f>
        <v/>
      </c>
      <c r="J42" s="36" t="str">
        <f>IF(results!$AA42&lt;&gt;"a","",IF(OR(W42=Y42,X42=Y42),Y42+0.0002,Y42))</f>
        <v/>
      </c>
      <c r="K42" s="36" t="str">
        <f>IF(results!$AA42&lt;&gt;"a","",IF(OR(W42=Z42,X42=Z42,Y42=Z42),Z42+0.0003,Z42))</f>
        <v/>
      </c>
      <c r="L42" s="36" t="str">
        <f>IF(results!$AA42&lt;&gt;"a","",IF(OR(W42=AA42,X42=AA42,Y42=AA42,Z42=AA42),AA42+0.0004,AA42))</f>
        <v/>
      </c>
      <c r="M42" s="36" t="str">
        <f>IF(results!$AA42&lt;&gt;"a","",IF(OR(W42=AB42,X42=AB42,Y42=AB42,Z42=AB42,AA42=AB42),AB42+0.0005,AB42))</f>
        <v/>
      </c>
      <c r="N42" s="36" t="str">
        <f>IF(results!$AA42&lt;&gt;"a","",IF(OR(W42=AC42,X42=AC42,Y42=AC42,Z42=AC42,AA42=AC42,AB42=AC42),AC42+0.0006,AC42))</f>
        <v/>
      </c>
      <c r="O42" s="36" t="str">
        <f>IF(results!$AA42&lt;&gt;"a","",IF(OR(W42=AD42,X42=AD42,Y42=AD42,Z42=AD42,AA42=AD42,AB42=AD42,AC42=AD42),AD42+0.0007,AD42))</f>
        <v/>
      </c>
      <c r="P42" s="36" t="str">
        <f>IF(results!$AA42&lt;&gt;"a","",IF(OR(W42=AE42,X42=AE42,Y42=AE42,Z42=AE42,AA42=AE42,AB42=AE42,AC42=AE42,AD42=AE42),AE42+0.0008,AE42))</f>
        <v/>
      </c>
      <c r="Q42" s="36" t="str">
        <f>IF(results!$AA42&lt;&gt;"a","",IF(OR(W42=AF42,X42=AF42,Y42=AF42,Z42=AF42,AA42=AF42,AB42=AF42,AC42=AF42,AD42=AF42,AE42=AF42),AF42+0.0009,AF42))</f>
        <v/>
      </c>
      <c r="R42" s="36" t="str">
        <f>IF(results!$AA42&lt;&gt;"a","",AG42*2)</f>
        <v/>
      </c>
      <c r="S42" s="4">
        <f t="shared" si="3"/>
        <v>0</v>
      </c>
      <c r="T42" s="4">
        <f t="shared" si="4"/>
        <v>4.1999999999999996E-6</v>
      </c>
      <c r="U42" s="4">
        <f>results!Z42</f>
        <v>21.2</v>
      </c>
      <c r="V42" s="4">
        <f>IF(results!AA42="A",1,IF(results!AA42="B",2,IF(results!AA42="C",3,99)))</f>
        <v>2</v>
      </c>
      <c r="W42" s="35">
        <f>results!C42+results!D42</f>
        <v>0</v>
      </c>
      <c r="X42" s="35">
        <f>results!E42+results!F42</f>
        <v>0</v>
      </c>
      <c r="Y42" s="35">
        <f>results!G42+results!H42</f>
        <v>44</v>
      </c>
      <c r="Z42" s="35">
        <f>results!I42+results!J42</f>
        <v>0</v>
      </c>
      <c r="AA42" s="35">
        <f>results!K42+results!L42</f>
        <v>0</v>
      </c>
      <c r="AB42" s="35">
        <f>results!M42+results!N42</f>
        <v>0</v>
      </c>
      <c r="AC42" s="35">
        <f>results!O42+results!P42</f>
        <v>0</v>
      </c>
      <c r="AD42" s="35">
        <f>results!Q42+results!R42</f>
        <v>0</v>
      </c>
      <c r="AE42" s="35">
        <f>results!S42+results!T42</f>
        <v>0</v>
      </c>
      <c r="AF42" s="35">
        <f>results!U42+results!V42</f>
        <v>0</v>
      </c>
      <c r="AG42" s="35">
        <f>results!W42+results!X42</f>
        <v>0</v>
      </c>
      <c r="AH42" s="10" t="e">
        <f t="shared" si="5"/>
        <v>#NUM!</v>
      </c>
    </row>
    <row r="43" spans="1:34" x14ac:dyDescent="0.35">
      <c r="A43" s="18">
        <v>37</v>
      </c>
      <c r="B43" s="20">
        <f t="shared" si="7"/>
        <v>39</v>
      </c>
      <c r="C43" s="20">
        <f t="shared" si="8"/>
        <v>121</v>
      </c>
      <c r="D43" s="14">
        <f t="shared" si="6"/>
        <v>39</v>
      </c>
      <c r="E43" s="14">
        <f t="shared" si="6"/>
        <v>39</v>
      </c>
      <c r="F43" s="2" t="str">
        <f>IF(results!AA43&lt;&gt;"a","",results!B43)</f>
        <v/>
      </c>
      <c r="G43" s="2" t="str">
        <f>IF(results!$AA43&lt;&gt;"a","",results!Y43)</f>
        <v/>
      </c>
      <c r="H43" s="36" t="str">
        <f>IF(results!$AA43&lt;&gt;"a","",W43)</f>
        <v/>
      </c>
      <c r="I43" s="36" t="str">
        <f>IF(results!$AA43&lt;&gt;"a","",IF(X43=W43,X43+0.0001,X43))</f>
        <v/>
      </c>
      <c r="J43" s="36" t="str">
        <f>IF(results!$AA43&lt;&gt;"a","",IF(OR(W43=Y43,X43=Y43),Y43+0.0002,Y43))</f>
        <v/>
      </c>
      <c r="K43" s="36" t="str">
        <f>IF(results!$AA43&lt;&gt;"a","",IF(OR(W43=Z43,X43=Z43,Y43=Z43),Z43+0.0003,Z43))</f>
        <v/>
      </c>
      <c r="L43" s="36" t="str">
        <f>IF(results!$AA43&lt;&gt;"a","",IF(OR(W43=AA43,X43=AA43,Y43=AA43,Z43=AA43),AA43+0.0004,AA43))</f>
        <v/>
      </c>
      <c r="M43" s="36" t="str">
        <f>IF(results!$AA43&lt;&gt;"a","",IF(OR(W43=AB43,X43=AB43,Y43=AB43,Z43=AB43,AA43=AB43),AB43+0.0005,AB43))</f>
        <v/>
      </c>
      <c r="N43" s="36" t="str">
        <f>IF(results!$AA43&lt;&gt;"a","",IF(OR(W43=AC43,X43=AC43,Y43=AC43,Z43=AC43,AA43=AC43,AB43=AC43),AC43+0.0006,AC43))</f>
        <v/>
      </c>
      <c r="O43" s="36" t="str">
        <f>IF(results!$AA43&lt;&gt;"a","",IF(OR(W43=AD43,X43=AD43,Y43=AD43,Z43=AD43,AA43=AD43,AB43=AD43,AC43=AD43),AD43+0.0007,AD43))</f>
        <v/>
      </c>
      <c r="P43" s="36" t="str">
        <f>IF(results!$AA43&lt;&gt;"a","",IF(OR(W43=AE43,X43=AE43,Y43=AE43,Z43=AE43,AA43=AE43,AB43=AE43,AC43=AE43,AD43=AE43),AE43+0.0008,AE43))</f>
        <v/>
      </c>
      <c r="Q43" s="36" t="str">
        <f>IF(results!$AA43&lt;&gt;"a","",IF(OR(W43=AF43,X43=AF43,Y43=AF43,Z43=AF43,AA43=AF43,AB43=AF43,AC43=AF43,AD43=AF43,AE43=AF43),AF43+0.0009,AF43))</f>
        <v/>
      </c>
      <c r="R43" s="36" t="str">
        <f>IF(results!$AA43&lt;&gt;"a","",AG43*2)</f>
        <v/>
      </c>
      <c r="S43" s="4">
        <f t="shared" si="3"/>
        <v>0</v>
      </c>
      <c r="T43" s="4">
        <f t="shared" si="4"/>
        <v>4.2999999999999995E-6</v>
      </c>
      <c r="U43" s="4">
        <f>results!Z43</f>
        <v>16.100000000000001</v>
      </c>
      <c r="V43" s="4">
        <f>IF(results!AA43="A",1,IF(results!AA43="B",2,IF(results!AA43="C",3,99)))</f>
        <v>2</v>
      </c>
      <c r="W43" s="35">
        <f>results!C43+results!D43</f>
        <v>0</v>
      </c>
      <c r="X43" s="35">
        <f>results!E43+results!F43</f>
        <v>46</v>
      </c>
      <c r="Y43" s="35">
        <f>results!G43+results!H43</f>
        <v>0</v>
      </c>
      <c r="Z43" s="35">
        <f>results!I43+results!J43</f>
        <v>0</v>
      </c>
      <c r="AA43" s="35">
        <f>results!K43+results!L43</f>
        <v>35</v>
      </c>
      <c r="AB43" s="35">
        <f>results!M43+results!N43</f>
        <v>41</v>
      </c>
      <c r="AC43" s="35">
        <f>results!O43+results!P43</f>
        <v>0</v>
      </c>
      <c r="AD43" s="35">
        <f>results!Q43+results!R43</f>
        <v>0</v>
      </c>
      <c r="AE43" s="35">
        <f>results!S43+results!T43</f>
        <v>0</v>
      </c>
      <c r="AF43" s="35">
        <f>results!U43+results!V43</f>
        <v>0</v>
      </c>
      <c r="AG43" s="35">
        <f>results!W43+results!X43</f>
        <v>0</v>
      </c>
      <c r="AH43" s="10" t="e">
        <f t="shared" si="5"/>
        <v>#NUM!</v>
      </c>
    </row>
    <row r="44" spans="1:34" x14ac:dyDescent="0.35">
      <c r="A44" s="18">
        <v>38</v>
      </c>
      <c r="B44" s="20">
        <f t="shared" si="7"/>
        <v>110</v>
      </c>
      <c r="C44" s="20">
        <f t="shared" si="8"/>
        <v>120</v>
      </c>
      <c r="D44" s="14">
        <f t="shared" si="6"/>
        <v>39</v>
      </c>
      <c r="E44" s="14">
        <f t="shared" si="6"/>
        <v>39</v>
      </c>
      <c r="F44" s="2" t="str">
        <f>IF(results!AA44&lt;&gt;"a","",results!B44)</f>
        <v/>
      </c>
      <c r="G44" s="2" t="str">
        <f>IF(results!$AA44&lt;&gt;"a","",results!Y44)</f>
        <v/>
      </c>
      <c r="H44" s="36" t="str">
        <f>IF(results!$AA44&lt;&gt;"a","",W44)</f>
        <v/>
      </c>
      <c r="I44" s="36" t="str">
        <f>IF(results!$AA44&lt;&gt;"a","",IF(X44=W44,X44+0.0001,X44))</f>
        <v/>
      </c>
      <c r="J44" s="36" t="str">
        <f>IF(results!$AA44&lt;&gt;"a","",IF(OR(W44=Y44,X44=Y44),Y44+0.0002,Y44))</f>
        <v/>
      </c>
      <c r="K44" s="36" t="str">
        <f>IF(results!$AA44&lt;&gt;"a","",IF(OR(W44=Z44,X44=Z44,Y44=Z44),Z44+0.0003,Z44))</f>
        <v/>
      </c>
      <c r="L44" s="36" t="str">
        <f>IF(results!$AA44&lt;&gt;"a","",IF(OR(W44=AA44,X44=AA44,Y44=AA44,Z44=AA44),AA44+0.0004,AA44))</f>
        <v/>
      </c>
      <c r="M44" s="36" t="str">
        <f>IF(results!$AA44&lt;&gt;"a","",IF(OR(W44=AB44,X44=AB44,Y44=AB44,Z44=AB44,AA44=AB44),AB44+0.0005,AB44))</f>
        <v/>
      </c>
      <c r="N44" s="36" t="str">
        <f>IF(results!$AA44&lt;&gt;"a","",IF(OR(W44=AC44,X44=AC44,Y44=AC44,Z44=AC44,AA44=AC44,AB44=AC44),AC44+0.0006,AC44))</f>
        <v/>
      </c>
      <c r="O44" s="36" t="str">
        <f>IF(results!$AA44&lt;&gt;"a","",IF(OR(W44=AD44,X44=AD44,Y44=AD44,Z44=AD44,AA44=AD44,AB44=AD44,AC44=AD44),AD44+0.0007,AD44))</f>
        <v/>
      </c>
      <c r="P44" s="36" t="str">
        <f>IF(results!$AA44&lt;&gt;"a","",IF(OR(W44=AE44,X44=AE44,Y44=AE44,Z44=AE44,AA44=AE44,AB44=AE44,AC44=AE44,AD44=AE44),AE44+0.0008,AE44))</f>
        <v/>
      </c>
      <c r="Q44" s="36" t="str">
        <f>IF(results!$AA44&lt;&gt;"a","",IF(OR(W44=AF44,X44=AF44,Y44=AF44,Z44=AF44,AA44=AF44,AB44=AF44,AC44=AF44,AD44=AF44,AE44=AF44),AF44+0.0009,AF44))</f>
        <v/>
      </c>
      <c r="R44" s="36" t="str">
        <f>IF(results!$AA44&lt;&gt;"a","",AG44*2)</f>
        <v/>
      </c>
      <c r="S44" s="4">
        <f t="shared" si="3"/>
        <v>0</v>
      </c>
      <c r="T44" s="4">
        <f t="shared" si="4"/>
        <v>4.4000000000000002E-6</v>
      </c>
      <c r="U44" s="4">
        <f>results!Z44</f>
        <v>27.6</v>
      </c>
      <c r="V44" s="4">
        <f>IF(results!AA44="A",1,IF(results!AA44="B",2,IF(results!AA44="C",3,99)))</f>
        <v>3</v>
      </c>
      <c r="W44" s="35">
        <f>results!C44+results!D44</f>
        <v>29</v>
      </c>
      <c r="X44" s="35">
        <f>results!E44+results!F44</f>
        <v>0</v>
      </c>
      <c r="Y44" s="35">
        <f>results!G44+results!H44</f>
        <v>0</v>
      </c>
      <c r="Z44" s="35">
        <f>results!I44+results!J44</f>
        <v>0</v>
      </c>
      <c r="AA44" s="35">
        <f>results!K44+results!L44</f>
        <v>0</v>
      </c>
      <c r="AB44" s="35">
        <f>results!M44+results!N44</f>
        <v>0</v>
      </c>
      <c r="AC44" s="35">
        <f>results!O44+results!P44</f>
        <v>0</v>
      </c>
      <c r="AD44" s="35">
        <f>results!Q44+results!R44</f>
        <v>0</v>
      </c>
      <c r="AE44" s="35">
        <f>results!S44+results!T44</f>
        <v>0</v>
      </c>
      <c r="AF44" s="35">
        <f>results!U44+results!V44</f>
        <v>0</v>
      </c>
      <c r="AG44" s="35">
        <f>results!W44+results!X44</f>
        <v>0</v>
      </c>
      <c r="AH44" s="10" t="e">
        <f t="shared" si="5"/>
        <v>#NUM!</v>
      </c>
    </row>
    <row r="45" spans="1:34" x14ac:dyDescent="0.35">
      <c r="A45" s="18">
        <v>39</v>
      </c>
      <c r="B45" s="20">
        <f t="shared" si="7"/>
        <v>39</v>
      </c>
      <c r="C45" s="20">
        <f t="shared" si="8"/>
        <v>119</v>
      </c>
      <c r="D45" s="14">
        <f t="shared" si="6"/>
        <v>39</v>
      </c>
      <c r="E45" s="14">
        <f t="shared" si="6"/>
        <v>39</v>
      </c>
      <c r="F45" s="2" t="str">
        <f>IF(results!AA45&lt;&gt;"a","",results!B45)</f>
        <v/>
      </c>
      <c r="G45" s="2" t="str">
        <f>IF(results!$AA45&lt;&gt;"a","",results!Y45)</f>
        <v/>
      </c>
      <c r="H45" s="36" t="str">
        <f>IF(results!$AA45&lt;&gt;"a","",W45)</f>
        <v/>
      </c>
      <c r="I45" s="36" t="str">
        <f>IF(results!$AA45&lt;&gt;"a","",IF(X45=W45,X45+0.0001,X45))</f>
        <v/>
      </c>
      <c r="J45" s="36" t="str">
        <f>IF(results!$AA45&lt;&gt;"a","",IF(OR(W45=Y45,X45=Y45),Y45+0.0002,Y45))</f>
        <v/>
      </c>
      <c r="K45" s="36" t="str">
        <f>IF(results!$AA45&lt;&gt;"a","",IF(OR(W45=Z45,X45=Z45,Y45=Z45),Z45+0.0003,Z45))</f>
        <v/>
      </c>
      <c r="L45" s="36" t="str">
        <f>IF(results!$AA45&lt;&gt;"a","",IF(OR(W45=AA45,X45=AA45,Y45=AA45,Z45=AA45),AA45+0.0004,AA45))</f>
        <v/>
      </c>
      <c r="M45" s="36" t="str">
        <f>IF(results!$AA45&lt;&gt;"a","",IF(OR(W45=AB45,X45=AB45,Y45=AB45,Z45=AB45,AA45=AB45),AB45+0.0005,AB45))</f>
        <v/>
      </c>
      <c r="N45" s="36" t="str">
        <f>IF(results!$AA45&lt;&gt;"a","",IF(OR(W45=AC45,X45=AC45,Y45=AC45,Z45=AC45,AA45=AC45,AB45=AC45),AC45+0.0006,AC45))</f>
        <v/>
      </c>
      <c r="O45" s="36" t="str">
        <f>IF(results!$AA45&lt;&gt;"a","",IF(OR(W45=AD45,X45=AD45,Y45=AD45,Z45=AD45,AA45=AD45,AB45=AD45,AC45=AD45),AD45+0.0007,AD45))</f>
        <v/>
      </c>
      <c r="P45" s="36" t="str">
        <f>IF(results!$AA45&lt;&gt;"a","",IF(OR(W45=AE45,X45=AE45,Y45=AE45,Z45=AE45,AA45=AE45,AB45=AE45,AC45=AE45,AD45=AE45),AE45+0.0008,AE45))</f>
        <v/>
      </c>
      <c r="Q45" s="36" t="str">
        <f>IF(results!$AA45&lt;&gt;"a","",IF(OR(W45=AF45,X45=AF45,Y45=AF45,Z45=AF45,AA45=AF45,AB45=AF45,AC45=AF45,AD45=AF45,AE45=AF45),AF45+0.0009,AF45))</f>
        <v/>
      </c>
      <c r="R45" s="36" t="str">
        <f>IF(results!$AA45&lt;&gt;"a","",AG45*2)</f>
        <v/>
      </c>
      <c r="S45" s="4">
        <f t="shared" si="3"/>
        <v>0</v>
      </c>
      <c r="T45" s="4">
        <f t="shared" si="4"/>
        <v>4.5000000000000001E-6</v>
      </c>
      <c r="U45" s="4">
        <f>results!Z45</f>
        <v>22.6</v>
      </c>
      <c r="V45" s="4">
        <f>IF(results!AA45="A",1,IF(results!AA45="B",2,IF(results!AA45="C",3,99)))</f>
        <v>2</v>
      </c>
      <c r="W45" s="35">
        <f>results!C45+results!D45</f>
        <v>0</v>
      </c>
      <c r="X45" s="35">
        <f>results!E45+results!F45</f>
        <v>0</v>
      </c>
      <c r="Y45" s="35">
        <f>results!G45+results!H45</f>
        <v>0</v>
      </c>
      <c r="Z45" s="35">
        <f>results!I45+results!J45</f>
        <v>0</v>
      </c>
      <c r="AA45" s="35">
        <f>results!K45+results!L45</f>
        <v>0</v>
      </c>
      <c r="AB45" s="35">
        <f>results!M45+results!N45</f>
        <v>41</v>
      </c>
      <c r="AC45" s="35">
        <f>results!O45+results!P45</f>
        <v>0</v>
      </c>
      <c r="AD45" s="35">
        <f>results!Q45+results!R45</f>
        <v>0</v>
      </c>
      <c r="AE45" s="35">
        <f>results!S45+results!T45</f>
        <v>0</v>
      </c>
      <c r="AF45" s="35">
        <f>results!U45+results!V45</f>
        <v>0</v>
      </c>
      <c r="AG45" s="35">
        <f>results!W45+results!X45</f>
        <v>0</v>
      </c>
      <c r="AH45" s="10" t="e">
        <f t="shared" si="5"/>
        <v>#NUM!</v>
      </c>
    </row>
    <row r="46" spans="1:34" x14ac:dyDescent="0.35">
      <c r="A46" s="18">
        <v>40</v>
      </c>
      <c r="B46" s="20">
        <f t="shared" si="7"/>
        <v>1</v>
      </c>
      <c r="C46" s="20">
        <f t="shared" si="8"/>
        <v>23</v>
      </c>
      <c r="D46" s="14">
        <f t="shared" si="6"/>
        <v>23</v>
      </c>
      <c r="E46" s="14">
        <f t="shared" si="6"/>
        <v>23</v>
      </c>
      <c r="F46" s="2" t="str">
        <f>IF(results!AA46&lt;&gt;"a","",results!B46)</f>
        <v>Iskra Blaz</v>
      </c>
      <c r="G46" s="2">
        <f>IF(results!$AA46&lt;&gt;"a","",results!Y46)</f>
        <v>1</v>
      </c>
      <c r="H46" s="36">
        <f>IF(results!$AA46&lt;&gt;"a","",W46)</f>
        <v>0</v>
      </c>
      <c r="I46" s="36">
        <f>IF(results!$AA46&lt;&gt;"a","",IF(X46=W46,X46+0.0001,X46))</f>
        <v>1E-4</v>
      </c>
      <c r="J46" s="36">
        <f>IF(results!$AA46&lt;&gt;"a","",IF(OR(W46=Y46,X46=Y46),Y46+0.0002,Y46))</f>
        <v>2.0000000000000001E-4</v>
      </c>
      <c r="K46" s="36">
        <f>IF(results!$AA46&lt;&gt;"a","",IF(OR(W46=Z46,X46=Z46,Y46=Z46),Z46+0.0003,Z46))</f>
        <v>2.9999999999999997E-4</v>
      </c>
      <c r="L46" s="36">
        <f>IF(results!$AA46&lt;&gt;"a","",IF(OR(W46=AA46,X46=AA46,Y46=AA46,Z46=AA46),AA46+0.0004,AA46))</f>
        <v>63</v>
      </c>
      <c r="M46" s="36">
        <f>IF(results!$AA46&lt;&gt;"a","",IF(OR(W46=AB46,X46=AB46,Y46=AB46,Z46=AB46,AA46=AB46),AB46+0.0005,AB46))</f>
        <v>5.0000000000000001E-4</v>
      </c>
      <c r="N46" s="36">
        <f>IF(results!$AA46&lt;&gt;"a","",IF(OR(W46=AC46,X46=AC46,Y46=AC46,Z46=AC46,AA46=AC46,AB46=AC46),AC46+0.0006,AC46))</f>
        <v>5.9999999999999995E-4</v>
      </c>
      <c r="O46" s="36">
        <f>IF(results!$AA46&lt;&gt;"a","",IF(OR(W46=AD46,X46=AD46,Y46=AD46,Z46=AD46,AA46=AD46,AB46=AD46,AC46=AD46),AD46+0.0007,AD46))</f>
        <v>6.9999999999999999E-4</v>
      </c>
      <c r="P46" s="36">
        <f>IF(results!$AA46&lt;&gt;"a","",IF(OR(W46=AE46,X46=AE46,Y46=AE46,Z46=AE46,AA46=AE46,AB46=AE46,AC46=AE46,AD46=AE46),AE46+0.0008,AE46))</f>
        <v>8.0000000000000004E-4</v>
      </c>
      <c r="Q46" s="36">
        <f>IF(results!$AA46&lt;&gt;"a","",IF(OR(W46=AF46,X46=AF46,Y46=AF46,Z46=AF46,AA46=AF46,AB46=AF46,AC46=AF46,AD46=AF46,AE46=AF46),AF46+0.0009,AF46))</f>
        <v>8.9999999999999998E-4</v>
      </c>
      <c r="R46" s="36">
        <f>IF(results!$AA46&lt;&gt;"a","",AG46*2)</f>
        <v>0</v>
      </c>
      <c r="S46" s="4">
        <f t="shared" si="3"/>
        <v>63</v>
      </c>
      <c r="T46" s="4">
        <f t="shared" si="4"/>
        <v>63.000004599999997</v>
      </c>
      <c r="U46" s="4">
        <f>results!Z46</f>
        <v>6.1</v>
      </c>
      <c r="V46" s="4">
        <f>IF(results!AA46="A",1,IF(results!AA46="B",2,IF(results!AA46="C",3,99)))</f>
        <v>1</v>
      </c>
      <c r="W46" s="35">
        <f>results!C46+results!D46</f>
        <v>0</v>
      </c>
      <c r="X46" s="35">
        <f>results!E46+results!F46</f>
        <v>0</v>
      </c>
      <c r="Y46" s="35">
        <f>results!G46+results!H46</f>
        <v>0</v>
      </c>
      <c r="Z46" s="35">
        <f>results!I46+results!J46</f>
        <v>0</v>
      </c>
      <c r="AA46" s="35">
        <f>results!K46+results!L46</f>
        <v>63</v>
      </c>
      <c r="AB46" s="35">
        <f>results!M46+results!N46</f>
        <v>0</v>
      </c>
      <c r="AC46" s="35">
        <f>results!O46+results!P46</f>
        <v>0</v>
      </c>
      <c r="AD46" s="35">
        <f>results!Q46+results!R46</f>
        <v>0</v>
      </c>
      <c r="AE46" s="35">
        <f>results!S46+results!T46</f>
        <v>0</v>
      </c>
      <c r="AF46" s="35">
        <f>results!U46+results!V46</f>
        <v>0</v>
      </c>
      <c r="AG46" s="35">
        <f>results!W46+results!X46</f>
        <v>0</v>
      </c>
      <c r="AH46" s="10">
        <f t="shared" si="5"/>
        <v>6.9999999999999999E-4</v>
      </c>
    </row>
    <row r="47" spans="1:34" x14ac:dyDescent="0.35">
      <c r="A47" s="18">
        <v>41</v>
      </c>
      <c r="B47" s="20">
        <f t="shared" si="7"/>
        <v>1</v>
      </c>
      <c r="C47" s="20">
        <f t="shared" si="8"/>
        <v>28</v>
      </c>
      <c r="D47" s="14">
        <f t="shared" ref="D47:E66" si="9">_xlfn.RANK.EQ($S47,$S$7:$S$155,0)</f>
        <v>28</v>
      </c>
      <c r="E47" s="14">
        <f t="shared" si="9"/>
        <v>28</v>
      </c>
      <c r="F47" s="2" t="str">
        <f>IF(results!AA47&lt;&gt;"a","",results!B47)</f>
        <v>Ivanov Ivan</v>
      </c>
      <c r="G47" s="2">
        <f>IF(results!$AA47&lt;&gt;"a","",results!Y47)</f>
        <v>1</v>
      </c>
      <c r="H47" s="36">
        <f>IF(results!$AA47&lt;&gt;"a","",W47)</f>
        <v>0</v>
      </c>
      <c r="I47" s="36">
        <f>IF(results!$AA47&lt;&gt;"a","",IF(X47=W47,X47+0.0001,X47))</f>
        <v>1E-4</v>
      </c>
      <c r="J47" s="36">
        <f>IF(results!$AA47&lt;&gt;"a","",IF(OR(W47=Y47,X47=Y47),Y47+0.0002,Y47))</f>
        <v>2.0000000000000001E-4</v>
      </c>
      <c r="K47" s="36">
        <f>IF(results!$AA47&lt;&gt;"a","",IF(OR(W47=Z47,X47=Z47,Y47=Z47),Z47+0.0003,Z47))</f>
        <v>2.9999999999999997E-4</v>
      </c>
      <c r="L47" s="36">
        <f>IF(results!$AA47&lt;&gt;"a","",IF(OR(W47=AA47,X47=AA47,Y47=AA47,Z47=AA47),AA47+0.0004,AA47))</f>
        <v>4.0000000000000002E-4</v>
      </c>
      <c r="M47" s="36">
        <f>IF(results!$AA47&lt;&gt;"a","",IF(OR(W47=AB47,X47=AB47,Y47=AB47,Z47=AB47,AA47=AB47),AB47+0.0005,AB47))</f>
        <v>52</v>
      </c>
      <c r="N47" s="36">
        <f>IF(results!$AA47&lt;&gt;"a","",IF(OR(W47=AC47,X47=AC47,Y47=AC47,Z47=AC47,AA47=AC47,AB47=AC47),AC47+0.0006,AC47))</f>
        <v>5.9999999999999995E-4</v>
      </c>
      <c r="O47" s="36">
        <f>IF(results!$AA47&lt;&gt;"a","",IF(OR(W47=AD47,X47=AD47,Y47=AD47,Z47=AD47,AA47=AD47,AB47=AD47,AC47=AD47),AD47+0.0007,AD47))</f>
        <v>6.9999999999999999E-4</v>
      </c>
      <c r="P47" s="36">
        <f>IF(results!$AA47&lt;&gt;"a","",IF(OR(W47=AE47,X47=AE47,Y47=AE47,Z47=AE47,AA47=AE47,AB47=AE47,AC47=AE47,AD47=AE47),AE47+0.0008,AE47))</f>
        <v>8.0000000000000004E-4</v>
      </c>
      <c r="Q47" s="36">
        <f>IF(results!$AA47&lt;&gt;"a","",IF(OR(W47=AF47,X47=AF47,Y47=AF47,Z47=AF47,AA47=AF47,AB47=AF47,AC47=AF47,AD47=AF47,AE47=AF47),AF47+0.0009,AF47))</f>
        <v>8.9999999999999998E-4</v>
      </c>
      <c r="R47" s="36">
        <f>IF(results!$AA47&lt;&gt;"a","",AG47*2)</f>
        <v>0</v>
      </c>
      <c r="S47" s="4">
        <f t="shared" si="3"/>
        <v>52</v>
      </c>
      <c r="T47" s="4">
        <f t="shared" si="4"/>
        <v>52.000004699999998</v>
      </c>
      <c r="U47" s="4">
        <f>results!Z47</f>
        <v>12.3</v>
      </c>
      <c r="V47" s="4">
        <f>IF(results!AA47="A",1,IF(results!AA47="B",2,IF(results!AA47="C",3,99)))</f>
        <v>1</v>
      </c>
      <c r="W47" s="35">
        <f>results!C47+results!D47</f>
        <v>0</v>
      </c>
      <c r="X47" s="35">
        <f>results!E47+results!F47</f>
        <v>0</v>
      </c>
      <c r="Y47" s="35">
        <f>results!G47+results!H47</f>
        <v>0</v>
      </c>
      <c r="Z47" s="35">
        <f>results!I47+results!J47</f>
        <v>0</v>
      </c>
      <c r="AA47" s="35">
        <f>results!K47+results!L47</f>
        <v>0</v>
      </c>
      <c r="AB47" s="35">
        <f>results!M47+results!N47</f>
        <v>52</v>
      </c>
      <c r="AC47" s="35">
        <f>results!O47+results!P47</f>
        <v>0</v>
      </c>
      <c r="AD47" s="35">
        <f>results!Q47+results!R47</f>
        <v>0</v>
      </c>
      <c r="AE47" s="35">
        <f>results!S47+results!T47</f>
        <v>0</v>
      </c>
      <c r="AF47" s="35">
        <f>results!U47+results!V47</f>
        <v>0</v>
      </c>
      <c r="AG47" s="35">
        <f>results!W47+results!X47</f>
        <v>0</v>
      </c>
      <c r="AH47" s="10">
        <f t="shared" si="5"/>
        <v>6.9999999999999999E-4</v>
      </c>
    </row>
    <row r="48" spans="1:34" x14ac:dyDescent="0.35">
      <c r="A48" s="18">
        <v>42</v>
      </c>
      <c r="B48" s="20">
        <f t="shared" si="7"/>
        <v>1</v>
      </c>
      <c r="C48" s="20">
        <f t="shared" si="8"/>
        <v>33</v>
      </c>
      <c r="D48" s="14">
        <f t="shared" si="9"/>
        <v>32</v>
      </c>
      <c r="E48" s="14">
        <f t="shared" si="9"/>
        <v>32</v>
      </c>
      <c r="F48" s="2" t="str">
        <f>IF(results!AA48&lt;&gt;"a","",results!B48)</f>
        <v>Ivanova Germana</v>
      </c>
      <c r="G48" s="2">
        <f>IF(results!$AA48&lt;&gt;"a","",results!Y48)</f>
        <v>1</v>
      </c>
      <c r="H48" s="36">
        <f>IF(results!$AA48&lt;&gt;"a","",W48)</f>
        <v>0</v>
      </c>
      <c r="I48" s="36">
        <f>IF(results!$AA48&lt;&gt;"a","",IF(X48=W48,X48+0.0001,X48))</f>
        <v>1E-4</v>
      </c>
      <c r="J48" s="36">
        <f>IF(results!$AA48&lt;&gt;"a","",IF(OR(W48=Y48,X48=Y48),Y48+0.0002,Y48))</f>
        <v>2.0000000000000001E-4</v>
      </c>
      <c r="K48" s="36">
        <f>IF(results!$AA48&lt;&gt;"a","",IF(OR(W48=Z48,X48=Z48,Y48=Z48),Z48+0.0003,Z48))</f>
        <v>2.9999999999999997E-4</v>
      </c>
      <c r="L48" s="36">
        <f>IF(results!$AA48&lt;&gt;"a","",IF(OR(W48=AA48,X48=AA48,Y48=AA48,Z48=AA48),AA48+0.0004,AA48))</f>
        <v>4.0000000000000002E-4</v>
      </c>
      <c r="M48" s="36">
        <f>IF(results!$AA48&lt;&gt;"a","",IF(OR(W48=AB48,X48=AB48,Y48=AB48,Z48=AB48,AA48=AB48),AB48+0.0005,AB48))</f>
        <v>43</v>
      </c>
      <c r="N48" s="36">
        <f>IF(results!$AA48&lt;&gt;"a","",IF(OR(W48=AC48,X48=AC48,Y48=AC48,Z48=AC48,AA48=AC48,AB48=AC48),AC48+0.0006,AC48))</f>
        <v>5.9999999999999995E-4</v>
      </c>
      <c r="O48" s="36">
        <f>IF(results!$AA48&lt;&gt;"a","",IF(OR(W48=AD48,X48=AD48,Y48=AD48,Z48=AD48,AA48=AD48,AB48=AD48,AC48=AD48),AD48+0.0007,AD48))</f>
        <v>6.9999999999999999E-4</v>
      </c>
      <c r="P48" s="36">
        <f>IF(results!$AA48&lt;&gt;"a","",IF(OR(W48=AE48,X48=AE48,Y48=AE48,Z48=AE48,AA48=AE48,AB48=AE48,AC48=AE48,AD48=AE48),AE48+0.0008,AE48))</f>
        <v>8.0000000000000004E-4</v>
      </c>
      <c r="Q48" s="36">
        <f>IF(results!$AA48&lt;&gt;"a","",IF(OR(W48=AF48,X48=AF48,Y48=AF48,Z48=AF48,AA48=AF48,AB48=AF48,AC48=AF48,AD48=AF48,AE48=AF48),AF48+0.0009,AF48))</f>
        <v>8.9999999999999998E-4</v>
      </c>
      <c r="R48" s="36">
        <f>IF(results!$AA48&lt;&gt;"a","",AG48*2)</f>
        <v>0</v>
      </c>
      <c r="S48" s="4">
        <f t="shared" si="3"/>
        <v>43</v>
      </c>
      <c r="T48" s="4">
        <f t="shared" si="4"/>
        <v>43.000004799999999</v>
      </c>
      <c r="U48" s="4">
        <f>results!Z48</f>
        <v>13.7</v>
      </c>
      <c r="V48" s="4">
        <f>IF(results!AA48="A",1,IF(results!AA48="B",2,IF(results!AA48="C",3,99)))</f>
        <v>1</v>
      </c>
      <c r="W48" s="35">
        <f>results!C48+results!D48</f>
        <v>0</v>
      </c>
      <c r="X48" s="35">
        <f>results!E48+results!F48</f>
        <v>0</v>
      </c>
      <c r="Y48" s="35">
        <f>results!G48+results!H48</f>
        <v>0</v>
      </c>
      <c r="Z48" s="35">
        <f>results!I48+results!J48</f>
        <v>0</v>
      </c>
      <c r="AA48" s="35">
        <f>results!K48+results!L48</f>
        <v>0</v>
      </c>
      <c r="AB48" s="35">
        <f>results!M48+results!N48</f>
        <v>43</v>
      </c>
      <c r="AC48" s="35">
        <f>results!O48+results!P48</f>
        <v>0</v>
      </c>
      <c r="AD48" s="35">
        <f>results!Q48+results!R48</f>
        <v>0</v>
      </c>
      <c r="AE48" s="35">
        <f>results!S48+results!T48</f>
        <v>0</v>
      </c>
      <c r="AF48" s="35">
        <f>results!U48+results!V48</f>
        <v>0</v>
      </c>
      <c r="AG48" s="35">
        <f>results!W48+results!X48</f>
        <v>0</v>
      </c>
      <c r="AH48" s="10">
        <f t="shared" si="5"/>
        <v>6.9999999999999999E-4</v>
      </c>
    </row>
    <row r="49" spans="1:34" x14ac:dyDescent="0.35">
      <c r="A49" s="18">
        <v>43</v>
      </c>
      <c r="B49" s="20">
        <f t="shared" si="7"/>
        <v>39</v>
      </c>
      <c r="C49" s="20">
        <f t="shared" si="8"/>
        <v>118</v>
      </c>
      <c r="D49" s="14">
        <f t="shared" si="9"/>
        <v>39</v>
      </c>
      <c r="E49" s="14">
        <f t="shared" si="9"/>
        <v>39</v>
      </c>
      <c r="F49" s="2" t="str">
        <f>IF(results!AA49&lt;&gt;"a","",results!B49)</f>
        <v/>
      </c>
      <c r="G49" s="2" t="str">
        <f>IF(results!$AA49&lt;&gt;"a","",results!Y49)</f>
        <v/>
      </c>
      <c r="H49" s="36" t="str">
        <f>IF(results!$AA49&lt;&gt;"a","",W49)</f>
        <v/>
      </c>
      <c r="I49" s="36" t="str">
        <f>IF(results!$AA49&lt;&gt;"a","",IF(X49=W49,X49+0.0001,X49))</f>
        <v/>
      </c>
      <c r="J49" s="36" t="str">
        <f>IF(results!$AA49&lt;&gt;"a","",IF(OR(W49=Y49,X49=Y49),Y49+0.0002,Y49))</f>
        <v/>
      </c>
      <c r="K49" s="36" t="str">
        <f>IF(results!$AA49&lt;&gt;"a","",IF(OR(W49=Z49,X49=Z49,Y49=Z49),Z49+0.0003,Z49))</f>
        <v/>
      </c>
      <c r="L49" s="36" t="str">
        <f>IF(results!$AA49&lt;&gt;"a","",IF(OR(W49=AA49,X49=AA49,Y49=AA49,Z49=AA49),AA49+0.0004,AA49))</f>
        <v/>
      </c>
      <c r="M49" s="36" t="str">
        <f>IF(results!$AA49&lt;&gt;"a","",IF(OR(W49=AB49,X49=AB49,Y49=AB49,Z49=AB49,AA49=AB49),AB49+0.0005,AB49))</f>
        <v/>
      </c>
      <c r="N49" s="36" t="str">
        <f>IF(results!$AA49&lt;&gt;"a","",IF(OR(W49=AC49,X49=AC49,Y49=AC49,Z49=AC49,AA49=AC49,AB49=AC49),AC49+0.0006,AC49))</f>
        <v/>
      </c>
      <c r="O49" s="36" t="str">
        <f>IF(results!$AA49&lt;&gt;"a","",IF(OR(W49=AD49,X49=AD49,Y49=AD49,Z49=AD49,AA49=AD49,AB49=AD49,AC49=AD49),AD49+0.0007,AD49))</f>
        <v/>
      </c>
      <c r="P49" s="36" t="str">
        <f>IF(results!$AA49&lt;&gt;"a","",IF(OR(W49=AE49,X49=AE49,Y49=AE49,Z49=AE49,AA49=AE49,AB49=AE49,AC49=AE49,AD49=AE49),AE49+0.0008,AE49))</f>
        <v/>
      </c>
      <c r="Q49" s="36" t="str">
        <f>IF(results!$AA49&lt;&gt;"a","",IF(OR(W49=AF49,X49=AF49,Y49=AF49,Z49=AF49,AA49=AF49,AB49=AF49,AC49=AF49,AD49=AF49,AE49=AF49),AF49+0.0009,AF49))</f>
        <v/>
      </c>
      <c r="R49" s="36" t="str">
        <f>IF(results!$AA49&lt;&gt;"a","",AG49*2)</f>
        <v/>
      </c>
      <c r="S49" s="4">
        <f t="shared" si="3"/>
        <v>0</v>
      </c>
      <c r="T49" s="4">
        <f t="shared" si="4"/>
        <v>4.8999999999999997E-6</v>
      </c>
      <c r="U49" s="4">
        <f>results!Z49</f>
        <v>20.8</v>
      </c>
      <c r="V49" s="4">
        <f>IF(results!AA49="A",1,IF(results!AA49="B",2,IF(results!AA49="C",3,99)))</f>
        <v>2</v>
      </c>
      <c r="W49" s="35">
        <f>results!C49+results!D49</f>
        <v>0</v>
      </c>
      <c r="X49" s="35">
        <f>results!E49+results!F49</f>
        <v>0</v>
      </c>
      <c r="Y49" s="35">
        <f>results!G49+results!H49</f>
        <v>0</v>
      </c>
      <c r="Z49" s="35">
        <f>results!I49+results!J49</f>
        <v>0</v>
      </c>
      <c r="AA49" s="35">
        <f>results!K49+results!L49</f>
        <v>39</v>
      </c>
      <c r="AB49" s="35">
        <f>results!M49+results!N49</f>
        <v>0</v>
      </c>
      <c r="AC49" s="35">
        <f>results!O49+results!P49</f>
        <v>0</v>
      </c>
      <c r="AD49" s="35">
        <f>results!Q49+results!R49</f>
        <v>0</v>
      </c>
      <c r="AE49" s="35">
        <f>results!S49+results!T49</f>
        <v>0</v>
      </c>
      <c r="AF49" s="35">
        <f>results!U49+results!V49</f>
        <v>0</v>
      </c>
      <c r="AG49" s="35">
        <f>results!W49+results!X49</f>
        <v>0</v>
      </c>
      <c r="AH49" s="10" t="e">
        <f t="shared" si="5"/>
        <v>#NUM!</v>
      </c>
    </row>
    <row r="50" spans="1:34" x14ac:dyDescent="0.35">
      <c r="A50" s="18">
        <v>44</v>
      </c>
      <c r="B50" s="20">
        <f t="shared" si="7"/>
        <v>39</v>
      </c>
      <c r="C50" s="20">
        <f t="shared" si="8"/>
        <v>117</v>
      </c>
      <c r="D50" s="14">
        <f t="shared" si="9"/>
        <v>39</v>
      </c>
      <c r="E50" s="14">
        <f t="shared" si="9"/>
        <v>39</v>
      </c>
      <c r="F50" s="2" t="str">
        <f>IF(results!AA50&lt;&gt;"a","",results!B50)</f>
        <v/>
      </c>
      <c r="G50" s="2" t="str">
        <f>IF(results!$AA50&lt;&gt;"a","",results!Y50)</f>
        <v/>
      </c>
      <c r="H50" s="36" t="str">
        <f>IF(results!$AA50&lt;&gt;"a","",W50)</f>
        <v/>
      </c>
      <c r="I50" s="36" t="str">
        <f>IF(results!$AA50&lt;&gt;"a","",IF(X50=W50,X50+0.0001,X50))</f>
        <v/>
      </c>
      <c r="J50" s="36" t="str">
        <f>IF(results!$AA50&lt;&gt;"a","",IF(OR(W50=Y50,X50=Y50),Y50+0.0002,Y50))</f>
        <v/>
      </c>
      <c r="K50" s="36" t="str">
        <f>IF(results!$AA50&lt;&gt;"a","",IF(OR(W50=Z50,X50=Z50,Y50=Z50),Z50+0.0003,Z50))</f>
        <v/>
      </c>
      <c r="L50" s="36" t="str">
        <f>IF(results!$AA50&lt;&gt;"a","",IF(OR(W50=AA50,X50=AA50,Y50=AA50,Z50=AA50),AA50+0.0004,AA50))</f>
        <v/>
      </c>
      <c r="M50" s="36" t="str">
        <f>IF(results!$AA50&lt;&gt;"a","",IF(OR(W50=AB50,X50=AB50,Y50=AB50,Z50=AB50,AA50=AB50),AB50+0.0005,AB50))</f>
        <v/>
      </c>
      <c r="N50" s="36" t="str">
        <f>IF(results!$AA50&lt;&gt;"a","",IF(OR(W50=AC50,X50=AC50,Y50=AC50,Z50=AC50,AA50=AC50,AB50=AC50),AC50+0.0006,AC50))</f>
        <v/>
      </c>
      <c r="O50" s="36" t="str">
        <f>IF(results!$AA50&lt;&gt;"a","",IF(OR(W50=AD50,X50=AD50,Y50=AD50,Z50=AD50,AA50=AD50,AB50=AD50,AC50=AD50),AD50+0.0007,AD50))</f>
        <v/>
      </c>
      <c r="P50" s="36" t="str">
        <f>IF(results!$AA50&lt;&gt;"a","",IF(OR(W50=AE50,X50=AE50,Y50=AE50,Z50=AE50,AA50=AE50,AB50=AE50,AC50=AE50,AD50=AE50),AE50+0.0008,AE50))</f>
        <v/>
      </c>
      <c r="Q50" s="36" t="str">
        <f>IF(results!$AA50&lt;&gt;"a","",IF(OR(W50=AF50,X50=AF50,Y50=AF50,Z50=AF50,AA50=AF50,AB50=AF50,AC50=AF50,AD50=AF50,AE50=AF50),AF50+0.0009,AF50))</f>
        <v/>
      </c>
      <c r="R50" s="36" t="str">
        <f>IF(results!$AA50&lt;&gt;"a","",AG50*2)</f>
        <v/>
      </c>
      <c r="S50" s="4">
        <f t="shared" si="3"/>
        <v>0</v>
      </c>
      <c r="T50" s="4">
        <f t="shared" si="4"/>
        <v>4.9999999999999996E-6</v>
      </c>
      <c r="U50" s="4">
        <f>results!Z50</f>
        <v>18.8</v>
      </c>
      <c r="V50" s="4">
        <f>IF(results!AA50="A",1,IF(results!AA50="B",2,IF(results!AA50="C",3,99)))</f>
        <v>2</v>
      </c>
      <c r="W50" s="35">
        <f>results!C50+results!D50</f>
        <v>0</v>
      </c>
      <c r="X50" s="35">
        <f>results!E50+results!F50</f>
        <v>0</v>
      </c>
      <c r="Y50" s="35">
        <f>results!G50+results!H50</f>
        <v>40</v>
      </c>
      <c r="Z50" s="35">
        <f>results!I50+results!J50</f>
        <v>0</v>
      </c>
      <c r="AA50" s="35">
        <f>results!K50+results!L50</f>
        <v>0</v>
      </c>
      <c r="AB50" s="35">
        <f>results!M50+results!N50</f>
        <v>0</v>
      </c>
      <c r="AC50" s="35">
        <f>results!O50+results!P50</f>
        <v>0</v>
      </c>
      <c r="AD50" s="35">
        <f>results!Q50+results!R50</f>
        <v>0</v>
      </c>
      <c r="AE50" s="35">
        <f>results!S50+results!T50</f>
        <v>0</v>
      </c>
      <c r="AF50" s="35">
        <f>results!U50+results!V50</f>
        <v>0</v>
      </c>
      <c r="AG50" s="35">
        <f>results!W50+results!X50</f>
        <v>0</v>
      </c>
      <c r="AH50" s="10" t="e">
        <f t="shared" si="5"/>
        <v>#NUM!</v>
      </c>
    </row>
    <row r="51" spans="1:34" x14ac:dyDescent="0.35">
      <c r="A51" s="18">
        <v>45</v>
      </c>
      <c r="B51" s="20">
        <f t="shared" si="7"/>
        <v>39</v>
      </c>
      <c r="C51" s="20">
        <f t="shared" si="8"/>
        <v>116</v>
      </c>
      <c r="D51" s="14">
        <f t="shared" si="9"/>
        <v>39</v>
      </c>
      <c r="E51" s="14">
        <f t="shared" si="9"/>
        <v>39</v>
      </c>
      <c r="F51" s="2" t="str">
        <f>IF(results!AA51&lt;&gt;"a","",results!B51)</f>
        <v/>
      </c>
      <c r="G51" s="2" t="str">
        <f>IF(results!$AA51&lt;&gt;"a","",results!Y51)</f>
        <v/>
      </c>
      <c r="H51" s="36" t="str">
        <f>IF(results!$AA51&lt;&gt;"a","",W51)</f>
        <v/>
      </c>
      <c r="I51" s="36" t="str">
        <f>IF(results!$AA51&lt;&gt;"a","",IF(X51=W51,X51+0.0001,X51))</f>
        <v/>
      </c>
      <c r="J51" s="36" t="str">
        <f>IF(results!$AA51&lt;&gt;"a","",IF(OR(W51=Y51,X51=Y51),Y51+0.0002,Y51))</f>
        <v/>
      </c>
      <c r="K51" s="36" t="str">
        <f>IF(results!$AA51&lt;&gt;"a","",IF(OR(W51=Z51,X51=Z51,Y51=Z51),Z51+0.0003,Z51))</f>
        <v/>
      </c>
      <c r="L51" s="36" t="str">
        <f>IF(results!$AA51&lt;&gt;"a","",IF(OR(W51=AA51,X51=AA51,Y51=AA51,Z51=AA51),AA51+0.0004,AA51))</f>
        <v/>
      </c>
      <c r="M51" s="36" t="str">
        <f>IF(results!$AA51&lt;&gt;"a","",IF(OR(W51=AB51,X51=AB51,Y51=AB51,Z51=AB51,AA51=AB51),AB51+0.0005,AB51))</f>
        <v/>
      </c>
      <c r="N51" s="36" t="str">
        <f>IF(results!$AA51&lt;&gt;"a","",IF(OR(W51=AC51,X51=AC51,Y51=AC51,Z51=AC51,AA51=AC51,AB51=AC51),AC51+0.0006,AC51))</f>
        <v/>
      </c>
      <c r="O51" s="36" t="str">
        <f>IF(results!$AA51&lt;&gt;"a","",IF(OR(W51=AD51,X51=AD51,Y51=AD51,Z51=AD51,AA51=AD51,AB51=AD51,AC51=AD51),AD51+0.0007,AD51))</f>
        <v/>
      </c>
      <c r="P51" s="36" t="str">
        <f>IF(results!$AA51&lt;&gt;"a","",IF(OR(W51=AE51,X51=AE51,Y51=AE51,Z51=AE51,AA51=AE51,AB51=AE51,AC51=AE51,AD51=AE51),AE51+0.0008,AE51))</f>
        <v/>
      </c>
      <c r="Q51" s="36" t="str">
        <f>IF(results!$AA51&lt;&gt;"a","",IF(OR(W51=AF51,X51=AF51,Y51=AF51,Z51=AF51,AA51=AF51,AB51=AF51,AC51=AF51,AD51=AF51,AE51=AF51),AF51+0.0009,AF51))</f>
        <v/>
      </c>
      <c r="R51" s="36" t="str">
        <f>IF(results!$AA51&lt;&gt;"a","",AG51*2)</f>
        <v/>
      </c>
      <c r="S51" s="4">
        <f t="shared" si="3"/>
        <v>0</v>
      </c>
      <c r="T51" s="4">
        <f t="shared" si="4"/>
        <v>5.0999999999999995E-6</v>
      </c>
      <c r="U51" s="4">
        <f>results!Z51</f>
        <v>16</v>
      </c>
      <c r="V51" s="4">
        <f>IF(results!AA51="A",1,IF(results!AA51="B",2,IF(results!AA51="C",3,99)))</f>
        <v>2</v>
      </c>
      <c r="W51" s="35">
        <f>results!C51+results!D51</f>
        <v>0</v>
      </c>
      <c r="X51" s="35">
        <f>results!E51+results!F51</f>
        <v>0</v>
      </c>
      <c r="Y51" s="35">
        <f>results!G51+results!H51</f>
        <v>0</v>
      </c>
      <c r="Z51" s="35">
        <f>results!I51+results!J51</f>
        <v>0</v>
      </c>
      <c r="AA51" s="35">
        <f>results!K51+results!L51</f>
        <v>49</v>
      </c>
      <c r="AB51" s="35">
        <f>results!M51+results!N51</f>
        <v>0</v>
      </c>
      <c r="AC51" s="35">
        <f>results!O51+results!P51</f>
        <v>0</v>
      </c>
      <c r="AD51" s="35">
        <f>results!Q51+results!R51</f>
        <v>0</v>
      </c>
      <c r="AE51" s="35">
        <f>results!S51+results!T51</f>
        <v>0</v>
      </c>
      <c r="AF51" s="35">
        <f>results!U51+results!V51</f>
        <v>0</v>
      </c>
      <c r="AG51" s="35">
        <f>results!W51+results!X51</f>
        <v>0</v>
      </c>
      <c r="AH51" s="10" t="e">
        <f t="shared" si="5"/>
        <v>#NUM!</v>
      </c>
    </row>
    <row r="52" spans="1:34" x14ac:dyDescent="0.35">
      <c r="A52" s="18">
        <v>46</v>
      </c>
      <c r="B52" s="20">
        <f t="shared" si="7"/>
        <v>39</v>
      </c>
      <c r="C52" s="20">
        <f t="shared" si="8"/>
        <v>115</v>
      </c>
      <c r="D52" s="14">
        <f t="shared" si="9"/>
        <v>39</v>
      </c>
      <c r="E52" s="14">
        <f t="shared" si="9"/>
        <v>39</v>
      </c>
      <c r="F52" s="2" t="str">
        <f>IF(results!AA52&lt;&gt;"a","",results!B52)</f>
        <v/>
      </c>
      <c r="G52" s="2" t="str">
        <f>IF(results!$AA52&lt;&gt;"a","",results!Y52)</f>
        <v/>
      </c>
      <c r="H52" s="36" t="str">
        <f>IF(results!$AA52&lt;&gt;"a","",W52)</f>
        <v/>
      </c>
      <c r="I52" s="36" t="str">
        <f>IF(results!$AA52&lt;&gt;"a","",IF(X52=W52,X52+0.0001,X52))</f>
        <v/>
      </c>
      <c r="J52" s="36" t="str">
        <f>IF(results!$AA52&lt;&gt;"a","",IF(OR(W52=Y52,X52=Y52),Y52+0.0002,Y52))</f>
        <v/>
      </c>
      <c r="K52" s="36" t="str">
        <f>IF(results!$AA52&lt;&gt;"a","",IF(OR(W52=Z52,X52=Z52,Y52=Z52),Z52+0.0003,Z52))</f>
        <v/>
      </c>
      <c r="L52" s="36" t="str">
        <f>IF(results!$AA52&lt;&gt;"a","",IF(OR(W52=AA52,X52=AA52,Y52=AA52,Z52=AA52),AA52+0.0004,AA52))</f>
        <v/>
      </c>
      <c r="M52" s="36" t="str">
        <f>IF(results!$AA52&lt;&gt;"a","",IF(OR(W52=AB52,X52=AB52,Y52=AB52,Z52=AB52,AA52=AB52),AB52+0.0005,AB52))</f>
        <v/>
      </c>
      <c r="N52" s="36" t="str">
        <f>IF(results!$AA52&lt;&gt;"a","",IF(OR(W52=AC52,X52=AC52,Y52=AC52,Z52=AC52,AA52=AC52,AB52=AC52),AC52+0.0006,AC52))</f>
        <v/>
      </c>
      <c r="O52" s="36" t="str">
        <f>IF(results!$AA52&lt;&gt;"a","",IF(OR(W52=AD52,X52=AD52,Y52=AD52,Z52=AD52,AA52=AD52,AB52=AD52,AC52=AD52),AD52+0.0007,AD52))</f>
        <v/>
      </c>
      <c r="P52" s="36" t="str">
        <f>IF(results!$AA52&lt;&gt;"a","",IF(OR(W52=AE52,X52=AE52,Y52=AE52,Z52=AE52,AA52=AE52,AB52=AE52,AC52=AE52,AD52=AE52),AE52+0.0008,AE52))</f>
        <v/>
      </c>
      <c r="Q52" s="36" t="str">
        <f>IF(results!$AA52&lt;&gt;"a","",IF(OR(W52=AF52,X52=AF52,Y52=AF52,Z52=AF52,AA52=AF52,AB52=AF52,AC52=AF52,AD52=AF52,AE52=AF52),AF52+0.0009,AF52))</f>
        <v/>
      </c>
      <c r="R52" s="36" t="str">
        <f>IF(results!$AA52&lt;&gt;"a","",AG52*2)</f>
        <v/>
      </c>
      <c r="S52" s="4">
        <f t="shared" si="3"/>
        <v>0</v>
      </c>
      <c r="T52" s="4">
        <f t="shared" si="4"/>
        <v>5.1999999999999993E-6</v>
      </c>
      <c r="U52" s="4">
        <f>results!Z52</f>
        <v>16.5</v>
      </c>
      <c r="V52" s="4">
        <f>IF(results!AA52="A",1,IF(results!AA52="B",2,IF(results!AA52="C",3,99)))</f>
        <v>2</v>
      </c>
      <c r="W52" s="35">
        <f>results!C52+results!D52</f>
        <v>0</v>
      </c>
      <c r="X52" s="35">
        <f>results!E52+results!F52</f>
        <v>52</v>
      </c>
      <c r="Y52" s="35">
        <f>results!G52+results!H52</f>
        <v>0</v>
      </c>
      <c r="Z52" s="35">
        <f>results!I52+results!J52</f>
        <v>0</v>
      </c>
      <c r="AA52" s="35">
        <f>results!K52+results!L52</f>
        <v>0</v>
      </c>
      <c r="AB52" s="35">
        <f>results!M52+results!N52</f>
        <v>63</v>
      </c>
      <c r="AC52" s="35">
        <f>results!O52+results!P52</f>
        <v>0</v>
      </c>
      <c r="AD52" s="35">
        <f>results!Q52+results!R52</f>
        <v>0</v>
      </c>
      <c r="AE52" s="35">
        <f>results!S52+results!T52</f>
        <v>59</v>
      </c>
      <c r="AF52" s="35">
        <f>results!U52+results!V52</f>
        <v>0</v>
      </c>
      <c r="AG52" s="35">
        <f>results!W52+results!X52</f>
        <v>0</v>
      </c>
      <c r="AH52" s="10" t="e">
        <f t="shared" si="5"/>
        <v>#NUM!</v>
      </c>
    </row>
    <row r="53" spans="1:34" x14ac:dyDescent="0.35">
      <c r="A53" s="18">
        <v>47</v>
      </c>
      <c r="B53" s="20">
        <f t="shared" si="7"/>
        <v>39</v>
      </c>
      <c r="C53" s="20">
        <f t="shared" si="8"/>
        <v>114</v>
      </c>
      <c r="D53" s="14">
        <f t="shared" si="9"/>
        <v>39</v>
      </c>
      <c r="E53" s="14">
        <f t="shared" si="9"/>
        <v>39</v>
      </c>
      <c r="F53" s="2" t="str">
        <f>IF(results!AA53&lt;&gt;"a","",results!B53)</f>
        <v/>
      </c>
      <c r="G53" s="2" t="str">
        <f>IF(results!$AA53&lt;&gt;"a","",results!Y53)</f>
        <v/>
      </c>
      <c r="H53" s="36" t="str">
        <f>IF(results!$AA53&lt;&gt;"a","",W53)</f>
        <v/>
      </c>
      <c r="I53" s="36" t="str">
        <f>IF(results!$AA53&lt;&gt;"a","",IF(X53=W53,X53+0.0001,X53))</f>
        <v/>
      </c>
      <c r="J53" s="36" t="str">
        <f>IF(results!$AA53&lt;&gt;"a","",IF(OR(W53=Y53,X53=Y53),Y53+0.0002,Y53))</f>
        <v/>
      </c>
      <c r="K53" s="36" t="str">
        <f>IF(results!$AA53&lt;&gt;"a","",IF(OR(W53=Z53,X53=Z53,Y53=Z53),Z53+0.0003,Z53))</f>
        <v/>
      </c>
      <c r="L53" s="36" t="str">
        <f>IF(results!$AA53&lt;&gt;"a","",IF(OR(W53=AA53,X53=AA53,Y53=AA53,Z53=AA53),AA53+0.0004,AA53))</f>
        <v/>
      </c>
      <c r="M53" s="36" t="str">
        <f>IF(results!$AA53&lt;&gt;"a","",IF(OR(W53=AB53,X53=AB53,Y53=AB53,Z53=AB53,AA53=AB53),AB53+0.0005,AB53))</f>
        <v/>
      </c>
      <c r="N53" s="36" t="str">
        <f>IF(results!$AA53&lt;&gt;"a","",IF(OR(W53=AC53,X53=AC53,Y53=AC53,Z53=AC53,AA53=AC53,AB53=AC53),AC53+0.0006,AC53))</f>
        <v/>
      </c>
      <c r="O53" s="36" t="str">
        <f>IF(results!$AA53&lt;&gt;"a","",IF(OR(W53=AD53,X53=AD53,Y53=AD53,Z53=AD53,AA53=AD53,AB53=AD53,AC53=AD53),AD53+0.0007,AD53))</f>
        <v/>
      </c>
      <c r="P53" s="36" t="str">
        <f>IF(results!$AA53&lt;&gt;"a","",IF(OR(W53=AE53,X53=AE53,Y53=AE53,Z53=AE53,AA53=AE53,AB53=AE53,AC53=AE53,AD53=AE53),AE53+0.0008,AE53))</f>
        <v/>
      </c>
      <c r="Q53" s="36" t="str">
        <f>IF(results!$AA53&lt;&gt;"a","",IF(OR(W53=AF53,X53=AF53,Y53=AF53,Z53=AF53,AA53=AF53,AB53=AF53,AC53=AF53,AD53=AF53,AE53=AF53),AF53+0.0009,AF53))</f>
        <v/>
      </c>
      <c r="R53" s="36" t="str">
        <f>IF(results!$AA53&lt;&gt;"a","",AG53*2)</f>
        <v/>
      </c>
      <c r="S53" s="4">
        <f t="shared" si="3"/>
        <v>0</v>
      </c>
      <c r="T53" s="4">
        <f t="shared" si="4"/>
        <v>5.3000000000000001E-6</v>
      </c>
      <c r="U53" s="4">
        <f>results!Z53</f>
        <v>18.600000000000001</v>
      </c>
      <c r="V53" s="4">
        <f>IF(results!AA53="A",1,IF(results!AA53="B",2,IF(results!AA53="C",3,99)))</f>
        <v>2</v>
      </c>
      <c r="W53" s="35">
        <f>results!C53+results!D53</f>
        <v>38</v>
      </c>
      <c r="X53" s="35">
        <f>results!E53+results!F53</f>
        <v>46</v>
      </c>
      <c r="Y53" s="35">
        <f>results!G53+results!H53</f>
        <v>53</v>
      </c>
      <c r="Z53" s="35">
        <f>results!I53+results!J53</f>
        <v>34</v>
      </c>
      <c r="AA53" s="35">
        <f>results!K53+results!L53</f>
        <v>41</v>
      </c>
      <c r="AB53" s="35">
        <f>results!M53+results!N53</f>
        <v>30</v>
      </c>
      <c r="AC53" s="35">
        <f>results!O53+results!P53</f>
        <v>55</v>
      </c>
      <c r="AD53" s="35">
        <f>results!Q53+results!R53</f>
        <v>50</v>
      </c>
      <c r="AE53" s="35">
        <f>results!S53+results!T53</f>
        <v>42</v>
      </c>
      <c r="AF53" s="35">
        <f>results!U53+results!V53</f>
        <v>32</v>
      </c>
      <c r="AG53" s="35">
        <f>results!W53+results!X53</f>
        <v>58</v>
      </c>
      <c r="AH53" s="10" t="e">
        <f t="shared" si="5"/>
        <v>#NUM!</v>
      </c>
    </row>
    <row r="54" spans="1:34" x14ac:dyDescent="0.35">
      <c r="A54" s="18">
        <v>48</v>
      </c>
      <c r="B54" s="20">
        <f t="shared" si="7"/>
        <v>39</v>
      </c>
      <c r="C54" s="20">
        <f t="shared" si="8"/>
        <v>113</v>
      </c>
      <c r="D54" s="14">
        <f t="shared" si="9"/>
        <v>39</v>
      </c>
      <c r="E54" s="14">
        <f t="shared" si="9"/>
        <v>39</v>
      </c>
      <c r="F54" s="2" t="str">
        <f>IF(results!AA54&lt;&gt;"a","",results!B54)</f>
        <v/>
      </c>
      <c r="G54" s="2" t="str">
        <f>IF(results!$AA54&lt;&gt;"a","",results!Y54)</f>
        <v/>
      </c>
      <c r="H54" s="36" t="str">
        <f>IF(results!$AA54&lt;&gt;"a","",W54)</f>
        <v/>
      </c>
      <c r="I54" s="36" t="str">
        <f>IF(results!$AA54&lt;&gt;"a","",IF(X54=W54,X54+0.0001,X54))</f>
        <v/>
      </c>
      <c r="J54" s="36" t="str">
        <f>IF(results!$AA54&lt;&gt;"a","",IF(OR(W54=Y54,X54=Y54),Y54+0.0002,Y54))</f>
        <v/>
      </c>
      <c r="K54" s="36" t="str">
        <f>IF(results!$AA54&lt;&gt;"a","",IF(OR(W54=Z54,X54=Z54,Y54=Z54),Z54+0.0003,Z54))</f>
        <v/>
      </c>
      <c r="L54" s="36" t="str">
        <f>IF(results!$AA54&lt;&gt;"a","",IF(OR(W54=AA54,X54=AA54,Y54=AA54,Z54=AA54),AA54+0.0004,AA54))</f>
        <v/>
      </c>
      <c r="M54" s="36" t="str">
        <f>IF(results!$AA54&lt;&gt;"a","",IF(OR(W54=AB54,X54=AB54,Y54=AB54,Z54=AB54,AA54=AB54),AB54+0.0005,AB54))</f>
        <v/>
      </c>
      <c r="N54" s="36" t="str">
        <f>IF(results!$AA54&lt;&gt;"a","",IF(OR(W54=AC54,X54=AC54,Y54=AC54,Z54=AC54,AA54=AC54,AB54=AC54),AC54+0.0006,AC54))</f>
        <v/>
      </c>
      <c r="O54" s="36" t="str">
        <f>IF(results!$AA54&lt;&gt;"a","",IF(OR(W54=AD54,X54=AD54,Y54=AD54,Z54=AD54,AA54=AD54,AB54=AD54,AC54=AD54),AD54+0.0007,AD54))</f>
        <v/>
      </c>
      <c r="P54" s="36" t="str">
        <f>IF(results!$AA54&lt;&gt;"a","",IF(OR(W54=AE54,X54=AE54,Y54=AE54,Z54=AE54,AA54=AE54,AB54=AE54,AC54=AE54,AD54=AE54),AE54+0.0008,AE54))</f>
        <v/>
      </c>
      <c r="Q54" s="36" t="str">
        <f>IF(results!$AA54&lt;&gt;"a","",IF(OR(W54=AF54,X54=AF54,Y54=AF54,Z54=AF54,AA54=AF54,AB54=AF54,AC54=AF54,AD54=AF54,AE54=AF54),AF54+0.0009,AF54))</f>
        <v/>
      </c>
      <c r="R54" s="36" t="str">
        <f>IF(results!$AA54&lt;&gt;"a","",AG54*2)</f>
        <v/>
      </c>
      <c r="S54" s="4">
        <f t="shared" si="3"/>
        <v>0</v>
      </c>
      <c r="T54" s="4">
        <f t="shared" si="4"/>
        <v>5.4E-6</v>
      </c>
      <c r="U54" s="4">
        <f>results!Z54</f>
        <v>21.6</v>
      </c>
      <c r="V54" s="4">
        <f>IF(results!AA54="A",1,IF(results!AA54="B",2,IF(results!AA54="C",3,99)))</f>
        <v>2</v>
      </c>
      <c r="W54" s="35">
        <f>results!C54+results!D54</f>
        <v>55</v>
      </c>
      <c r="X54" s="35">
        <f>results!E54+results!F54</f>
        <v>43</v>
      </c>
      <c r="Y54" s="35">
        <f>results!G54+results!H54</f>
        <v>0</v>
      </c>
      <c r="Z54" s="35">
        <f>results!I54+results!J54</f>
        <v>40</v>
      </c>
      <c r="AA54" s="35">
        <f>results!K54+results!L54</f>
        <v>0</v>
      </c>
      <c r="AB54" s="35">
        <f>results!M54+results!N54</f>
        <v>0</v>
      </c>
      <c r="AC54" s="35">
        <f>results!O54+results!P54</f>
        <v>37</v>
      </c>
      <c r="AD54" s="35">
        <f>results!Q54+results!R54</f>
        <v>46</v>
      </c>
      <c r="AE54" s="35">
        <f>results!S54+results!T54</f>
        <v>54</v>
      </c>
      <c r="AF54" s="35">
        <f>results!U54+results!V54</f>
        <v>26</v>
      </c>
      <c r="AG54" s="35">
        <f>results!W54+results!X54</f>
        <v>42</v>
      </c>
      <c r="AH54" s="10" t="e">
        <f t="shared" si="5"/>
        <v>#NUM!</v>
      </c>
    </row>
    <row r="55" spans="1:34" x14ac:dyDescent="0.35">
      <c r="A55" s="18">
        <v>49</v>
      </c>
      <c r="B55" s="20">
        <f t="shared" si="7"/>
        <v>39</v>
      </c>
      <c r="C55" s="20">
        <f t="shared" si="8"/>
        <v>112</v>
      </c>
      <c r="D55" s="14">
        <f t="shared" si="9"/>
        <v>39</v>
      </c>
      <c r="E55" s="14">
        <f t="shared" si="9"/>
        <v>39</v>
      </c>
      <c r="F55" s="2" t="str">
        <f>IF(results!AA55&lt;&gt;"a","",results!B55)</f>
        <v/>
      </c>
      <c r="G55" s="2" t="str">
        <f>IF(results!$AA55&lt;&gt;"a","",results!Y55)</f>
        <v/>
      </c>
      <c r="H55" s="36" t="str">
        <f>IF(results!$AA55&lt;&gt;"a","",W55)</f>
        <v/>
      </c>
      <c r="I55" s="36" t="str">
        <f>IF(results!$AA55&lt;&gt;"a","",IF(X55=W55,X55+0.0001,X55))</f>
        <v/>
      </c>
      <c r="J55" s="36" t="str">
        <f>IF(results!$AA55&lt;&gt;"a","",IF(OR(W55=Y55,X55=Y55),Y55+0.0002,Y55))</f>
        <v/>
      </c>
      <c r="K55" s="36" t="str">
        <f>IF(results!$AA55&lt;&gt;"a","",IF(OR(W55=Z55,X55=Z55,Y55=Z55),Z55+0.0003,Z55))</f>
        <v/>
      </c>
      <c r="L55" s="36" t="str">
        <f>IF(results!$AA55&lt;&gt;"a","",IF(OR(W55=AA55,X55=AA55,Y55=AA55,Z55=AA55),AA55+0.0004,AA55))</f>
        <v/>
      </c>
      <c r="M55" s="36" t="str">
        <f>IF(results!$AA55&lt;&gt;"a","",IF(OR(W55=AB55,X55=AB55,Y55=AB55,Z55=AB55,AA55=AB55),AB55+0.0005,AB55))</f>
        <v/>
      </c>
      <c r="N55" s="36" t="str">
        <f>IF(results!$AA55&lt;&gt;"a","",IF(OR(W55=AC55,X55=AC55,Y55=AC55,Z55=AC55,AA55=AC55,AB55=AC55),AC55+0.0006,AC55))</f>
        <v/>
      </c>
      <c r="O55" s="36" t="str">
        <f>IF(results!$AA55&lt;&gt;"a","",IF(OR(W55=AD55,X55=AD55,Y55=AD55,Z55=AD55,AA55=AD55,AB55=AD55,AC55=AD55),AD55+0.0007,AD55))</f>
        <v/>
      </c>
      <c r="P55" s="36" t="str">
        <f>IF(results!$AA55&lt;&gt;"a","",IF(OR(W55=AE55,X55=AE55,Y55=AE55,Z55=AE55,AA55=AE55,AB55=AE55,AC55=AE55,AD55=AE55),AE55+0.0008,AE55))</f>
        <v/>
      </c>
      <c r="Q55" s="36" t="str">
        <f>IF(results!$AA55&lt;&gt;"a","",IF(OR(W55=AF55,X55=AF55,Y55=AF55,Z55=AF55,AA55=AF55,AB55=AF55,AC55=AF55,AD55=AF55,AE55=AF55),AF55+0.0009,AF55))</f>
        <v/>
      </c>
      <c r="R55" s="36" t="str">
        <f>IF(results!$AA55&lt;&gt;"a","",AG55*2)</f>
        <v/>
      </c>
      <c r="S55" s="4">
        <f t="shared" si="3"/>
        <v>0</v>
      </c>
      <c r="T55" s="4">
        <f t="shared" si="4"/>
        <v>5.4999999999999999E-6</v>
      </c>
      <c r="U55" s="4">
        <f>results!Z55</f>
        <v>24.5</v>
      </c>
      <c r="V55" s="4">
        <f>IF(results!AA55="A",1,IF(results!AA55="B",2,IF(results!AA55="C",3,99)))</f>
        <v>2</v>
      </c>
      <c r="W55" s="35">
        <f>results!C55+results!D55</f>
        <v>0</v>
      </c>
      <c r="X55" s="35">
        <f>results!E55+results!F55</f>
        <v>0</v>
      </c>
      <c r="Y55" s="35">
        <f>results!G55+results!H55</f>
        <v>0</v>
      </c>
      <c r="Z55" s="35">
        <f>results!I55+results!J55</f>
        <v>0</v>
      </c>
      <c r="AA55" s="35">
        <f>results!K55+results!L55</f>
        <v>0</v>
      </c>
      <c r="AB55" s="35">
        <f>results!M55+results!N55</f>
        <v>52</v>
      </c>
      <c r="AC55" s="35">
        <f>results!O55+results!P55</f>
        <v>0</v>
      </c>
      <c r="AD55" s="35">
        <f>results!Q55+results!R55</f>
        <v>0</v>
      </c>
      <c r="AE55" s="35">
        <f>results!S55+results!T55</f>
        <v>0</v>
      </c>
      <c r="AF55" s="35">
        <f>results!U55+results!V55</f>
        <v>0</v>
      </c>
      <c r="AG55" s="35">
        <f>results!W55+results!X55</f>
        <v>47</v>
      </c>
      <c r="AH55" s="10" t="e">
        <f t="shared" si="5"/>
        <v>#NUM!</v>
      </c>
    </row>
    <row r="56" spans="1:34" x14ac:dyDescent="0.35">
      <c r="A56" s="18">
        <v>50</v>
      </c>
      <c r="B56" s="20">
        <f t="shared" si="7"/>
        <v>110</v>
      </c>
      <c r="C56" s="20">
        <f t="shared" si="8"/>
        <v>111</v>
      </c>
      <c r="D56" s="14">
        <f t="shared" si="9"/>
        <v>39</v>
      </c>
      <c r="E56" s="14">
        <f t="shared" si="9"/>
        <v>39</v>
      </c>
      <c r="F56" s="2" t="str">
        <f>IF(results!AA56&lt;&gt;"a","",results!B56)</f>
        <v/>
      </c>
      <c r="G56" s="2" t="str">
        <f>IF(results!$AA56&lt;&gt;"a","",results!Y56)</f>
        <v/>
      </c>
      <c r="H56" s="36" t="str">
        <f>IF(results!$AA56&lt;&gt;"a","",W56)</f>
        <v/>
      </c>
      <c r="I56" s="36" t="str">
        <f>IF(results!$AA56&lt;&gt;"a","",IF(X56=W56,X56+0.0001,X56))</f>
        <v/>
      </c>
      <c r="J56" s="36" t="str">
        <f>IF(results!$AA56&lt;&gt;"a","",IF(OR(W56=Y56,X56=Y56),Y56+0.0002,Y56))</f>
        <v/>
      </c>
      <c r="K56" s="36" t="str">
        <f>IF(results!$AA56&lt;&gt;"a","",IF(OR(W56=Z56,X56=Z56,Y56=Z56),Z56+0.0003,Z56))</f>
        <v/>
      </c>
      <c r="L56" s="36" t="str">
        <f>IF(results!$AA56&lt;&gt;"a","",IF(OR(W56=AA56,X56=AA56,Y56=AA56,Z56=AA56),AA56+0.0004,AA56))</f>
        <v/>
      </c>
      <c r="M56" s="36" t="str">
        <f>IF(results!$AA56&lt;&gt;"a","",IF(OR(W56=AB56,X56=AB56,Y56=AB56,Z56=AB56,AA56=AB56),AB56+0.0005,AB56))</f>
        <v/>
      </c>
      <c r="N56" s="36" t="str">
        <f>IF(results!$AA56&lt;&gt;"a","",IF(OR(W56=AC56,X56=AC56,Y56=AC56,Z56=AC56,AA56=AC56,AB56=AC56),AC56+0.0006,AC56))</f>
        <v/>
      </c>
      <c r="O56" s="36" t="str">
        <f>IF(results!$AA56&lt;&gt;"a","",IF(OR(W56=AD56,X56=AD56,Y56=AD56,Z56=AD56,AA56=AD56,AB56=AD56,AC56=AD56),AD56+0.0007,AD56))</f>
        <v/>
      </c>
      <c r="P56" s="36" t="str">
        <f>IF(results!$AA56&lt;&gt;"a","",IF(OR(W56=AE56,X56=AE56,Y56=AE56,Z56=AE56,AA56=AE56,AB56=AE56,AC56=AE56,AD56=AE56),AE56+0.0008,AE56))</f>
        <v/>
      </c>
      <c r="Q56" s="36" t="str">
        <f>IF(results!$AA56&lt;&gt;"a","",IF(OR(W56=AF56,X56=AF56,Y56=AF56,Z56=AF56,AA56=AF56,AB56=AF56,AC56=AF56,AD56=AF56,AE56=AF56),AF56+0.0009,AF56))</f>
        <v/>
      </c>
      <c r="R56" s="36" t="str">
        <f>IF(results!$AA56&lt;&gt;"a","",AG56*2)</f>
        <v/>
      </c>
      <c r="S56" s="4">
        <f t="shared" si="3"/>
        <v>0</v>
      </c>
      <c r="T56" s="4">
        <f t="shared" si="4"/>
        <v>5.5999999999999997E-6</v>
      </c>
      <c r="U56" s="4">
        <f>results!Z56</f>
        <v>28.4</v>
      </c>
      <c r="V56" s="4">
        <f>IF(results!AA56="A",1,IF(results!AA56="B",2,IF(results!AA56="C",3,99)))</f>
        <v>3</v>
      </c>
      <c r="W56" s="35">
        <f>results!C56+results!D56</f>
        <v>0</v>
      </c>
      <c r="X56" s="35">
        <f>results!E56+results!F56</f>
        <v>0</v>
      </c>
      <c r="Y56" s="35">
        <f>results!G56+results!H56</f>
        <v>0</v>
      </c>
      <c r="Z56" s="35">
        <f>results!I56+results!J56</f>
        <v>0</v>
      </c>
      <c r="AA56" s="35">
        <f>results!K56+results!L56</f>
        <v>0</v>
      </c>
      <c r="AB56" s="35">
        <f>results!M56+results!N56</f>
        <v>48</v>
      </c>
      <c r="AC56" s="35">
        <f>results!O56+results!P56</f>
        <v>53</v>
      </c>
      <c r="AD56" s="35">
        <f>results!Q56+results!R56</f>
        <v>51</v>
      </c>
      <c r="AE56" s="35">
        <f>results!S56+results!T56</f>
        <v>0</v>
      </c>
      <c r="AF56" s="35">
        <f>results!U56+results!V56</f>
        <v>0</v>
      </c>
      <c r="AG56" s="35">
        <f>results!W56+results!X56</f>
        <v>37</v>
      </c>
      <c r="AH56" s="10" t="e">
        <f t="shared" si="5"/>
        <v>#NUM!</v>
      </c>
    </row>
    <row r="57" spans="1:34" x14ac:dyDescent="0.35">
      <c r="A57" s="18">
        <v>51</v>
      </c>
      <c r="B57" s="20">
        <f t="shared" si="7"/>
        <v>39</v>
      </c>
      <c r="C57" s="20">
        <f t="shared" si="8"/>
        <v>110</v>
      </c>
      <c r="D57" s="14">
        <f t="shared" si="9"/>
        <v>39</v>
      </c>
      <c r="E57" s="14">
        <f t="shared" si="9"/>
        <v>39</v>
      </c>
      <c r="F57" s="2" t="str">
        <f>IF(results!AA57&lt;&gt;"a","",results!B57)</f>
        <v/>
      </c>
      <c r="G57" s="2" t="str">
        <f>IF(results!$AA57&lt;&gt;"a","",results!Y57)</f>
        <v/>
      </c>
      <c r="H57" s="36" t="str">
        <f>IF(results!$AA57&lt;&gt;"a","",W57)</f>
        <v/>
      </c>
      <c r="I57" s="36" t="str">
        <f>IF(results!$AA57&lt;&gt;"a","",IF(X57=W57,X57+0.0001,X57))</f>
        <v/>
      </c>
      <c r="J57" s="36" t="str">
        <f>IF(results!$AA57&lt;&gt;"a","",IF(OR(W57=Y57,X57=Y57),Y57+0.0002,Y57))</f>
        <v/>
      </c>
      <c r="K57" s="36" t="str">
        <f>IF(results!$AA57&lt;&gt;"a","",IF(OR(W57=Z57,X57=Z57,Y57=Z57),Z57+0.0003,Z57))</f>
        <v/>
      </c>
      <c r="L57" s="36" t="str">
        <f>IF(results!$AA57&lt;&gt;"a","",IF(OR(W57=AA57,X57=AA57,Y57=AA57,Z57=AA57),AA57+0.0004,AA57))</f>
        <v/>
      </c>
      <c r="M57" s="36" t="str">
        <f>IF(results!$AA57&lt;&gt;"a","",IF(OR(W57=AB57,X57=AB57,Y57=AB57,Z57=AB57,AA57=AB57),AB57+0.0005,AB57))</f>
        <v/>
      </c>
      <c r="N57" s="36" t="str">
        <f>IF(results!$AA57&lt;&gt;"a","",IF(OR(W57=AC57,X57=AC57,Y57=AC57,Z57=AC57,AA57=AC57,AB57=AC57),AC57+0.0006,AC57))</f>
        <v/>
      </c>
      <c r="O57" s="36" t="str">
        <f>IF(results!$AA57&lt;&gt;"a","",IF(OR(W57=AD57,X57=AD57,Y57=AD57,Z57=AD57,AA57=AD57,AB57=AD57,AC57=AD57),AD57+0.0007,AD57))</f>
        <v/>
      </c>
      <c r="P57" s="36" t="str">
        <f>IF(results!$AA57&lt;&gt;"a","",IF(OR(W57=AE57,X57=AE57,Y57=AE57,Z57=AE57,AA57=AE57,AB57=AE57,AC57=AE57,AD57=AE57),AE57+0.0008,AE57))</f>
        <v/>
      </c>
      <c r="Q57" s="36" t="str">
        <f>IF(results!$AA57&lt;&gt;"a","",IF(OR(W57=AF57,X57=AF57,Y57=AF57,Z57=AF57,AA57=AF57,AB57=AF57,AC57=AF57,AD57=AF57,AE57=AF57),AF57+0.0009,AF57))</f>
        <v/>
      </c>
      <c r="R57" s="36" t="str">
        <f>IF(results!$AA57&lt;&gt;"a","",AG57*2)</f>
        <v/>
      </c>
      <c r="S57" s="4">
        <f t="shared" si="3"/>
        <v>0</v>
      </c>
      <c r="T57" s="4">
        <f t="shared" si="4"/>
        <v>5.6999999999999996E-6</v>
      </c>
      <c r="U57" s="4">
        <f>results!Z57</f>
        <v>17</v>
      </c>
      <c r="V57" s="4">
        <f>IF(results!AA57="A",1,IF(results!AA57="B",2,IF(results!AA57="C",3,99)))</f>
        <v>2</v>
      </c>
      <c r="W57" s="35">
        <f>results!C57+results!D57</f>
        <v>0</v>
      </c>
      <c r="X57" s="35">
        <f>results!E57+results!F57</f>
        <v>0</v>
      </c>
      <c r="Y57" s="35">
        <f>results!G57+results!H57</f>
        <v>0</v>
      </c>
      <c r="Z57" s="35">
        <f>results!I57+results!J57</f>
        <v>0</v>
      </c>
      <c r="AA57" s="35">
        <f>results!K57+results!L57</f>
        <v>34</v>
      </c>
      <c r="AB57" s="35">
        <f>results!M57+results!N57</f>
        <v>0</v>
      </c>
      <c r="AC57" s="35">
        <f>results!O57+results!P57</f>
        <v>0</v>
      </c>
      <c r="AD57" s="35">
        <f>results!Q57+results!R57</f>
        <v>0</v>
      </c>
      <c r="AE57" s="35">
        <f>results!S57+results!T57</f>
        <v>0</v>
      </c>
      <c r="AF57" s="35">
        <f>results!U57+results!V57</f>
        <v>0</v>
      </c>
      <c r="AG57" s="35">
        <f>results!W57+results!X57</f>
        <v>0</v>
      </c>
      <c r="AH57" s="10" t="e">
        <f t="shared" si="5"/>
        <v>#NUM!</v>
      </c>
    </row>
    <row r="58" spans="1:34" x14ac:dyDescent="0.35">
      <c r="A58" s="18">
        <v>52</v>
      </c>
      <c r="B58" s="20">
        <f t="shared" si="7"/>
        <v>39</v>
      </c>
      <c r="C58" s="20">
        <f t="shared" si="8"/>
        <v>109</v>
      </c>
      <c r="D58" s="14">
        <f t="shared" si="9"/>
        <v>39</v>
      </c>
      <c r="E58" s="14">
        <f t="shared" si="9"/>
        <v>39</v>
      </c>
      <c r="F58" s="2" t="str">
        <f>IF(results!AA58&lt;&gt;"a","",results!B58)</f>
        <v/>
      </c>
      <c r="G58" s="2" t="str">
        <f>IF(results!$AA58&lt;&gt;"a","",results!Y58)</f>
        <v/>
      </c>
      <c r="H58" s="36" t="str">
        <f>IF(results!$AA58&lt;&gt;"a","",W58)</f>
        <v/>
      </c>
      <c r="I58" s="36" t="str">
        <f>IF(results!$AA58&lt;&gt;"a","",IF(X58=W58,X58+0.0001,X58))</f>
        <v/>
      </c>
      <c r="J58" s="36" t="str">
        <f>IF(results!$AA58&lt;&gt;"a","",IF(OR(W58=Y58,X58=Y58),Y58+0.0002,Y58))</f>
        <v/>
      </c>
      <c r="K58" s="36" t="str">
        <f>IF(results!$AA58&lt;&gt;"a","",IF(OR(W58=Z58,X58=Z58,Y58=Z58),Z58+0.0003,Z58))</f>
        <v/>
      </c>
      <c r="L58" s="36" t="str">
        <f>IF(results!$AA58&lt;&gt;"a","",IF(OR(W58=AA58,X58=AA58,Y58=AA58,Z58=AA58),AA58+0.0004,AA58))</f>
        <v/>
      </c>
      <c r="M58" s="36" t="str">
        <f>IF(results!$AA58&lt;&gt;"a","",IF(OR(W58=AB58,X58=AB58,Y58=AB58,Z58=AB58,AA58=AB58),AB58+0.0005,AB58))</f>
        <v/>
      </c>
      <c r="N58" s="36" t="str">
        <f>IF(results!$AA58&lt;&gt;"a","",IF(OR(W58=AC58,X58=AC58,Y58=AC58,Z58=AC58,AA58=AC58,AB58=AC58),AC58+0.0006,AC58))</f>
        <v/>
      </c>
      <c r="O58" s="36" t="str">
        <f>IF(results!$AA58&lt;&gt;"a","",IF(OR(W58=AD58,X58=AD58,Y58=AD58,Z58=AD58,AA58=AD58,AB58=AD58,AC58=AD58),AD58+0.0007,AD58))</f>
        <v/>
      </c>
      <c r="P58" s="36" t="str">
        <f>IF(results!$AA58&lt;&gt;"a","",IF(OR(W58=AE58,X58=AE58,Y58=AE58,Z58=AE58,AA58=AE58,AB58=AE58,AC58=AE58,AD58=AE58),AE58+0.0008,AE58))</f>
        <v/>
      </c>
      <c r="Q58" s="36" t="str">
        <f>IF(results!$AA58&lt;&gt;"a","",IF(OR(W58=AF58,X58=AF58,Y58=AF58,Z58=AF58,AA58=AF58,AB58=AF58,AC58=AF58,AD58=AF58,AE58=AF58),AF58+0.0009,AF58))</f>
        <v/>
      </c>
      <c r="R58" s="36" t="str">
        <f>IF(results!$AA58&lt;&gt;"a","",AG58*2)</f>
        <v/>
      </c>
      <c r="S58" s="4">
        <f t="shared" si="3"/>
        <v>0</v>
      </c>
      <c r="T58" s="4">
        <f t="shared" si="4"/>
        <v>5.7999999999999995E-6</v>
      </c>
      <c r="U58" s="4">
        <f>results!Z58</f>
        <v>23.3</v>
      </c>
      <c r="V58" s="4">
        <f>IF(results!AA58="A",1,IF(results!AA58="B",2,IF(results!AA58="C",3,99)))</f>
        <v>2</v>
      </c>
      <c r="W58" s="35">
        <f>results!C58+results!D58</f>
        <v>0</v>
      </c>
      <c r="X58" s="35">
        <f>results!E58+results!F58</f>
        <v>0</v>
      </c>
      <c r="Y58" s="35">
        <f>results!G58+results!H58</f>
        <v>0</v>
      </c>
      <c r="Z58" s="35">
        <f>results!I58+results!J58</f>
        <v>17</v>
      </c>
      <c r="AA58" s="35">
        <f>results!K58+results!L58</f>
        <v>0</v>
      </c>
      <c r="AB58" s="35">
        <f>results!M58+results!N58</f>
        <v>0</v>
      </c>
      <c r="AC58" s="35">
        <f>results!O58+results!P58</f>
        <v>0</v>
      </c>
      <c r="AD58" s="35">
        <f>results!Q58+results!R58</f>
        <v>0</v>
      </c>
      <c r="AE58" s="35">
        <f>results!S58+results!T58</f>
        <v>0</v>
      </c>
      <c r="AF58" s="35">
        <f>results!U58+results!V58</f>
        <v>0</v>
      </c>
      <c r="AG58" s="35">
        <f>results!W58+results!X58</f>
        <v>0</v>
      </c>
      <c r="AH58" s="10" t="e">
        <f t="shared" si="5"/>
        <v>#NUM!</v>
      </c>
    </row>
    <row r="59" spans="1:34" x14ac:dyDescent="0.35">
      <c r="A59" s="18">
        <v>53</v>
      </c>
      <c r="B59" s="20">
        <f t="shared" si="7"/>
        <v>39</v>
      </c>
      <c r="C59" s="20">
        <f t="shared" si="8"/>
        <v>108</v>
      </c>
      <c r="D59" s="14">
        <f t="shared" si="9"/>
        <v>39</v>
      </c>
      <c r="E59" s="14">
        <f t="shared" si="9"/>
        <v>39</v>
      </c>
      <c r="F59" s="2" t="str">
        <f>IF(results!AA59&lt;&gt;"a","",results!B59)</f>
        <v/>
      </c>
      <c r="G59" s="2" t="str">
        <f>IF(results!$AA59&lt;&gt;"a","",results!Y59)</f>
        <v/>
      </c>
      <c r="H59" s="36" t="str">
        <f>IF(results!$AA59&lt;&gt;"a","",W59)</f>
        <v/>
      </c>
      <c r="I59" s="36" t="str">
        <f>IF(results!$AA59&lt;&gt;"a","",IF(X59=W59,X59+0.0001,X59))</f>
        <v/>
      </c>
      <c r="J59" s="36" t="str">
        <f>IF(results!$AA59&lt;&gt;"a","",IF(OR(W59=Y59,X59=Y59),Y59+0.0002,Y59))</f>
        <v/>
      </c>
      <c r="K59" s="36" t="str">
        <f>IF(results!$AA59&lt;&gt;"a","",IF(OR(W59=Z59,X59=Z59,Y59=Z59),Z59+0.0003,Z59))</f>
        <v/>
      </c>
      <c r="L59" s="36" t="str">
        <f>IF(results!$AA59&lt;&gt;"a","",IF(OR(W59=AA59,X59=AA59,Y59=AA59,Z59=AA59),AA59+0.0004,AA59))</f>
        <v/>
      </c>
      <c r="M59" s="36" t="str">
        <f>IF(results!$AA59&lt;&gt;"a","",IF(OR(W59=AB59,X59=AB59,Y59=AB59,Z59=AB59,AA59=AB59),AB59+0.0005,AB59))</f>
        <v/>
      </c>
      <c r="N59" s="36" t="str">
        <f>IF(results!$AA59&lt;&gt;"a","",IF(OR(W59=AC59,X59=AC59,Y59=AC59,Z59=AC59,AA59=AC59,AB59=AC59),AC59+0.0006,AC59))</f>
        <v/>
      </c>
      <c r="O59" s="36" t="str">
        <f>IF(results!$AA59&lt;&gt;"a","",IF(OR(W59=AD59,X59=AD59,Y59=AD59,Z59=AD59,AA59=AD59,AB59=AD59,AC59=AD59),AD59+0.0007,AD59))</f>
        <v/>
      </c>
      <c r="P59" s="36" t="str">
        <f>IF(results!$AA59&lt;&gt;"a","",IF(OR(W59=AE59,X59=AE59,Y59=AE59,Z59=AE59,AA59=AE59,AB59=AE59,AC59=AE59,AD59=AE59),AE59+0.0008,AE59))</f>
        <v/>
      </c>
      <c r="Q59" s="36" t="str">
        <f>IF(results!$AA59&lt;&gt;"a","",IF(OR(W59=AF59,X59=AF59,Y59=AF59,Z59=AF59,AA59=AF59,AB59=AF59,AC59=AF59,AD59=AF59,AE59=AF59),AF59+0.0009,AF59))</f>
        <v/>
      </c>
      <c r="R59" s="36" t="str">
        <f>IF(results!$AA59&lt;&gt;"a","",AG59*2)</f>
        <v/>
      </c>
      <c r="S59" s="4">
        <f t="shared" si="3"/>
        <v>0</v>
      </c>
      <c r="T59" s="4">
        <f t="shared" si="4"/>
        <v>5.8999999999999994E-6</v>
      </c>
      <c r="U59" s="4">
        <f>results!Z59</f>
        <v>19.8</v>
      </c>
      <c r="V59" s="4">
        <f>IF(results!AA59="A",1,IF(results!AA59="B",2,IF(results!AA59="C",3,99)))</f>
        <v>2</v>
      </c>
      <c r="W59" s="35">
        <f>results!C59+results!D59</f>
        <v>0</v>
      </c>
      <c r="X59" s="35">
        <f>results!E59+results!F59</f>
        <v>0</v>
      </c>
      <c r="Y59" s="35">
        <f>results!G59+results!H59</f>
        <v>0</v>
      </c>
      <c r="Z59" s="35">
        <f>results!I59+results!J59</f>
        <v>0</v>
      </c>
      <c r="AA59" s="35">
        <f>results!K59+results!L59</f>
        <v>0</v>
      </c>
      <c r="AB59" s="35">
        <f>results!M59+results!N59</f>
        <v>0</v>
      </c>
      <c r="AC59" s="35">
        <f>results!O59+results!P59</f>
        <v>0</v>
      </c>
      <c r="AD59" s="35">
        <f>results!Q59+results!R59</f>
        <v>0</v>
      </c>
      <c r="AE59" s="35">
        <f>results!S59+results!T59</f>
        <v>0</v>
      </c>
      <c r="AF59" s="35">
        <f>results!U59+results!V59</f>
        <v>38</v>
      </c>
      <c r="AG59" s="35">
        <f>results!W59+results!X59</f>
        <v>44</v>
      </c>
      <c r="AH59" s="10" t="e">
        <f t="shared" si="5"/>
        <v>#NUM!</v>
      </c>
    </row>
    <row r="60" spans="1:34" x14ac:dyDescent="0.35">
      <c r="A60" s="18">
        <v>54</v>
      </c>
      <c r="B60" s="20">
        <f t="shared" si="7"/>
        <v>1</v>
      </c>
      <c r="C60" s="20">
        <f t="shared" si="8"/>
        <v>27</v>
      </c>
      <c r="D60" s="14">
        <f t="shared" si="9"/>
        <v>26</v>
      </c>
      <c r="E60" s="14">
        <f t="shared" si="9"/>
        <v>26</v>
      </c>
      <c r="F60" s="2" t="str">
        <f>IF(results!AA60&lt;&gt;"a","",results!B60)</f>
        <v>Krammer Matthias</v>
      </c>
      <c r="G60" s="2">
        <f>IF(results!$AA60&lt;&gt;"a","",results!Y60)</f>
        <v>1</v>
      </c>
      <c r="H60" s="36">
        <f>IF(results!$AA60&lt;&gt;"a","",W60)</f>
        <v>0</v>
      </c>
      <c r="I60" s="36">
        <f>IF(results!$AA60&lt;&gt;"a","",IF(X60=W60,X60+0.0001,X60))</f>
        <v>53</v>
      </c>
      <c r="J60" s="36">
        <f>IF(results!$AA60&lt;&gt;"a","",IF(OR(W60=Y60,X60=Y60),Y60+0.0002,Y60))</f>
        <v>2.0000000000000001E-4</v>
      </c>
      <c r="K60" s="36">
        <f>IF(results!$AA60&lt;&gt;"a","",IF(OR(W60=Z60,X60=Z60,Y60=Z60),Z60+0.0003,Z60))</f>
        <v>2.9999999999999997E-4</v>
      </c>
      <c r="L60" s="36">
        <f>IF(results!$AA60&lt;&gt;"a","",IF(OR(W60=AA60,X60=AA60,Y60=AA60,Z60=AA60),AA60+0.0004,AA60))</f>
        <v>4.0000000000000002E-4</v>
      </c>
      <c r="M60" s="36">
        <f>IF(results!$AA60&lt;&gt;"a","",IF(OR(W60=AB60,X60=AB60,Y60=AB60,Z60=AB60,AA60=AB60),AB60+0.0005,AB60))</f>
        <v>5.0000000000000001E-4</v>
      </c>
      <c r="N60" s="36">
        <f>IF(results!$AA60&lt;&gt;"a","",IF(OR(W60=AC60,X60=AC60,Y60=AC60,Z60=AC60,AA60=AC60,AB60=AC60),AC60+0.0006,AC60))</f>
        <v>5.9999999999999995E-4</v>
      </c>
      <c r="O60" s="36">
        <f>IF(results!$AA60&lt;&gt;"a","",IF(OR(W60=AD60,X60=AD60,Y60=AD60,Z60=AD60,AA60=AD60,AB60=AD60,AC60=AD60),AD60+0.0007,AD60))</f>
        <v>6.9999999999999999E-4</v>
      </c>
      <c r="P60" s="36">
        <f>IF(results!$AA60&lt;&gt;"a","",IF(OR(W60=AE60,X60=AE60,Y60=AE60,Z60=AE60,AA60=AE60,AB60=AE60,AC60=AE60,AD60=AE60),AE60+0.0008,AE60))</f>
        <v>8.0000000000000004E-4</v>
      </c>
      <c r="Q60" s="36">
        <f>IF(results!$AA60&lt;&gt;"a","",IF(OR(W60=AF60,X60=AF60,Y60=AF60,Z60=AF60,AA60=AF60,AB60=AF60,AC60=AF60,AD60=AF60,AE60=AF60),AF60+0.0009,AF60))</f>
        <v>8.9999999999999998E-4</v>
      </c>
      <c r="R60" s="36">
        <f>IF(results!$AA60&lt;&gt;"a","",AG60*2)</f>
        <v>0</v>
      </c>
      <c r="S60" s="4">
        <f t="shared" si="3"/>
        <v>53</v>
      </c>
      <c r="T60" s="4">
        <f t="shared" si="4"/>
        <v>53.000005999999999</v>
      </c>
      <c r="U60" s="4">
        <f>results!Z60</f>
        <v>6.1</v>
      </c>
      <c r="V60" s="4">
        <f>IF(results!AA60="A",1,IF(results!AA60="B",2,IF(results!AA60="C",3,99)))</f>
        <v>1</v>
      </c>
      <c r="W60" s="35">
        <f>results!C60+results!D60</f>
        <v>0</v>
      </c>
      <c r="X60" s="35">
        <f>results!E60+results!F60</f>
        <v>53</v>
      </c>
      <c r="Y60" s="35">
        <f>results!G60+results!H60</f>
        <v>0</v>
      </c>
      <c r="Z60" s="35">
        <f>results!I60+results!J60</f>
        <v>0</v>
      </c>
      <c r="AA60" s="35">
        <f>results!K60+results!L60</f>
        <v>0</v>
      </c>
      <c r="AB60" s="35">
        <f>results!M60+results!N60</f>
        <v>0</v>
      </c>
      <c r="AC60" s="35">
        <f>results!O60+results!P60</f>
        <v>0</v>
      </c>
      <c r="AD60" s="35">
        <f>results!Q60+results!R60</f>
        <v>0</v>
      </c>
      <c r="AE60" s="35">
        <f>results!S60+results!T60</f>
        <v>0</v>
      </c>
      <c r="AF60" s="35">
        <f>results!U60+results!V60</f>
        <v>0</v>
      </c>
      <c r="AG60" s="35">
        <f>results!W60+results!X60</f>
        <v>0</v>
      </c>
      <c r="AH60" s="10">
        <f t="shared" si="5"/>
        <v>6.9999999999999999E-4</v>
      </c>
    </row>
    <row r="61" spans="1:34" x14ac:dyDescent="0.35">
      <c r="A61" s="18">
        <v>55</v>
      </c>
      <c r="B61" s="20">
        <f t="shared" si="7"/>
        <v>1</v>
      </c>
      <c r="C61" s="20">
        <f t="shared" si="8"/>
        <v>30</v>
      </c>
      <c r="D61" s="14">
        <f t="shared" si="9"/>
        <v>30</v>
      </c>
      <c r="E61" s="14">
        <f t="shared" si="9"/>
        <v>30</v>
      </c>
      <c r="F61" s="2" t="str">
        <f>IF(results!AA61&lt;&gt;"a","",results!B61)</f>
        <v>Krammer Petra</v>
      </c>
      <c r="G61" s="2">
        <f>IF(results!$AA61&lt;&gt;"a","",results!Y61)</f>
        <v>1</v>
      </c>
      <c r="H61" s="36">
        <f>IF(results!$AA61&lt;&gt;"a","",W61)</f>
        <v>0</v>
      </c>
      <c r="I61" s="36">
        <f>IF(results!$AA61&lt;&gt;"a","",IF(X61=W61,X61+0.0001,X61))</f>
        <v>48</v>
      </c>
      <c r="J61" s="36">
        <f>IF(results!$AA61&lt;&gt;"a","",IF(OR(W61=Y61,X61=Y61),Y61+0.0002,Y61))</f>
        <v>2.0000000000000001E-4</v>
      </c>
      <c r="K61" s="36">
        <f>IF(results!$AA61&lt;&gt;"a","",IF(OR(W61=Z61,X61=Z61,Y61=Z61),Z61+0.0003,Z61))</f>
        <v>2.9999999999999997E-4</v>
      </c>
      <c r="L61" s="36">
        <f>IF(results!$AA61&lt;&gt;"a","",IF(OR(W61=AA61,X61=AA61,Y61=AA61,Z61=AA61),AA61+0.0004,AA61))</f>
        <v>4.0000000000000002E-4</v>
      </c>
      <c r="M61" s="36">
        <f>IF(results!$AA61&lt;&gt;"a","",IF(OR(W61=AB61,X61=AB61,Y61=AB61,Z61=AB61,AA61=AB61),AB61+0.0005,AB61))</f>
        <v>5.0000000000000001E-4</v>
      </c>
      <c r="N61" s="36">
        <f>IF(results!$AA61&lt;&gt;"a","",IF(OR(W61=AC61,X61=AC61,Y61=AC61,Z61=AC61,AA61=AC61,AB61=AC61),AC61+0.0006,AC61))</f>
        <v>5.9999999999999995E-4</v>
      </c>
      <c r="O61" s="36">
        <f>IF(results!$AA61&lt;&gt;"a","",IF(OR(W61=AD61,X61=AD61,Y61=AD61,Z61=AD61,AA61=AD61,AB61=AD61,AC61=AD61),AD61+0.0007,AD61))</f>
        <v>6.9999999999999999E-4</v>
      </c>
      <c r="P61" s="36">
        <f>IF(results!$AA61&lt;&gt;"a","",IF(OR(W61=AE61,X61=AE61,Y61=AE61,Z61=AE61,AA61=AE61,AB61=AE61,AC61=AE61,AD61=AE61),AE61+0.0008,AE61))</f>
        <v>8.0000000000000004E-4</v>
      </c>
      <c r="Q61" s="36">
        <f>IF(results!$AA61&lt;&gt;"a","",IF(OR(W61=AF61,X61=AF61,Y61=AF61,Z61=AF61,AA61=AF61,AB61=AF61,AC61=AF61,AD61=AF61,AE61=AF61),AF61+0.0009,AF61))</f>
        <v>8.9999999999999998E-4</v>
      </c>
      <c r="R61" s="36">
        <f>IF(results!$AA61&lt;&gt;"a","",AG61*2)</f>
        <v>0</v>
      </c>
      <c r="S61" s="4">
        <f t="shared" si="3"/>
        <v>48</v>
      </c>
      <c r="T61" s="4">
        <f t="shared" si="4"/>
        <v>48.0000061</v>
      </c>
      <c r="U61" s="4">
        <f>results!Z61</f>
        <v>8.1</v>
      </c>
      <c r="V61" s="4">
        <f>IF(results!AA61="A",1,IF(results!AA61="B",2,IF(results!AA61="C",3,99)))</f>
        <v>1</v>
      </c>
      <c r="W61" s="35">
        <f>results!C61+results!D61</f>
        <v>0</v>
      </c>
      <c r="X61" s="35">
        <f>results!E61+results!F61</f>
        <v>48</v>
      </c>
      <c r="Y61" s="35">
        <f>results!G61+results!H61</f>
        <v>0</v>
      </c>
      <c r="Z61" s="35">
        <f>results!I61+results!J61</f>
        <v>0</v>
      </c>
      <c r="AA61" s="35">
        <f>results!K61+results!L61</f>
        <v>0</v>
      </c>
      <c r="AB61" s="35">
        <f>results!M61+results!N61</f>
        <v>0</v>
      </c>
      <c r="AC61" s="35">
        <f>results!O61+results!P61</f>
        <v>0</v>
      </c>
      <c r="AD61" s="35">
        <f>results!Q61+results!R61</f>
        <v>0</v>
      </c>
      <c r="AE61" s="35">
        <f>results!S61+results!T61</f>
        <v>0</v>
      </c>
      <c r="AF61" s="35">
        <f>results!U61+results!V61</f>
        <v>0</v>
      </c>
      <c r="AG61" s="35">
        <f>results!W61+results!X61</f>
        <v>0</v>
      </c>
      <c r="AH61" s="10">
        <f t="shared" si="5"/>
        <v>6.9999999999999999E-4</v>
      </c>
    </row>
    <row r="62" spans="1:34" x14ac:dyDescent="0.35">
      <c r="A62" s="18">
        <v>56</v>
      </c>
      <c r="B62" s="20">
        <f t="shared" si="7"/>
        <v>39</v>
      </c>
      <c r="C62" s="20">
        <f t="shared" si="8"/>
        <v>107</v>
      </c>
      <c r="D62" s="14">
        <f t="shared" si="9"/>
        <v>39</v>
      </c>
      <c r="E62" s="14">
        <f t="shared" si="9"/>
        <v>39</v>
      </c>
      <c r="F62" s="2" t="str">
        <f>IF(results!AA62&lt;&gt;"a","",results!B62)</f>
        <v/>
      </c>
      <c r="G62" s="2" t="str">
        <f>IF(results!$AA62&lt;&gt;"a","",results!Y62)</f>
        <v/>
      </c>
      <c r="H62" s="36" t="str">
        <f>IF(results!$AA62&lt;&gt;"a","",W62)</f>
        <v/>
      </c>
      <c r="I62" s="36" t="str">
        <f>IF(results!$AA62&lt;&gt;"a","",IF(X62=W62,X62+0.0001,X62))</f>
        <v/>
      </c>
      <c r="J62" s="36" t="str">
        <f>IF(results!$AA62&lt;&gt;"a","",IF(OR(W62=Y62,X62=Y62),Y62+0.0002,Y62))</f>
        <v/>
      </c>
      <c r="K62" s="36" t="str">
        <f>IF(results!$AA62&lt;&gt;"a","",IF(OR(W62=Z62,X62=Z62,Y62=Z62),Z62+0.0003,Z62))</f>
        <v/>
      </c>
      <c r="L62" s="36" t="str">
        <f>IF(results!$AA62&lt;&gt;"a","",IF(OR(W62=AA62,X62=AA62,Y62=AA62,Z62=AA62),AA62+0.0004,AA62))</f>
        <v/>
      </c>
      <c r="M62" s="36" t="str">
        <f>IF(results!$AA62&lt;&gt;"a","",IF(OR(W62=AB62,X62=AB62,Y62=AB62,Z62=AB62,AA62=AB62),AB62+0.0005,AB62))</f>
        <v/>
      </c>
      <c r="N62" s="36" t="str">
        <f>IF(results!$AA62&lt;&gt;"a","",IF(OR(W62=AC62,X62=AC62,Y62=AC62,Z62=AC62,AA62=AC62,AB62=AC62),AC62+0.0006,AC62))</f>
        <v/>
      </c>
      <c r="O62" s="36" t="str">
        <f>IF(results!$AA62&lt;&gt;"a","",IF(OR(W62=AD62,X62=AD62,Y62=AD62,Z62=AD62,AA62=AD62,AB62=AD62,AC62=AD62),AD62+0.0007,AD62))</f>
        <v/>
      </c>
      <c r="P62" s="36" t="str">
        <f>IF(results!$AA62&lt;&gt;"a","",IF(OR(W62=AE62,X62=AE62,Y62=AE62,Z62=AE62,AA62=AE62,AB62=AE62,AC62=AE62,AD62=AE62),AE62+0.0008,AE62))</f>
        <v/>
      </c>
      <c r="Q62" s="36" t="str">
        <f>IF(results!$AA62&lt;&gt;"a","",IF(OR(W62=AF62,X62=AF62,Y62=AF62,Z62=AF62,AA62=AF62,AB62=AF62,AC62=AF62,AD62=AF62,AE62=AF62),AF62+0.0009,AF62))</f>
        <v/>
      </c>
      <c r="R62" s="36" t="str">
        <f>IF(results!$AA62&lt;&gt;"a","",AG62*2)</f>
        <v/>
      </c>
      <c r="S62" s="4">
        <f t="shared" si="3"/>
        <v>0</v>
      </c>
      <c r="T62" s="4">
        <f t="shared" si="4"/>
        <v>6.1999999999999999E-6</v>
      </c>
      <c r="U62" s="4">
        <f>results!Z62</f>
        <v>18</v>
      </c>
      <c r="V62" s="4">
        <f>IF(results!AA62="A",1,IF(results!AA62="B",2,IF(results!AA62="C",3,99)))</f>
        <v>2</v>
      </c>
      <c r="W62" s="35">
        <f>results!C62+results!D62</f>
        <v>0</v>
      </c>
      <c r="X62" s="35">
        <f>results!E62+results!F62</f>
        <v>49</v>
      </c>
      <c r="Y62" s="35">
        <f>results!G62+results!H62</f>
        <v>48</v>
      </c>
      <c r="Z62" s="35">
        <f>results!I62+results!J62</f>
        <v>0</v>
      </c>
      <c r="AA62" s="35">
        <f>results!K62+results!L62</f>
        <v>0</v>
      </c>
      <c r="AB62" s="35">
        <f>results!M62+results!N62</f>
        <v>0</v>
      </c>
      <c r="AC62" s="35">
        <f>results!O62+results!P62</f>
        <v>0</v>
      </c>
      <c r="AD62" s="35">
        <f>results!Q62+results!R62</f>
        <v>0</v>
      </c>
      <c r="AE62" s="35">
        <f>results!S62+results!T62</f>
        <v>0</v>
      </c>
      <c r="AF62" s="35">
        <f>results!U62+results!V62</f>
        <v>57</v>
      </c>
      <c r="AG62" s="35">
        <f>results!W62+results!X62</f>
        <v>0</v>
      </c>
      <c r="AH62" s="10" t="e">
        <f t="shared" si="5"/>
        <v>#NUM!</v>
      </c>
    </row>
    <row r="63" spans="1:34" x14ac:dyDescent="0.35">
      <c r="A63" s="18">
        <v>57</v>
      </c>
      <c r="B63" s="20">
        <f t="shared" si="7"/>
        <v>39</v>
      </c>
      <c r="C63" s="20">
        <f t="shared" si="8"/>
        <v>106</v>
      </c>
      <c r="D63" s="14">
        <f t="shared" si="9"/>
        <v>39</v>
      </c>
      <c r="E63" s="14">
        <f t="shared" si="9"/>
        <v>39</v>
      </c>
      <c r="F63" s="2" t="str">
        <f>IF(results!AA63&lt;&gt;"a","",results!B63)</f>
        <v/>
      </c>
      <c r="G63" s="2" t="str">
        <f>IF(results!$AA63&lt;&gt;"a","",results!Y63)</f>
        <v/>
      </c>
      <c r="H63" s="36" t="str">
        <f>IF(results!$AA63&lt;&gt;"a","",W63)</f>
        <v/>
      </c>
      <c r="I63" s="36" t="str">
        <f>IF(results!$AA63&lt;&gt;"a","",IF(X63=W63,X63+0.0001,X63))</f>
        <v/>
      </c>
      <c r="J63" s="36" t="str">
        <f>IF(results!$AA63&lt;&gt;"a","",IF(OR(W63=Y63,X63=Y63),Y63+0.0002,Y63))</f>
        <v/>
      </c>
      <c r="K63" s="36" t="str">
        <f>IF(results!$AA63&lt;&gt;"a","",IF(OR(W63=Z63,X63=Z63,Y63=Z63),Z63+0.0003,Z63))</f>
        <v/>
      </c>
      <c r="L63" s="36" t="str">
        <f>IF(results!$AA63&lt;&gt;"a","",IF(OR(W63=AA63,X63=AA63,Y63=AA63,Z63=AA63),AA63+0.0004,AA63))</f>
        <v/>
      </c>
      <c r="M63" s="36" t="str">
        <f>IF(results!$AA63&lt;&gt;"a","",IF(OR(W63=AB63,X63=AB63,Y63=AB63,Z63=AB63,AA63=AB63),AB63+0.0005,AB63))</f>
        <v/>
      </c>
      <c r="N63" s="36" t="str">
        <f>IF(results!$AA63&lt;&gt;"a","",IF(OR(W63=AC63,X63=AC63,Y63=AC63,Z63=AC63,AA63=AC63,AB63=AC63),AC63+0.0006,AC63))</f>
        <v/>
      </c>
      <c r="O63" s="36" t="str">
        <f>IF(results!$AA63&lt;&gt;"a","",IF(OR(W63=AD63,X63=AD63,Y63=AD63,Z63=AD63,AA63=AD63,AB63=AD63,AC63=AD63),AD63+0.0007,AD63))</f>
        <v/>
      </c>
      <c r="P63" s="36" t="str">
        <f>IF(results!$AA63&lt;&gt;"a","",IF(OR(W63=AE63,X63=AE63,Y63=AE63,Z63=AE63,AA63=AE63,AB63=AE63,AC63=AE63,AD63=AE63),AE63+0.0008,AE63))</f>
        <v/>
      </c>
      <c r="Q63" s="36" t="str">
        <f>IF(results!$AA63&lt;&gt;"a","",IF(OR(W63=AF63,X63=AF63,Y63=AF63,Z63=AF63,AA63=AF63,AB63=AF63,AC63=AF63,AD63=AF63,AE63=AF63),AF63+0.0009,AF63))</f>
        <v/>
      </c>
      <c r="R63" s="36" t="str">
        <f>IF(results!$AA63&lt;&gt;"a","",AG63*2)</f>
        <v/>
      </c>
      <c r="S63" s="4">
        <f t="shared" si="3"/>
        <v>0</v>
      </c>
      <c r="T63" s="4">
        <f t="shared" si="4"/>
        <v>6.2999999999999998E-6</v>
      </c>
      <c r="U63" s="4">
        <f>results!Z63</f>
        <v>24.6</v>
      </c>
      <c r="V63" s="4">
        <f>IF(results!AA63="A",1,IF(results!AA63="B",2,IF(results!AA63="C",3,99)))</f>
        <v>2</v>
      </c>
      <c r="W63" s="35">
        <f>results!C63+results!D63</f>
        <v>41</v>
      </c>
      <c r="X63" s="35">
        <f>results!E63+results!F63</f>
        <v>0</v>
      </c>
      <c r="Y63" s="35">
        <f>results!G63+results!H63</f>
        <v>0</v>
      </c>
      <c r="Z63" s="35">
        <f>results!I63+results!J63</f>
        <v>42</v>
      </c>
      <c r="AA63" s="35">
        <f>results!K63+results!L63</f>
        <v>45</v>
      </c>
      <c r="AB63" s="35">
        <f>results!M63+results!N63</f>
        <v>0</v>
      </c>
      <c r="AC63" s="35">
        <f>results!O63+results!P63</f>
        <v>0</v>
      </c>
      <c r="AD63" s="35">
        <f>results!Q63+results!R63</f>
        <v>44</v>
      </c>
      <c r="AE63" s="35">
        <f>results!S63+results!T63</f>
        <v>0</v>
      </c>
      <c r="AF63" s="35">
        <f>results!U63+results!V63</f>
        <v>42</v>
      </c>
      <c r="AG63" s="35">
        <f>results!W63+results!X63</f>
        <v>44</v>
      </c>
      <c r="AH63" s="10" t="e">
        <f t="shared" si="5"/>
        <v>#NUM!</v>
      </c>
    </row>
    <row r="64" spans="1:34" x14ac:dyDescent="0.35">
      <c r="A64" s="18">
        <v>58</v>
      </c>
      <c r="B64" s="20">
        <f t="shared" si="7"/>
        <v>1</v>
      </c>
      <c r="C64" s="20">
        <f t="shared" si="8"/>
        <v>4</v>
      </c>
      <c r="D64" s="14">
        <f t="shared" si="9"/>
        <v>4</v>
      </c>
      <c r="E64" s="14">
        <f t="shared" si="9"/>
        <v>4</v>
      </c>
      <c r="F64" s="2" t="str">
        <f>IF(results!AA64&lt;&gt;"a","",results!B64)</f>
        <v xml:space="preserve">Kranjc Sašo </v>
      </c>
      <c r="G64" s="2">
        <f>IF(results!$AA64&lt;&gt;"a","",results!Y64)</f>
        <v>10</v>
      </c>
      <c r="H64" s="36">
        <f>IF(results!$AA64&lt;&gt;"a","",W64)</f>
        <v>56</v>
      </c>
      <c r="I64" s="36">
        <f>IF(results!$AA64&lt;&gt;"a","",IF(X64=W64,X64+0.0001,X64))</f>
        <v>62</v>
      </c>
      <c r="J64" s="36">
        <f>IF(results!$AA64&lt;&gt;"a","",IF(OR(W64=Y64,X64=Y64),Y64+0.0002,Y64))</f>
        <v>0</v>
      </c>
      <c r="K64" s="36">
        <f>IF(results!$AA64&lt;&gt;"a","",IF(OR(W64=Z64,X64=Z64,Y64=Z64),Z64+0.0003,Z64))</f>
        <v>55</v>
      </c>
      <c r="L64" s="36">
        <f>IF(results!$AA64&lt;&gt;"a","",IF(OR(W64=AA64,X64=AA64,Y64=AA64,Z64=AA64),AA64+0.0004,AA64))</f>
        <v>62.000399999999999</v>
      </c>
      <c r="M64" s="36">
        <f>IF(results!$AA64&lt;&gt;"a","",IF(OR(W64=AB64,X64=AB64,Y64=AB64,Z64=AB64,AA64=AB64),AB64+0.0005,AB64))</f>
        <v>55.000500000000002</v>
      </c>
      <c r="N64" s="36">
        <f>IF(results!$AA64&lt;&gt;"a","",IF(OR(W64=AC64,X64=AC64,Y64=AC64,Z64=AC64,AA64=AC64,AB64=AC64),AC64+0.0006,AC64))</f>
        <v>59</v>
      </c>
      <c r="O64" s="36">
        <f>IF(results!$AA64&lt;&gt;"a","",IF(OR(W64=AD64,X64=AD64,Y64=AD64,Z64=AD64,AA64=AD64,AB64=AD64,AC64=AD64),AD64+0.0007,AD64))</f>
        <v>60</v>
      </c>
      <c r="P64" s="36">
        <f>IF(results!$AA64&lt;&gt;"a","",IF(OR(W64=AE64,X64=AE64,Y64=AE64,Z64=AE64,AA64=AE64,AB64=AE64,AC64=AE64,AD64=AE64),AE64+0.0008,AE64))</f>
        <v>56.000799999999998</v>
      </c>
      <c r="Q64" s="36">
        <f>IF(results!$AA64&lt;&gt;"a","",IF(OR(W64=AF64,X64=AF64,Y64=AF64,Z64=AF64,AA64=AF64,AB64=AF64,AC64=AF64,AD64=AF64,AE64=AF64),AF64+0.0009,AF64))</f>
        <v>44</v>
      </c>
      <c r="R64" s="36">
        <f>IF(results!$AA64&lt;&gt;"a","",AG64*2)</f>
        <v>110</v>
      </c>
      <c r="S64" s="4">
        <f t="shared" si="3"/>
        <v>409</v>
      </c>
      <c r="T64" s="4">
        <f t="shared" si="4"/>
        <v>409.00000640000002</v>
      </c>
      <c r="U64" s="4">
        <f>results!Z64</f>
        <v>14.7</v>
      </c>
      <c r="V64" s="4">
        <f>IF(results!AA64="A",1,IF(results!AA64="B",2,IF(results!AA64="C",3,99)))</f>
        <v>1</v>
      </c>
      <c r="W64" s="35">
        <f>results!C64+results!D64</f>
        <v>56</v>
      </c>
      <c r="X64" s="35">
        <f>results!E64+results!F64</f>
        <v>62</v>
      </c>
      <c r="Y64" s="35">
        <f>results!G64+results!H64</f>
        <v>0</v>
      </c>
      <c r="Z64" s="35">
        <f>results!I64+results!J64</f>
        <v>55</v>
      </c>
      <c r="AA64" s="35">
        <f>results!K64+results!L64</f>
        <v>62</v>
      </c>
      <c r="AB64" s="35">
        <f>results!M64+results!N64</f>
        <v>55</v>
      </c>
      <c r="AC64" s="35">
        <f>results!O64+results!P64</f>
        <v>59</v>
      </c>
      <c r="AD64" s="35">
        <f>results!Q64+results!R64</f>
        <v>60</v>
      </c>
      <c r="AE64" s="35">
        <f>results!S64+results!T64</f>
        <v>56</v>
      </c>
      <c r="AF64" s="35">
        <f>results!U64+results!V64</f>
        <v>44</v>
      </c>
      <c r="AG64" s="35">
        <f>results!W64+results!X64</f>
        <v>55</v>
      </c>
      <c r="AH64" s="10">
        <f t="shared" si="5"/>
        <v>60</v>
      </c>
    </row>
    <row r="65" spans="1:34" x14ac:dyDescent="0.35">
      <c r="A65" s="18">
        <v>59</v>
      </c>
      <c r="B65" s="20">
        <f t="shared" si="7"/>
        <v>39</v>
      </c>
      <c r="C65" s="20">
        <f t="shared" si="8"/>
        <v>105</v>
      </c>
      <c r="D65" s="14">
        <f t="shared" si="9"/>
        <v>39</v>
      </c>
      <c r="E65" s="14">
        <f t="shared" si="9"/>
        <v>39</v>
      </c>
      <c r="F65" s="2" t="str">
        <f>IF(results!AA65&lt;&gt;"a","",results!B65)</f>
        <v/>
      </c>
      <c r="G65" s="2" t="str">
        <f>IF(results!$AA65&lt;&gt;"a","",results!Y65)</f>
        <v/>
      </c>
      <c r="H65" s="36" t="str">
        <f>IF(results!$AA65&lt;&gt;"a","",W65)</f>
        <v/>
      </c>
      <c r="I65" s="36" t="str">
        <f>IF(results!$AA65&lt;&gt;"a","",IF(X65=W65,X65+0.0001,X65))</f>
        <v/>
      </c>
      <c r="J65" s="36" t="str">
        <f>IF(results!$AA65&lt;&gt;"a","",IF(OR(W65=Y65,X65=Y65),Y65+0.0002,Y65))</f>
        <v/>
      </c>
      <c r="K65" s="36" t="str">
        <f>IF(results!$AA65&lt;&gt;"a","",IF(OR(W65=Z65,X65=Z65,Y65=Z65),Z65+0.0003,Z65))</f>
        <v/>
      </c>
      <c r="L65" s="36" t="str">
        <f>IF(results!$AA65&lt;&gt;"a","",IF(OR(W65=AA65,X65=AA65,Y65=AA65,Z65=AA65),AA65+0.0004,AA65))</f>
        <v/>
      </c>
      <c r="M65" s="36" t="str">
        <f>IF(results!$AA65&lt;&gt;"a","",IF(OR(W65=AB65,X65=AB65,Y65=AB65,Z65=AB65,AA65=AB65),AB65+0.0005,AB65))</f>
        <v/>
      </c>
      <c r="N65" s="36" t="str">
        <f>IF(results!$AA65&lt;&gt;"a","",IF(OR(W65=AC65,X65=AC65,Y65=AC65,Z65=AC65,AA65=AC65,AB65=AC65),AC65+0.0006,AC65))</f>
        <v/>
      </c>
      <c r="O65" s="36" t="str">
        <f>IF(results!$AA65&lt;&gt;"a","",IF(OR(W65=AD65,X65=AD65,Y65=AD65,Z65=AD65,AA65=AD65,AB65=AD65,AC65=AD65),AD65+0.0007,AD65))</f>
        <v/>
      </c>
      <c r="P65" s="36" t="str">
        <f>IF(results!$AA65&lt;&gt;"a","",IF(OR(W65=AE65,X65=AE65,Y65=AE65,Z65=AE65,AA65=AE65,AB65=AE65,AC65=AE65,AD65=AE65),AE65+0.0008,AE65))</f>
        <v/>
      </c>
      <c r="Q65" s="36" t="str">
        <f>IF(results!$AA65&lt;&gt;"a","",IF(OR(W65=AF65,X65=AF65,Y65=AF65,Z65=AF65,AA65=AF65,AB65=AF65,AC65=AF65,AD65=AF65,AE65=AF65),AF65+0.0009,AF65))</f>
        <v/>
      </c>
      <c r="R65" s="36" t="str">
        <f>IF(results!$AA65&lt;&gt;"a","",AG65*2)</f>
        <v/>
      </c>
      <c r="S65" s="4">
        <f t="shared" si="3"/>
        <v>0</v>
      </c>
      <c r="T65" s="4">
        <f t="shared" si="4"/>
        <v>6.4999999999999996E-6</v>
      </c>
      <c r="U65" s="4">
        <f>results!Z65</f>
        <v>19.899999999999999</v>
      </c>
      <c r="V65" s="4">
        <f>IF(results!AA65="A",1,IF(results!AA65="B",2,IF(results!AA65="C",3,99)))</f>
        <v>2</v>
      </c>
      <c r="W65" s="35">
        <f>results!C65+results!D65</f>
        <v>0</v>
      </c>
      <c r="X65" s="35">
        <f>results!E65+results!F65</f>
        <v>0</v>
      </c>
      <c r="Y65" s="35">
        <f>results!G65+results!H65</f>
        <v>0</v>
      </c>
      <c r="Z65" s="35">
        <f>results!I65+results!J65</f>
        <v>0</v>
      </c>
      <c r="AA65" s="35">
        <f>results!K65+results!L65</f>
        <v>31</v>
      </c>
      <c r="AB65" s="35">
        <f>results!M65+results!N65</f>
        <v>0</v>
      </c>
      <c r="AC65" s="35">
        <f>results!O65+results!P65</f>
        <v>0</v>
      </c>
      <c r="AD65" s="35">
        <f>results!Q65+results!R65</f>
        <v>0</v>
      </c>
      <c r="AE65" s="35">
        <f>results!S65+results!T65</f>
        <v>0</v>
      </c>
      <c r="AF65" s="35">
        <f>results!U65+results!V65</f>
        <v>0</v>
      </c>
      <c r="AG65" s="35">
        <f>results!W65+results!X65</f>
        <v>42</v>
      </c>
      <c r="AH65" s="10" t="e">
        <f t="shared" si="5"/>
        <v>#NUM!</v>
      </c>
    </row>
    <row r="66" spans="1:34" x14ac:dyDescent="0.35">
      <c r="A66" s="18">
        <v>60</v>
      </c>
      <c r="B66" s="20">
        <f t="shared" si="7"/>
        <v>39</v>
      </c>
      <c r="C66" s="20">
        <f t="shared" si="8"/>
        <v>104</v>
      </c>
      <c r="D66" s="14">
        <f t="shared" si="9"/>
        <v>39</v>
      </c>
      <c r="E66" s="14">
        <f t="shared" si="9"/>
        <v>39</v>
      </c>
      <c r="F66" s="2" t="str">
        <f>IF(results!AA66&lt;&gt;"a","",results!B66)</f>
        <v/>
      </c>
      <c r="G66" s="2" t="str">
        <f>IF(results!$AA66&lt;&gt;"a","",results!Y66)</f>
        <v/>
      </c>
      <c r="H66" s="36" t="str">
        <f>IF(results!$AA66&lt;&gt;"a","",W66)</f>
        <v/>
      </c>
      <c r="I66" s="36" t="str">
        <f>IF(results!$AA66&lt;&gt;"a","",IF(X66=W66,X66+0.0001,X66))</f>
        <v/>
      </c>
      <c r="J66" s="36" t="str">
        <f>IF(results!$AA66&lt;&gt;"a","",IF(OR(W66=Y66,X66=Y66),Y66+0.0002,Y66))</f>
        <v/>
      </c>
      <c r="K66" s="36" t="str">
        <f>IF(results!$AA66&lt;&gt;"a","",IF(OR(W66=Z66,X66=Z66,Y66=Z66),Z66+0.0003,Z66))</f>
        <v/>
      </c>
      <c r="L66" s="36" t="str">
        <f>IF(results!$AA66&lt;&gt;"a","",IF(OR(W66=AA66,X66=AA66,Y66=AA66,Z66=AA66),AA66+0.0004,AA66))</f>
        <v/>
      </c>
      <c r="M66" s="36" t="str">
        <f>IF(results!$AA66&lt;&gt;"a","",IF(OR(W66=AB66,X66=AB66,Y66=AB66,Z66=AB66,AA66=AB66),AB66+0.0005,AB66))</f>
        <v/>
      </c>
      <c r="N66" s="36" t="str">
        <f>IF(results!$AA66&lt;&gt;"a","",IF(OR(W66=AC66,X66=AC66,Y66=AC66,Z66=AC66,AA66=AC66,AB66=AC66),AC66+0.0006,AC66))</f>
        <v/>
      </c>
      <c r="O66" s="36" t="str">
        <f>IF(results!$AA66&lt;&gt;"a","",IF(OR(W66=AD66,X66=AD66,Y66=AD66,Z66=AD66,AA66=AD66,AB66=AD66,AC66=AD66),AD66+0.0007,AD66))</f>
        <v/>
      </c>
      <c r="P66" s="36" t="str">
        <f>IF(results!$AA66&lt;&gt;"a","",IF(OR(W66=AE66,X66=AE66,Y66=AE66,Z66=AE66,AA66=AE66,AB66=AE66,AC66=AE66,AD66=AE66),AE66+0.0008,AE66))</f>
        <v/>
      </c>
      <c r="Q66" s="36" t="str">
        <f>IF(results!$AA66&lt;&gt;"a","",IF(OR(W66=AF66,X66=AF66,Y66=AF66,Z66=AF66,AA66=AF66,AB66=AF66,AC66=AF66,AD66=AF66,AE66=AF66),AF66+0.0009,AF66))</f>
        <v/>
      </c>
      <c r="R66" s="36" t="str">
        <f>IF(results!$AA66&lt;&gt;"a","",AG66*2)</f>
        <v/>
      </c>
      <c r="S66" s="4">
        <f t="shared" si="3"/>
        <v>0</v>
      </c>
      <c r="T66" s="4">
        <f t="shared" si="4"/>
        <v>6.5999999999999995E-6</v>
      </c>
      <c r="U66" s="4">
        <f>results!Z66</f>
        <v>22.2</v>
      </c>
      <c r="V66" s="4">
        <f>IF(results!AA66="A",1,IF(results!AA66="B",2,IF(results!AA66="C",3,99)))</f>
        <v>2</v>
      </c>
      <c r="W66" s="35">
        <f>results!C66+results!D66</f>
        <v>0</v>
      </c>
      <c r="X66" s="35">
        <f>results!E66+results!F66</f>
        <v>36</v>
      </c>
      <c r="Y66" s="35">
        <f>results!G66+results!H66</f>
        <v>0</v>
      </c>
      <c r="Z66" s="35">
        <f>results!I66+results!J66</f>
        <v>0</v>
      </c>
      <c r="AA66" s="35">
        <f>results!K66+results!L66</f>
        <v>0</v>
      </c>
      <c r="AB66" s="35">
        <f>results!M66+results!N66</f>
        <v>0</v>
      </c>
      <c r="AC66" s="35">
        <f>results!O66+results!P66</f>
        <v>0</v>
      </c>
      <c r="AD66" s="35">
        <f>results!Q66+results!R66</f>
        <v>0</v>
      </c>
      <c r="AE66" s="35">
        <f>results!S66+results!T66</f>
        <v>0</v>
      </c>
      <c r="AF66" s="35">
        <f>results!U66+results!V66</f>
        <v>0</v>
      </c>
      <c r="AG66" s="35">
        <f>results!W66+results!X66</f>
        <v>0</v>
      </c>
      <c r="AH66" s="10" t="e">
        <f t="shared" si="5"/>
        <v>#NUM!</v>
      </c>
    </row>
    <row r="67" spans="1:34" x14ac:dyDescent="0.35">
      <c r="A67" s="18">
        <v>61</v>
      </c>
      <c r="B67" s="20">
        <f t="shared" si="7"/>
        <v>39</v>
      </c>
      <c r="C67" s="20">
        <f t="shared" si="8"/>
        <v>103</v>
      </c>
      <c r="D67" s="14">
        <f t="shared" ref="D67:E86" si="10">_xlfn.RANK.EQ($S67,$S$7:$S$155,0)</f>
        <v>39</v>
      </c>
      <c r="E67" s="14">
        <f t="shared" si="10"/>
        <v>39</v>
      </c>
      <c r="F67" s="2" t="str">
        <f>IF(results!AA67&lt;&gt;"a","",results!B67)</f>
        <v/>
      </c>
      <c r="G67" s="2" t="str">
        <f>IF(results!$AA67&lt;&gt;"a","",results!Y67)</f>
        <v/>
      </c>
      <c r="H67" s="36" t="str">
        <f>IF(results!$AA67&lt;&gt;"a","",W67)</f>
        <v/>
      </c>
      <c r="I67" s="36" t="str">
        <f>IF(results!$AA67&lt;&gt;"a","",IF(X67=W67,X67+0.0001,X67))</f>
        <v/>
      </c>
      <c r="J67" s="36" t="str">
        <f>IF(results!$AA67&lt;&gt;"a","",IF(OR(W67=Y67,X67=Y67),Y67+0.0002,Y67))</f>
        <v/>
      </c>
      <c r="K67" s="36" t="str">
        <f>IF(results!$AA67&lt;&gt;"a","",IF(OR(W67=Z67,X67=Z67,Y67=Z67),Z67+0.0003,Z67))</f>
        <v/>
      </c>
      <c r="L67" s="36" t="str">
        <f>IF(results!$AA67&lt;&gt;"a","",IF(OR(W67=AA67,X67=AA67,Y67=AA67,Z67=AA67),AA67+0.0004,AA67))</f>
        <v/>
      </c>
      <c r="M67" s="36" t="str">
        <f>IF(results!$AA67&lt;&gt;"a","",IF(OR(W67=AB67,X67=AB67,Y67=AB67,Z67=AB67,AA67=AB67),AB67+0.0005,AB67))</f>
        <v/>
      </c>
      <c r="N67" s="36" t="str">
        <f>IF(results!$AA67&lt;&gt;"a","",IF(OR(W67=AC67,X67=AC67,Y67=AC67,Z67=AC67,AA67=AC67,AB67=AC67),AC67+0.0006,AC67))</f>
        <v/>
      </c>
      <c r="O67" s="36" t="str">
        <f>IF(results!$AA67&lt;&gt;"a","",IF(OR(W67=AD67,X67=AD67,Y67=AD67,Z67=AD67,AA67=AD67,AB67=AD67,AC67=AD67),AD67+0.0007,AD67))</f>
        <v/>
      </c>
      <c r="P67" s="36" t="str">
        <f>IF(results!$AA67&lt;&gt;"a","",IF(OR(W67=AE67,X67=AE67,Y67=AE67,Z67=AE67,AA67=AE67,AB67=AE67,AC67=AE67,AD67=AE67),AE67+0.0008,AE67))</f>
        <v/>
      </c>
      <c r="Q67" s="36" t="str">
        <f>IF(results!$AA67&lt;&gt;"a","",IF(OR(W67=AF67,X67=AF67,Y67=AF67,Z67=AF67,AA67=AF67,AB67=AF67,AC67=AF67,AD67=AF67,AE67=AF67),AF67+0.0009,AF67))</f>
        <v/>
      </c>
      <c r="R67" s="36" t="str">
        <f>IF(results!$AA67&lt;&gt;"a","",AG67*2)</f>
        <v/>
      </c>
      <c r="S67" s="4">
        <f t="shared" si="3"/>
        <v>0</v>
      </c>
      <c r="T67" s="4">
        <f t="shared" si="4"/>
        <v>6.6999999999999994E-6</v>
      </c>
      <c r="U67" s="4">
        <f>results!Z67</f>
        <v>20.3</v>
      </c>
      <c r="V67" s="4">
        <f>IF(results!AA67="A",1,IF(results!AA67="B",2,IF(results!AA67="C",3,99)))</f>
        <v>2</v>
      </c>
      <c r="W67" s="35">
        <f>results!C67+results!D67</f>
        <v>0</v>
      </c>
      <c r="X67" s="35">
        <f>results!E67+results!F67</f>
        <v>0</v>
      </c>
      <c r="Y67" s="35">
        <f>results!G67+results!H67</f>
        <v>0</v>
      </c>
      <c r="Z67" s="35">
        <f>results!I67+results!J67</f>
        <v>44</v>
      </c>
      <c r="AA67" s="35">
        <f>results!K67+results!L67</f>
        <v>0</v>
      </c>
      <c r="AB67" s="35">
        <f>results!M67+results!N67</f>
        <v>0</v>
      </c>
      <c r="AC67" s="35">
        <f>results!O67+results!P67</f>
        <v>0</v>
      </c>
      <c r="AD67" s="35">
        <f>results!Q67+results!R67</f>
        <v>0</v>
      </c>
      <c r="AE67" s="35">
        <f>results!S67+results!T67</f>
        <v>0</v>
      </c>
      <c r="AF67" s="35">
        <f>results!U67+results!V67</f>
        <v>0</v>
      </c>
      <c r="AG67" s="35">
        <f>results!W67+results!X67</f>
        <v>0</v>
      </c>
      <c r="AH67" s="10" t="e">
        <f t="shared" si="5"/>
        <v>#NUM!</v>
      </c>
    </row>
    <row r="68" spans="1:34" x14ac:dyDescent="0.35">
      <c r="A68" s="18">
        <v>62</v>
      </c>
      <c r="B68" s="20">
        <f t="shared" si="7"/>
        <v>39</v>
      </c>
      <c r="C68" s="20">
        <f t="shared" si="8"/>
        <v>102</v>
      </c>
      <c r="D68" s="14">
        <f t="shared" si="10"/>
        <v>39</v>
      </c>
      <c r="E68" s="14">
        <f t="shared" si="10"/>
        <v>39</v>
      </c>
      <c r="F68" s="2" t="str">
        <f>IF(results!AA68&lt;&gt;"a","",results!B68)</f>
        <v/>
      </c>
      <c r="G68" s="2" t="str">
        <f>IF(results!$AA68&lt;&gt;"a","",results!Y68)</f>
        <v/>
      </c>
      <c r="H68" s="36" t="str">
        <f>IF(results!$AA68&lt;&gt;"a","",W68)</f>
        <v/>
      </c>
      <c r="I68" s="36" t="str">
        <f>IF(results!$AA68&lt;&gt;"a","",IF(X68=W68,X68+0.0001,X68))</f>
        <v/>
      </c>
      <c r="J68" s="36" t="str">
        <f>IF(results!$AA68&lt;&gt;"a","",IF(OR(W68=Y68,X68=Y68),Y68+0.0002,Y68))</f>
        <v/>
      </c>
      <c r="K68" s="36" t="str">
        <f>IF(results!$AA68&lt;&gt;"a","",IF(OR(W68=Z68,X68=Z68,Y68=Z68),Z68+0.0003,Z68))</f>
        <v/>
      </c>
      <c r="L68" s="36" t="str">
        <f>IF(results!$AA68&lt;&gt;"a","",IF(OR(W68=AA68,X68=AA68,Y68=AA68,Z68=AA68),AA68+0.0004,AA68))</f>
        <v/>
      </c>
      <c r="M68" s="36" t="str">
        <f>IF(results!$AA68&lt;&gt;"a","",IF(OR(W68=AB68,X68=AB68,Y68=AB68,Z68=AB68,AA68=AB68),AB68+0.0005,AB68))</f>
        <v/>
      </c>
      <c r="N68" s="36" t="str">
        <f>IF(results!$AA68&lt;&gt;"a","",IF(OR(W68=AC68,X68=AC68,Y68=AC68,Z68=AC68,AA68=AC68,AB68=AC68),AC68+0.0006,AC68))</f>
        <v/>
      </c>
      <c r="O68" s="36" t="str">
        <f>IF(results!$AA68&lt;&gt;"a","",IF(OR(W68=AD68,X68=AD68,Y68=AD68,Z68=AD68,AA68=AD68,AB68=AD68,AC68=AD68),AD68+0.0007,AD68))</f>
        <v/>
      </c>
      <c r="P68" s="36" t="str">
        <f>IF(results!$AA68&lt;&gt;"a","",IF(OR(W68=AE68,X68=AE68,Y68=AE68,Z68=AE68,AA68=AE68,AB68=AE68,AC68=AE68,AD68=AE68),AE68+0.0008,AE68))</f>
        <v/>
      </c>
      <c r="Q68" s="36" t="str">
        <f>IF(results!$AA68&lt;&gt;"a","",IF(OR(W68=AF68,X68=AF68,Y68=AF68,Z68=AF68,AA68=AF68,AB68=AF68,AC68=AF68,AD68=AF68,AE68=AF68),AF68+0.0009,AF68))</f>
        <v/>
      </c>
      <c r="R68" s="36" t="str">
        <f>IF(results!$AA68&lt;&gt;"a","",AG68*2)</f>
        <v/>
      </c>
      <c r="S68" s="4">
        <f t="shared" si="3"/>
        <v>0</v>
      </c>
      <c r="T68" s="4">
        <f t="shared" si="4"/>
        <v>6.7999999999999993E-6</v>
      </c>
      <c r="U68" s="4">
        <f>results!Z68</f>
        <v>17.600000000000001</v>
      </c>
      <c r="V68" s="4">
        <f>IF(results!AA68="A",1,IF(results!AA68="B",2,IF(results!AA68="C",3,99)))</f>
        <v>2</v>
      </c>
      <c r="W68" s="35">
        <f>results!C68+results!D68</f>
        <v>0</v>
      </c>
      <c r="X68" s="35">
        <f>results!E68+results!F68</f>
        <v>0</v>
      </c>
      <c r="Y68" s="35">
        <f>results!G68+results!H68</f>
        <v>0</v>
      </c>
      <c r="Z68" s="35">
        <f>results!I68+results!J68</f>
        <v>43</v>
      </c>
      <c r="AA68" s="35">
        <f>results!K68+results!L68</f>
        <v>0</v>
      </c>
      <c r="AB68" s="35">
        <f>results!M68+results!N68</f>
        <v>0</v>
      </c>
      <c r="AC68" s="35">
        <f>results!O68+results!P68</f>
        <v>0</v>
      </c>
      <c r="AD68" s="35">
        <f>results!Q68+results!R68</f>
        <v>0</v>
      </c>
      <c r="AE68" s="35">
        <f>results!S68+results!T68</f>
        <v>0</v>
      </c>
      <c r="AF68" s="35">
        <f>results!U68+results!V68</f>
        <v>0</v>
      </c>
      <c r="AG68" s="35">
        <f>results!W68+results!X68</f>
        <v>0</v>
      </c>
      <c r="AH68" s="10" t="e">
        <f t="shared" si="5"/>
        <v>#NUM!</v>
      </c>
    </row>
    <row r="69" spans="1:34" ht="15" customHeight="1" x14ac:dyDescent="0.35">
      <c r="A69" s="18">
        <v>63</v>
      </c>
      <c r="B69" s="20">
        <f t="shared" si="7"/>
        <v>110</v>
      </c>
      <c r="C69" s="20">
        <f t="shared" si="8"/>
        <v>101</v>
      </c>
      <c r="D69" s="14">
        <f t="shared" si="10"/>
        <v>39</v>
      </c>
      <c r="E69" s="14">
        <f t="shared" si="10"/>
        <v>39</v>
      </c>
      <c r="F69" s="2" t="str">
        <f>IF(results!AA69&lt;&gt;"a","",results!B69)</f>
        <v/>
      </c>
      <c r="G69" s="2" t="str">
        <f>IF(results!$AA69&lt;&gt;"a","",results!Y69)</f>
        <v/>
      </c>
      <c r="H69" s="36" t="str">
        <f>IF(results!$AA69&lt;&gt;"a","",W69)</f>
        <v/>
      </c>
      <c r="I69" s="36" t="str">
        <f>IF(results!$AA69&lt;&gt;"a","",IF(X69=W69,X69+0.0001,X69))</f>
        <v/>
      </c>
      <c r="J69" s="36" t="str">
        <f>IF(results!$AA69&lt;&gt;"a","",IF(OR(W69=Y69,X69=Y69),Y69+0.0002,Y69))</f>
        <v/>
      </c>
      <c r="K69" s="36" t="str">
        <f>IF(results!$AA69&lt;&gt;"a","",IF(OR(W69=Z69,X69=Z69,Y69=Z69),Z69+0.0003,Z69))</f>
        <v/>
      </c>
      <c r="L69" s="36" t="str">
        <f>IF(results!$AA69&lt;&gt;"a","",IF(OR(W69=AA69,X69=AA69,Y69=AA69,Z69=AA69),AA69+0.0004,AA69))</f>
        <v/>
      </c>
      <c r="M69" s="36" t="str">
        <f>IF(results!$AA69&lt;&gt;"a","",IF(OR(W69=AB69,X69=AB69,Y69=AB69,Z69=AB69,AA69=AB69),AB69+0.0005,AB69))</f>
        <v/>
      </c>
      <c r="N69" s="36" t="str">
        <f>IF(results!$AA69&lt;&gt;"a","",IF(OR(W69=AC69,X69=AC69,Y69=AC69,Z69=AC69,AA69=AC69,AB69=AC69),AC69+0.0006,AC69))</f>
        <v/>
      </c>
      <c r="O69" s="36" t="str">
        <f>IF(results!$AA69&lt;&gt;"a","",IF(OR(W69=AD69,X69=AD69,Y69=AD69,Z69=AD69,AA69=AD69,AB69=AD69,AC69=AD69),AD69+0.0007,AD69))</f>
        <v/>
      </c>
      <c r="P69" s="36" t="str">
        <f>IF(results!$AA69&lt;&gt;"a","",IF(OR(W69=AE69,X69=AE69,Y69=AE69,Z69=AE69,AA69=AE69,AB69=AE69,AC69=AE69,AD69=AE69),AE69+0.0008,AE69))</f>
        <v/>
      </c>
      <c r="Q69" s="36" t="str">
        <f>IF(results!$AA69&lt;&gt;"a","",IF(OR(W69=AF69,X69=AF69,Y69=AF69,Z69=AF69,AA69=AF69,AB69=AF69,AC69=AF69,AD69=AF69,AE69=AF69),AF69+0.0009,AF69))</f>
        <v/>
      </c>
      <c r="R69" s="36" t="str">
        <f>IF(results!$AA69&lt;&gt;"a","",AG69*2)</f>
        <v/>
      </c>
      <c r="S69" s="4">
        <f t="shared" si="3"/>
        <v>0</v>
      </c>
      <c r="T69" s="4">
        <f t="shared" si="4"/>
        <v>6.9E-6</v>
      </c>
      <c r="U69" s="4">
        <f>results!Z69</f>
        <v>45.3</v>
      </c>
      <c r="V69" s="4">
        <f>IF(results!AA69="A",1,IF(results!AA69="B",2,IF(results!AA69="C",3,99)))</f>
        <v>3</v>
      </c>
      <c r="W69" s="35">
        <f>results!C69+results!D69</f>
        <v>0</v>
      </c>
      <c r="X69" s="35">
        <f>results!E69+results!F69</f>
        <v>0</v>
      </c>
      <c r="Y69" s="35">
        <f>results!G69+results!H69</f>
        <v>0</v>
      </c>
      <c r="Z69" s="35">
        <f>results!I69+results!J69</f>
        <v>0</v>
      </c>
      <c r="AA69" s="35">
        <f>results!K69+results!L69</f>
        <v>0</v>
      </c>
      <c r="AB69" s="35">
        <f>results!M69+results!N69</f>
        <v>27</v>
      </c>
      <c r="AC69" s="35">
        <f>results!O69+results!P69</f>
        <v>0</v>
      </c>
      <c r="AD69" s="35">
        <f>results!Q69+results!R69</f>
        <v>0</v>
      </c>
      <c r="AE69" s="35">
        <f>results!S69+results!T69</f>
        <v>0</v>
      </c>
      <c r="AF69" s="35">
        <f>results!U69+results!V69</f>
        <v>0</v>
      </c>
      <c r="AG69" s="35">
        <f>results!W69+results!X69</f>
        <v>0</v>
      </c>
      <c r="AH69" s="10" t="e">
        <f t="shared" si="5"/>
        <v>#NUM!</v>
      </c>
    </row>
    <row r="70" spans="1:34" x14ac:dyDescent="0.35">
      <c r="A70" s="18">
        <v>64</v>
      </c>
      <c r="B70" s="20">
        <f t="shared" si="7"/>
        <v>39</v>
      </c>
      <c r="C70" s="20">
        <f t="shared" si="8"/>
        <v>100</v>
      </c>
      <c r="D70" s="14">
        <f t="shared" si="10"/>
        <v>39</v>
      </c>
      <c r="E70" s="14">
        <f t="shared" si="10"/>
        <v>39</v>
      </c>
      <c r="F70" s="2" t="str">
        <f>IF(results!AA70&lt;&gt;"a","",results!B70)</f>
        <v/>
      </c>
      <c r="G70" s="2" t="str">
        <f>IF(results!$AA70&lt;&gt;"a","",results!Y70)</f>
        <v/>
      </c>
      <c r="H70" s="36" t="str">
        <f>IF(results!$AA70&lt;&gt;"a","",W70)</f>
        <v/>
      </c>
      <c r="I70" s="36" t="str">
        <f>IF(results!$AA70&lt;&gt;"a","",IF(X70=W70,X70+0.0001,X70))</f>
        <v/>
      </c>
      <c r="J70" s="36" t="str">
        <f>IF(results!$AA70&lt;&gt;"a","",IF(OR(W70=Y70,X70=Y70),Y70+0.0002,Y70))</f>
        <v/>
      </c>
      <c r="K70" s="36" t="str">
        <f>IF(results!$AA70&lt;&gt;"a","",IF(OR(W70=Z70,X70=Z70,Y70=Z70),Z70+0.0003,Z70))</f>
        <v/>
      </c>
      <c r="L70" s="36" t="str">
        <f>IF(results!$AA70&lt;&gt;"a","",IF(OR(W70=AA70,X70=AA70,Y70=AA70,Z70=AA70),AA70+0.0004,AA70))</f>
        <v/>
      </c>
      <c r="M70" s="36" t="str">
        <f>IF(results!$AA70&lt;&gt;"a","",IF(OR(W70=AB70,X70=AB70,Y70=AB70,Z70=AB70,AA70=AB70),AB70+0.0005,AB70))</f>
        <v/>
      </c>
      <c r="N70" s="36" t="str">
        <f>IF(results!$AA70&lt;&gt;"a","",IF(OR(W70=AC70,X70=AC70,Y70=AC70,Z70=AC70,AA70=AC70,AB70=AC70),AC70+0.0006,AC70))</f>
        <v/>
      </c>
      <c r="O70" s="36" t="str">
        <f>IF(results!$AA70&lt;&gt;"a","",IF(OR(W70=AD70,X70=AD70,Y70=AD70,Z70=AD70,AA70=AD70,AB70=AD70,AC70=AD70),AD70+0.0007,AD70))</f>
        <v/>
      </c>
      <c r="P70" s="36" t="str">
        <f>IF(results!$AA70&lt;&gt;"a","",IF(OR(W70=AE70,X70=AE70,Y70=AE70,Z70=AE70,AA70=AE70,AB70=AE70,AC70=AE70,AD70=AE70),AE70+0.0008,AE70))</f>
        <v/>
      </c>
      <c r="Q70" s="36" t="str">
        <f>IF(results!$AA70&lt;&gt;"a","",IF(OR(W70=AF70,X70=AF70,Y70=AF70,Z70=AF70,AA70=AF70,AB70=AF70,AC70=AF70,AD70=AF70,AE70=AF70),AF70+0.0009,AF70))</f>
        <v/>
      </c>
      <c r="R70" s="36" t="str">
        <f>IF(results!$AA70&lt;&gt;"a","",AG70*2)</f>
        <v/>
      </c>
      <c r="S70" s="4">
        <f t="shared" si="3"/>
        <v>0</v>
      </c>
      <c r="T70" s="4">
        <f t="shared" si="4"/>
        <v>6.9999999999999999E-6</v>
      </c>
      <c r="U70" s="4">
        <f>results!Z70</f>
        <v>19.3</v>
      </c>
      <c r="V70" s="4">
        <f>IF(results!AA70="A",1,IF(results!AA70="B",2,IF(results!AA70="C",3,99)))</f>
        <v>2</v>
      </c>
      <c r="W70" s="35">
        <f>results!C70+results!D70</f>
        <v>0</v>
      </c>
      <c r="X70" s="35">
        <f>results!E70+results!F70</f>
        <v>0</v>
      </c>
      <c r="Y70" s="35">
        <f>results!G70+results!H70</f>
        <v>0</v>
      </c>
      <c r="Z70" s="35">
        <f>results!I70+results!J70</f>
        <v>0</v>
      </c>
      <c r="AA70" s="35">
        <f>results!K70+results!L70</f>
        <v>0</v>
      </c>
      <c r="AB70" s="35">
        <f>results!M70+results!N70</f>
        <v>0</v>
      </c>
      <c r="AC70" s="35">
        <f>results!O70+results!P70</f>
        <v>0</v>
      </c>
      <c r="AD70" s="35">
        <f>results!Q70+results!R70</f>
        <v>0</v>
      </c>
      <c r="AE70" s="35">
        <f>results!S70+results!T70</f>
        <v>0</v>
      </c>
      <c r="AF70" s="35">
        <f>results!U70+results!V70</f>
        <v>0</v>
      </c>
      <c r="AG70" s="35">
        <f>results!W70+results!X70</f>
        <v>36</v>
      </c>
      <c r="AH70" s="10" t="e">
        <f t="shared" si="5"/>
        <v>#NUM!</v>
      </c>
    </row>
    <row r="71" spans="1:34" x14ac:dyDescent="0.35">
      <c r="A71" s="18">
        <v>65</v>
      </c>
      <c r="B71" s="20">
        <f t="shared" ref="B71:B102" si="11">RANK($V71,$V$7:$V$155,1)</f>
        <v>1</v>
      </c>
      <c r="C71" s="20">
        <f t="shared" ref="C71:C102" si="12">RANK($T71,$T$7:$T$155)</f>
        <v>18</v>
      </c>
      <c r="D71" s="14">
        <f t="shared" si="10"/>
        <v>18</v>
      </c>
      <c r="E71" s="14">
        <f t="shared" si="10"/>
        <v>18</v>
      </c>
      <c r="F71" s="2" t="str">
        <f>IF(results!AA71&lt;&gt;"a","",results!B71)</f>
        <v>Kuttnig Harald</v>
      </c>
      <c r="G71" s="2">
        <f>IF(results!$AA71&lt;&gt;"a","",results!Y71)</f>
        <v>2</v>
      </c>
      <c r="H71" s="36">
        <f>IF(results!$AA71&lt;&gt;"a","",W71)</f>
        <v>0</v>
      </c>
      <c r="I71" s="36">
        <f>IF(results!$AA71&lt;&gt;"a","",IF(X71=W71,X71+0.0001,X71))</f>
        <v>1E-4</v>
      </c>
      <c r="J71" s="36">
        <f>IF(results!$AA71&lt;&gt;"a","",IF(OR(W71=Y71,X71=Y71),Y71+0.0002,Y71))</f>
        <v>2.0000000000000001E-4</v>
      </c>
      <c r="K71" s="36">
        <f>IF(results!$AA71&lt;&gt;"a","",IF(OR(W71=Z71,X71=Z71,Y71=Z71),Z71+0.0003,Z71))</f>
        <v>2.9999999999999997E-4</v>
      </c>
      <c r="L71" s="36">
        <f>IF(results!$AA71&lt;&gt;"a","",IF(OR(W71=AA71,X71=AA71,Y71=AA71,Z71=AA71),AA71+0.0004,AA71))</f>
        <v>4.0000000000000002E-4</v>
      </c>
      <c r="M71" s="36">
        <f>IF(results!$AA71&lt;&gt;"a","",IF(OR(W71=AB71,X71=AB71,Y71=AB71,Z71=AB71,AA71=AB71),AB71+0.0005,AB71))</f>
        <v>5.0000000000000001E-4</v>
      </c>
      <c r="N71" s="36">
        <f>IF(results!$AA71&lt;&gt;"a","",IF(OR(W71=AC71,X71=AC71,Y71=AC71,Z71=AC71,AA71=AC71,AB71=AC71),AC71+0.0006,AC71))</f>
        <v>53</v>
      </c>
      <c r="O71" s="36">
        <f>IF(results!$AA71&lt;&gt;"a","",IF(OR(W71=AD71,X71=AD71,Y71=AD71,Z71=AD71,AA71=AD71,AB71=AD71,AC71=AD71),AD71+0.0007,AD71))</f>
        <v>40</v>
      </c>
      <c r="P71" s="36">
        <f>IF(results!$AA71&lt;&gt;"a","",IF(OR(W71=AE71,X71=AE71,Y71=AE71,Z71=AE71,AA71=AE71,AB71=AE71,AC71=AE71,AD71=AE71),AE71+0.0008,AE71))</f>
        <v>8.0000000000000004E-4</v>
      </c>
      <c r="Q71" s="36">
        <f>IF(results!$AA71&lt;&gt;"a","",IF(OR(W71=AF71,X71=AF71,Y71=AF71,Z71=AF71,AA71=AF71,AB71=AF71,AC71=AF71,AD71=AF71,AE71=AF71),AF71+0.0009,AF71))</f>
        <v>8.9999999999999998E-4</v>
      </c>
      <c r="R71" s="36">
        <f>IF(results!$AA71&lt;&gt;"a","",AG71*2)</f>
        <v>0</v>
      </c>
      <c r="S71" s="4">
        <f t="shared" si="3"/>
        <v>93</v>
      </c>
      <c r="T71" s="4">
        <f t="shared" si="4"/>
        <v>93.000007100000005</v>
      </c>
      <c r="U71" s="4">
        <f>results!Z71</f>
        <v>13.1</v>
      </c>
      <c r="V71" s="4">
        <f>IF(results!AA71="A",1,IF(results!AA71="B",2,IF(results!AA71="C",3,99)))</f>
        <v>1</v>
      </c>
      <c r="W71" s="35">
        <f>results!C71+results!D71</f>
        <v>0</v>
      </c>
      <c r="X71" s="35">
        <f>results!E71+results!F71</f>
        <v>0</v>
      </c>
      <c r="Y71" s="35">
        <f>results!G71+results!H71</f>
        <v>0</v>
      </c>
      <c r="Z71" s="35">
        <f>results!I71+results!J71</f>
        <v>0</v>
      </c>
      <c r="AA71" s="35">
        <f>results!K71+results!L71</f>
        <v>0</v>
      </c>
      <c r="AB71" s="35">
        <f>results!M71+results!N71</f>
        <v>0</v>
      </c>
      <c r="AC71" s="35">
        <f>results!O71+results!P71</f>
        <v>53</v>
      </c>
      <c r="AD71" s="35">
        <f>results!Q71+results!R71</f>
        <v>40</v>
      </c>
      <c r="AE71" s="35">
        <f>results!S71+results!T71</f>
        <v>0</v>
      </c>
      <c r="AF71" s="35">
        <f>results!U71+results!V71</f>
        <v>0</v>
      </c>
      <c r="AG71" s="35">
        <f>results!W71+results!X71</f>
        <v>0</v>
      </c>
      <c r="AH71" s="10">
        <f t="shared" si="5"/>
        <v>8.0000000000000004E-4</v>
      </c>
    </row>
    <row r="72" spans="1:34" x14ac:dyDescent="0.35">
      <c r="A72" s="18">
        <v>66</v>
      </c>
      <c r="B72" s="20">
        <f t="shared" si="11"/>
        <v>110</v>
      </c>
      <c r="C72" s="20">
        <f t="shared" si="12"/>
        <v>99</v>
      </c>
      <c r="D72" s="14">
        <f t="shared" si="10"/>
        <v>39</v>
      </c>
      <c r="E72" s="14">
        <f t="shared" si="10"/>
        <v>39</v>
      </c>
      <c r="F72" s="2" t="str">
        <f>IF(results!AA72&lt;&gt;"a","",results!B72)</f>
        <v/>
      </c>
      <c r="G72" s="2" t="str">
        <f>IF(results!$AA72&lt;&gt;"a","",results!Y72)</f>
        <v/>
      </c>
      <c r="H72" s="36" t="str">
        <f>IF(results!$AA72&lt;&gt;"a","",W72)</f>
        <v/>
      </c>
      <c r="I72" s="36" t="str">
        <f>IF(results!$AA72&lt;&gt;"a","",IF(X72=W72,X72+0.0001,X72))</f>
        <v/>
      </c>
      <c r="J72" s="36" t="str">
        <f>IF(results!$AA72&lt;&gt;"a","",IF(OR(W72=Y72,X72=Y72),Y72+0.0002,Y72))</f>
        <v/>
      </c>
      <c r="K72" s="36" t="str">
        <f>IF(results!$AA72&lt;&gt;"a","",IF(OR(W72=Z72,X72=Z72,Y72=Z72),Z72+0.0003,Z72))</f>
        <v/>
      </c>
      <c r="L72" s="36" t="str">
        <f>IF(results!$AA72&lt;&gt;"a","",IF(OR(W72=AA72,X72=AA72,Y72=AA72,Z72=AA72),AA72+0.0004,AA72))</f>
        <v/>
      </c>
      <c r="M72" s="36" t="str">
        <f>IF(results!$AA72&lt;&gt;"a","",IF(OR(W72=AB72,X72=AB72,Y72=AB72,Z72=AB72,AA72=AB72),AB72+0.0005,AB72))</f>
        <v/>
      </c>
      <c r="N72" s="36" t="str">
        <f>IF(results!$AA72&lt;&gt;"a","",IF(OR(W72=AC72,X72=AC72,Y72=AC72,Z72=AC72,AA72=AC72,AB72=AC72),AC72+0.0006,AC72))</f>
        <v/>
      </c>
      <c r="O72" s="36" t="str">
        <f>IF(results!$AA72&lt;&gt;"a","",IF(OR(W72=AD72,X72=AD72,Y72=AD72,Z72=AD72,AA72=AD72,AB72=AD72,AC72=AD72),AD72+0.0007,AD72))</f>
        <v/>
      </c>
      <c r="P72" s="36" t="str">
        <f>IF(results!$AA72&lt;&gt;"a","",IF(OR(W72=AE72,X72=AE72,Y72=AE72,Z72=AE72,AA72=AE72,AB72=AE72,AC72=AE72,AD72=AE72),AE72+0.0008,AE72))</f>
        <v/>
      </c>
      <c r="Q72" s="36" t="str">
        <f>IF(results!$AA72&lt;&gt;"a","",IF(OR(W72=AF72,X72=AF72,Y72=AF72,Z72=AF72,AA72=AF72,AB72=AF72,AC72=AF72,AD72=AF72,AE72=AF72),AF72+0.0009,AF72))</f>
        <v/>
      </c>
      <c r="R72" s="36" t="str">
        <f>IF(results!$AA72&lt;&gt;"a","",AG72*2)</f>
        <v/>
      </c>
      <c r="S72" s="4">
        <f t="shared" ref="S72:S135" si="13">IF(F72&lt;&gt;"",ROUND((MAX(H72:R72)+LARGE(H72:R72,2)+LARGE(H72:R72,3)+LARGE(H72:R72,4)+LARGE(H72:R72,5)+LARGE(H72:R72,6)),0),0)</f>
        <v>0</v>
      </c>
      <c r="T72" s="4">
        <f t="shared" ref="T72:T135" si="14">S72+0.0000001*ROW()</f>
        <v>7.1999999999999997E-6</v>
      </c>
      <c r="U72" s="4">
        <f>results!Z72</f>
        <v>27.6</v>
      </c>
      <c r="V72" s="4">
        <f>IF(results!AA72="A",1,IF(results!AA72="B",2,IF(results!AA72="C",3,99)))</f>
        <v>3</v>
      </c>
      <c r="W72" s="35">
        <f>results!C72+results!D72</f>
        <v>0</v>
      </c>
      <c r="X72" s="35">
        <f>results!E72+results!F72</f>
        <v>0</v>
      </c>
      <c r="Y72" s="35">
        <f>results!G72+results!H72</f>
        <v>0</v>
      </c>
      <c r="Z72" s="35">
        <f>results!I72+results!J72</f>
        <v>0</v>
      </c>
      <c r="AA72" s="35">
        <f>results!K72+results!L72</f>
        <v>0</v>
      </c>
      <c r="AB72" s="35">
        <f>results!M72+results!N72</f>
        <v>0</v>
      </c>
      <c r="AC72" s="35">
        <f>results!O72+results!P72</f>
        <v>46</v>
      </c>
      <c r="AD72" s="35">
        <f>results!Q72+results!R72</f>
        <v>0</v>
      </c>
      <c r="AE72" s="35">
        <f>results!S72+results!T72</f>
        <v>0</v>
      </c>
      <c r="AF72" s="35">
        <f>results!U72+results!V72</f>
        <v>0</v>
      </c>
      <c r="AG72" s="35">
        <f>results!W72+results!X72</f>
        <v>0</v>
      </c>
      <c r="AH72" s="10" t="e">
        <f t="shared" ref="AH72:AH135" si="15">LARGE(H72:R72,4)</f>
        <v>#NUM!</v>
      </c>
    </row>
    <row r="73" spans="1:34" x14ac:dyDescent="0.35">
      <c r="A73" s="18">
        <v>67</v>
      </c>
      <c r="B73" s="20">
        <f t="shared" si="11"/>
        <v>110</v>
      </c>
      <c r="C73" s="20">
        <f t="shared" si="12"/>
        <v>98</v>
      </c>
      <c r="D73" s="14">
        <f t="shared" si="10"/>
        <v>39</v>
      </c>
      <c r="E73" s="14">
        <f t="shared" si="10"/>
        <v>39</v>
      </c>
      <c r="F73" s="2" t="str">
        <f>IF(results!AA73&lt;&gt;"a","",results!B73)</f>
        <v/>
      </c>
      <c r="G73" s="2" t="str">
        <f>IF(results!$AA73&lt;&gt;"a","",results!Y73)</f>
        <v/>
      </c>
      <c r="H73" s="36" t="str">
        <f>IF(results!$AA73&lt;&gt;"a","",W73)</f>
        <v/>
      </c>
      <c r="I73" s="36" t="str">
        <f>IF(results!$AA73&lt;&gt;"a","",IF(X73=W73,X73+0.0001,X73))</f>
        <v/>
      </c>
      <c r="J73" s="36" t="str">
        <f>IF(results!$AA73&lt;&gt;"a","",IF(OR(W73=Y73,X73=Y73),Y73+0.0002,Y73))</f>
        <v/>
      </c>
      <c r="K73" s="36" t="str">
        <f>IF(results!$AA73&lt;&gt;"a","",IF(OR(W73=Z73,X73=Z73,Y73=Z73),Z73+0.0003,Z73))</f>
        <v/>
      </c>
      <c r="L73" s="36" t="str">
        <f>IF(results!$AA73&lt;&gt;"a","",IF(OR(W73=AA73,X73=AA73,Y73=AA73,Z73=AA73),AA73+0.0004,AA73))</f>
        <v/>
      </c>
      <c r="M73" s="36" t="str">
        <f>IF(results!$AA73&lt;&gt;"a","",IF(OR(W73=AB73,X73=AB73,Y73=AB73,Z73=AB73,AA73=AB73),AB73+0.0005,AB73))</f>
        <v/>
      </c>
      <c r="N73" s="36" t="str">
        <f>IF(results!$AA73&lt;&gt;"a","",IF(OR(W73=AC73,X73=AC73,Y73=AC73,Z73=AC73,AA73=AC73,AB73=AC73),AC73+0.0006,AC73))</f>
        <v/>
      </c>
      <c r="O73" s="36" t="str">
        <f>IF(results!$AA73&lt;&gt;"a","",IF(OR(W73=AD73,X73=AD73,Y73=AD73,Z73=AD73,AA73=AD73,AB73=AD73,AC73=AD73),AD73+0.0007,AD73))</f>
        <v/>
      </c>
      <c r="P73" s="36" t="str">
        <f>IF(results!$AA73&lt;&gt;"a","",IF(OR(W73=AE73,X73=AE73,Y73=AE73,Z73=AE73,AA73=AE73,AB73=AE73,AC73=AE73,AD73=AE73),AE73+0.0008,AE73))</f>
        <v/>
      </c>
      <c r="Q73" s="36" t="str">
        <f>IF(results!$AA73&lt;&gt;"a","",IF(OR(W73=AF73,X73=AF73,Y73=AF73,Z73=AF73,AA73=AF73,AB73=AF73,AC73=AF73,AD73=AF73,AE73=AF73),AF73+0.0009,AF73))</f>
        <v/>
      </c>
      <c r="R73" s="36" t="str">
        <f>IF(results!$AA73&lt;&gt;"a","",AG73*2)</f>
        <v/>
      </c>
      <c r="S73" s="4">
        <f t="shared" si="13"/>
        <v>0</v>
      </c>
      <c r="T73" s="4">
        <f t="shared" si="14"/>
        <v>7.2999999999999996E-6</v>
      </c>
      <c r="U73" s="4">
        <f>results!Z73</f>
        <v>25.8</v>
      </c>
      <c r="V73" s="4">
        <f>IF(results!AA73="A",1,IF(results!AA73="B",2,IF(results!AA73="C",3,99)))</f>
        <v>3</v>
      </c>
      <c r="W73" s="35">
        <f>results!C73+results!D73</f>
        <v>0</v>
      </c>
      <c r="X73" s="35">
        <f>results!E73+results!F73</f>
        <v>0</v>
      </c>
      <c r="Y73" s="35">
        <f>results!G73+results!H73</f>
        <v>0</v>
      </c>
      <c r="Z73" s="35">
        <f>results!I73+results!J73</f>
        <v>0</v>
      </c>
      <c r="AA73" s="35">
        <f>results!K73+results!L73</f>
        <v>34</v>
      </c>
      <c r="AB73" s="35">
        <f>results!M73+results!N73</f>
        <v>0</v>
      </c>
      <c r="AC73" s="35">
        <f>results!O73+results!P73</f>
        <v>0</v>
      </c>
      <c r="AD73" s="35">
        <f>results!Q73+results!R73</f>
        <v>0</v>
      </c>
      <c r="AE73" s="35">
        <f>results!S73+results!T73</f>
        <v>0</v>
      </c>
      <c r="AF73" s="35">
        <f>results!U73+results!V73</f>
        <v>0</v>
      </c>
      <c r="AG73" s="35">
        <f>results!W73+results!X73</f>
        <v>0</v>
      </c>
      <c r="AH73" s="10" t="e">
        <f t="shared" si="15"/>
        <v>#NUM!</v>
      </c>
    </row>
    <row r="74" spans="1:34" x14ac:dyDescent="0.35">
      <c r="A74" s="18">
        <v>68</v>
      </c>
      <c r="B74" s="20">
        <f t="shared" si="11"/>
        <v>39</v>
      </c>
      <c r="C74" s="20">
        <f t="shared" si="12"/>
        <v>97</v>
      </c>
      <c r="D74" s="14">
        <f t="shared" si="10"/>
        <v>39</v>
      </c>
      <c r="E74" s="14">
        <f t="shared" si="10"/>
        <v>39</v>
      </c>
      <c r="F74" s="2" t="str">
        <f>IF(results!AA74&lt;&gt;"a","",results!B74)</f>
        <v/>
      </c>
      <c r="G74" s="2" t="str">
        <f>IF(results!$AA74&lt;&gt;"a","",results!Y74)</f>
        <v/>
      </c>
      <c r="H74" s="36" t="str">
        <f>IF(results!$AA74&lt;&gt;"a","",W74)</f>
        <v/>
      </c>
      <c r="I74" s="36" t="str">
        <f>IF(results!$AA74&lt;&gt;"a","",IF(X74=W74,X74+0.0001,X74))</f>
        <v/>
      </c>
      <c r="J74" s="36" t="str">
        <f>IF(results!$AA74&lt;&gt;"a","",IF(OR(W74=Y74,X74=Y74),Y74+0.0002,Y74))</f>
        <v/>
      </c>
      <c r="K74" s="36" t="str">
        <f>IF(results!$AA74&lt;&gt;"a","",IF(OR(W74=Z74,X74=Z74,Y74=Z74),Z74+0.0003,Z74))</f>
        <v/>
      </c>
      <c r="L74" s="36" t="str">
        <f>IF(results!$AA74&lt;&gt;"a","",IF(OR(W74=AA74,X74=AA74,Y74=AA74,Z74=AA74),AA74+0.0004,AA74))</f>
        <v/>
      </c>
      <c r="M74" s="36" t="str">
        <f>IF(results!$AA74&lt;&gt;"a","",IF(OR(W74=AB74,X74=AB74,Y74=AB74,Z74=AB74,AA74=AB74),AB74+0.0005,AB74))</f>
        <v/>
      </c>
      <c r="N74" s="36" t="str">
        <f>IF(results!$AA74&lt;&gt;"a","",IF(OR(W74=AC74,X74=AC74,Y74=AC74,Z74=AC74,AA74=AC74,AB74=AC74),AC74+0.0006,AC74))</f>
        <v/>
      </c>
      <c r="O74" s="36" t="str">
        <f>IF(results!$AA74&lt;&gt;"a","",IF(OR(W74=AD74,X74=AD74,Y74=AD74,Z74=AD74,AA74=AD74,AB74=AD74,AC74=AD74),AD74+0.0007,AD74))</f>
        <v/>
      </c>
      <c r="P74" s="36" t="str">
        <f>IF(results!$AA74&lt;&gt;"a","",IF(OR(W74=AE74,X74=AE74,Y74=AE74,Z74=AE74,AA74=AE74,AB74=AE74,AC74=AE74,AD74=AE74),AE74+0.0008,AE74))</f>
        <v/>
      </c>
      <c r="Q74" s="36" t="str">
        <f>IF(results!$AA74&lt;&gt;"a","",IF(OR(W74=AF74,X74=AF74,Y74=AF74,Z74=AF74,AA74=AF74,AB74=AF74,AC74=AF74,AD74=AF74,AE74=AF74),AF74+0.0009,AF74))</f>
        <v/>
      </c>
      <c r="R74" s="36" t="str">
        <f>IF(results!$AA74&lt;&gt;"a","",AG74*2)</f>
        <v/>
      </c>
      <c r="S74" s="4">
        <f t="shared" si="13"/>
        <v>0</v>
      </c>
      <c r="T74" s="4">
        <f t="shared" si="14"/>
        <v>7.3999999999999995E-6</v>
      </c>
      <c r="U74" s="4">
        <f>results!Z74</f>
        <v>18.8</v>
      </c>
      <c r="V74" s="4">
        <f>IF(results!AA74="A",1,IF(results!AA74="B",2,IF(results!AA74="C",3,99)))</f>
        <v>2</v>
      </c>
      <c r="W74" s="35">
        <f>results!C74+results!D74</f>
        <v>0</v>
      </c>
      <c r="X74" s="35">
        <f>results!E74+results!F74</f>
        <v>0</v>
      </c>
      <c r="Y74" s="35">
        <f>results!G74+results!H74</f>
        <v>0</v>
      </c>
      <c r="Z74" s="35">
        <f>results!I74+results!J74</f>
        <v>0</v>
      </c>
      <c r="AA74" s="35">
        <f>results!K74+results!L74</f>
        <v>37</v>
      </c>
      <c r="AB74" s="35">
        <f>results!M74+results!N74</f>
        <v>0</v>
      </c>
      <c r="AC74" s="35">
        <f>results!O74+results!P74</f>
        <v>41</v>
      </c>
      <c r="AD74" s="35">
        <f>results!Q74+results!R74</f>
        <v>0</v>
      </c>
      <c r="AE74" s="35">
        <f>results!S74+results!T74</f>
        <v>0</v>
      </c>
      <c r="AF74" s="35">
        <f>results!U74+results!V74</f>
        <v>0</v>
      </c>
      <c r="AG74" s="35">
        <f>results!W74+results!X74</f>
        <v>0</v>
      </c>
      <c r="AH74" s="10" t="e">
        <f t="shared" si="15"/>
        <v>#NUM!</v>
      </c>
    </row>
    <row r="75" spans="1:34" x14ac:dyDescent="0.35">
      <c r="A75" s="18">
        <v>69</v>
      </c>
      <c r="B75" s="20">
        <f t="shared" si="11"/>
        <v>110</v>
      </c>
      <c r="C75" s="20">
        <f t="shared" si="12"/>
        <v>96</v>
      </c>
      <c r="D75" s="14">
        <f t="shared" si="10"/>
        <v>39</v>
      </c>
      <c r="E75" s="14">
        <f t="shared" si="10"/>
        <v>39</v>
      </c>
      <c r="F75" s="2" t="str">
        <f>IF(results!AA75&lt;&gt;"a","",results!B75)</f>
        <v/>
      </c>
      <c r="G75" s="2" t="str">
        <f>IF(results!$AA75&lt;&gt;"a","",results!Y75)</f>
        <v/>
      </c>
      <c r="H75" s="36" t="str">
        <f>IF(results!$AA75&lt;&gt;"a","",W75)</f>
        <v/>
      </c>
      <c r="I75" s="36" t="str">
        <f>IF(results!$AA75&lt;&gt;"a","",IF(X75=W75,X75+0.0001,X75))</f>
        <v/>
      </c>
      <c r="J75" s="36" t="str">
        <f>IF(results!$AA75&lt;&gt;"a","",IF(OR(W75=Y75,X75=Y75),Y75+0.0002,Y75))</f>
        <v/>
      </c>
      <c r="K75" s="36" t="str">
        <f>IF(results!$AA75&lt;&gt;"a","",IF(OR(W75=Z75,X75=Z75,Y75=Z75),Z75+0.0003,Z75))</f>
        <v/>
      </c>
      <c r="L75" s="36" t="str">
        <f>IF(results!$AA75&lt;&gt;"a","",IF(OR(W75=AA75,X75=AA75,Y75=AA75,Z75=AA75),AA75+0.0004,AA75))</f>
        <v/>
      </c>
      <c r="M75" s="36" t="str">
        <f>IF(results!$AA75&lt;&gt;"a","",IF(OR(W75=AB75,X75=AB75,Y75=AB75,Z75=AB75,AA75=AB75),AB75+0.0005,AB75))</f>
        <v/>
      </c>
      <c r="N75" s="36" t="str">
        <f>IF(results!$AA75&lt;&gt;"a","",IF(OR(W75=AC75,X75=AC75,Y75=AC75,Z75=AC75,AA75=AC75,AB75=AC75),AC75+0.0006,AC75))</f>
        <v/>
      </c>
      <c r="O75" s="36" t="str">
        <f>IF(results!$AA75&lt;&gt;"a","",IF(OR(W75=AD75,X75=AD75,Y75=AD75,Z75=AD75,AA75=AD75,AB75=AD75,AC75=AD75),AD75+0.0007,AD75))</f>
        <v/>
      </c>
      <c r="P75" s="36" t="str">
        <f>IF(results!$AA75&lt;&gt;"a","",IF(OR(W75=AE75,X75=AE75,Y75=AE75,Z75=AE75,AA75=AE75,AB75=AE75,AC75=AE75,AD75=AE75),AE75+0.0008,AE75))</f>
        <v/>
      </c>
      <c r="Q75" s="36" t="str">
        <f>IF(results!$AA75&lt;&gt;"a","",IF(OR(W75=AF75,X75=AF75,Y75=AF75,Z75=AF75,AA75=AF75,AB75=AF75,AC75=AF75,AD75=AF75,AE75=AF75),AF75+0.0009,AF75))</f>
        <v/>
      </c>
      <c r="R75" s="36" t="str">
        <f>IF(results!$AA75&lt;&gt;"a","",AG75*2)</f>
        <v/>
      </c>
      <c r="S75" s="4">
        <f t="shared" si="13"/>
        <v>0</v>
      </c>
      <c r="T75" s="4">
        <f t="shared" si="14"/>
        <v>7.4999999999999993E-6</v>
      </c>
      <c r="U75" s="4">
        <f>results!Z75</f>
        <v>34.1</v>
      </c>
      <c r="V75" s="4">
        <f>IF(results!AA75="A",1,IF(results!AA75="B",2,IF(results!AA75="C",3,99)))</f>
        <v>3</v>
      </c>
      <c r="W75" s="35">
        <f>results!C75+results!D75</f>
        <v>0</v>
      </c>
      <c r="X75" s="35">
        <f>results!E75+results!F75</f>
        <v>25</v>
      </c>
      <c r="Y75" s="35">
        <f>results!G75+results!H75</f>
        <v>0</v>
      </c>
      <c r="Z75" s="35">
        <f>results!I75+results!J75</f>
        <v>0</v>
      </c>
      <c r="AA75" s="35">
        <f>results!K75+results!L75</f>
        <v>0</v>
      </c>
      <c r="AB75" s="35">
        <f>results!M75+results!N75</f>
        <v>0</v>
      </c>
      <c r="AC75" s="35">
        <f>results!O75+results!P75</f>
        <v>0</v>
      </c>
      <c r="AD75" s="35">
        <f>results!Q75+results!R75</f>
        <v>0</v>
      </c>
      <c r="AE75" s="35">
        <f>results!S75+results!T75</f>
        <v>0</v>
      </c>
      <c r="AF75" s="35">
        <f>results!U75+results!V75</f>
        <v>0</v>
      </c>
      <c r="AG75" s="35">
        <f>results!W75+results!X75</f>
        <v>0</v>
      </c>
      <c r="AH75" s="10" t="e">
        <f t="shared" si="15"/>
        <v>#NUM!</v>
      </c>
    </row>
    <row r="76" spans="1:34" x14ac:dyDescent="0.35">
      <c r="A76" s="18">
        <v>70</v>
      </c>
      <c r="B76" s="20">
        <f t="shared" si="11"/>
        <v>1</v>
      </c>
      <c r="C76" s="20">
        <f t="shared" si="12"/>
        <v>20</v>
      </c>
      <c r="D76" s="14">
        <f t="shared" si="10"/>
        <v>20</v>
      </c>
      <c r="E76" s="14">
        <f t="shared" si="10"/>
        <v>20</v>
      </c>
      <c r="F76" s="2" t="str">
        <f>IF(results!AA76&lt;&gt;"a","",results!B76)</f>
        <v>Martincic Andrej</v>
      </c>
      <c r="G76" s="2">
        <f>IF(results!$AA76&lt;&gt;"a","",results!Y76)</f>
        <v>1</v>
      </c>
      <c r="H76" s="36">
        <f>IF(results!$AA76&lt;&gt;"a","",W76)</f>
        <v>0</v>
      </c>
      <c r="I76" s="36">
        <f>IF(results!$AA76&lt;&gt;"a","",IF(X76=W76,X76+0.0001,X76))</f>
        <v>1E-4</v>
      </c>
      <c r="J76" s="36">
        <f>IF(results!$AA76&lt;&gt;"a","",IF(OR(W76=Y76,X76=Y76),Y76+0.0002,Y76))</f>
        <v>2.0000000000000001E-4</v>
      </c>
      <c r="K76" s="36">
        <f>IF(results!$AA76&lt;&gt;"a","",IF(OR(W76=Z76,X76=Z76,Y76=Z76),Z76+0.0003,Z76))</f>
        <v>2.9999999999999997E-4</v>
      </c>
      <c r="L76" s="36">
        <f>IF(results!$AA76&lt;&gt;"a","",IF(OR(W76=AA76,X76=AA76,Y76=AA76,Z76=AA76),AA76+0.0004,AA76))</f>
        <v>69</v>
      </c>
      <c r="M76" s="36">
        <f>IF(results!$AA76&lt;&gt;"a","",IF(OR(W76=AB76,X76=AB76,Y76=AB76,Z76=AB76,AA76=AB76),AB76+0.0005,AB76))</f>
        <v>5.0000000000000001E-4</v>
      </c>
      <c r="N76" s="36">
        <f>IF(results!$AA76&lt;&gt;"a","",IF(OR(W76=AC76,X76=AC76,Y76=AC76,Z76=AC76,AA76=AC76,AB76=AC76),AC76+0.0006,AC76))</f>
        <v>5.9999999999999995E-4</v>
      </c>
      <c r="O76" s="36">
        <f>IF(results!$AA76&lt;&gt;"a","",IF(OR(W76=AD76,X76=AD76,Y76=AD76,Z76=AD76,AA76=AD76,AB76=AD76,AC76=AD76),AD76+0.0007,AD76))</f>
        <v>6.9999999999999999E-4</v>
      </c>
      <c r="P76" s="36">
        <f>IF(results!$AA76&lt;&gt;"a","",IF(OR(W76=AE76,X76=AE76,Y76=AE76,Z76=AE76,AA76=AE76,AB76=AE76,AC76=AE76,AD76=AE76),AE76+0.0008,AE76))</f>
        <v>8.0000000000000004E-4</v>
      </c>
      <c r="Q76" s="36">
        <f>IF(results!$AA76&lt;&gt;"a","",IF(OR(W76=AF76,X76=AF76,Y76=AF76,Z76=AF76,AA76=AF76,AB76=AF76,AC76=AF76,AD76=AF76,AE76=AF76),AF76+0.0009,AF76))</f>
        <v>8.9999999999999998E-4</v>
      </c>
      <c r="R76" s="36">
        <f>IF(results!$AA76&lt;&gt;"a","",AG76*2)</f>
        <v>0</v>
      </c>
      <c r="S76" s="4">
        <f t="shared" si="13"/>
        <v>69</v>
      </c>
      <c r="T76" s="4">
        <f t="shared" si="14"/>
        <v>69.000007600000004</v>
      </c>
      <c r="U76" s="4">
        <f>results!Z76</f>
        <v>11.7</v>
      </c>
      <c r="V76" s="4">
        <f>IF(results!AA76="A",1,IF(results!AA76="B",2,IF(results!AA76="C",3,99)))</f>
        <v>1</v>
      </c>
      <c r="W76" s="35">
        <f>results!C76+results!D76</f>
        <v>0</v>
      </c>
      <c r="X76" s="35">
        <f>results!E76+results!F76</f>
        <v>0</v>
      </c>
      <c r="Y76" s="35">
        <f>results!G76+results!H76</f>
        <v>0</v>
      </c>
      <c r="Z76" s="35">
        <f>results!I76+results!J76</f>
        <v>0</v>
      </c>
      <c r="AA76" s="35">
        <f>results!K76+results!L76</f>
        <v>69</v>
      </c>
      <c r="AB76" s="35">
        <f>results!M76+results!N76</f>
        <v>0</v>
      </c>
      <c r="AC76" s="35">
        <f>results!O76+results!P76</f>
        <v>0</v>
      </c>
      <c r="AD76" s="35">
        <f>results!Q76+results!R76</f>
        <v>0</v>
      </c>
      <c r="AE76" s="35">
        <f>results!S76+results!T76</f>
        <v>0</v>
      </c>
      <c r="AF76" s="35">
        <f>results!U76+results!V76</f>
        <v>0</v>
      </c>
      <c r="AG76" s="35">
        <f>results!W76+results!X76</f>
        <v>0</v>
      </c>
      <c r="AH76" s="10">
        <f>LARGE(H76:R76,4)</f>
        <v>6.9999999999999999E-4</v>
      </c>
    </row>
    <row r="77" spans="1:34" x14ac:dyDescent="0.35">
      <c r="A77" s="18">
        <v>71</v>
      </c>
      <c r="B77" s="20">
        <f t="shared" si="11"/>
        <v>39</v>
      </c>
      <c r="C77" s="20">
        <f t="shared" si="12"/>
        <v>95</v>
      </c>
      <c r="D77" s="14">
        <f t="shared" si="10"/>
        <v>39</v>
      </c>
      <c r="E77" s="14">
        <f t="shared" si="10"/>
        <v>39</v>
      </c>
      <c r="F77" s="2" t="str">
        <f>IF(results!AA77&lt;&gt;"a","",results!B77)</f>
        <v/>
      </c>
      <c r="G77" s="2" t="str">
        <f>IF(results!$AA77&lt;&gt;"a","",results!Y77)</f>
        <v/>
      </c>
      <c r="H77" s="36" t="str">
        <f>IF(results!$AA77&lt;&gt;"a","",W77)</f>
        <v/>
      </c>
      <c r="I77" s="36" t="str">
        <f>IF(results!$AA77&lt;&gt;"a","",IF(X77=W77,X77+0.0001,X77))</f>
        <v/>
      </c>
      <c r="J77" s="36" t="str">
        <f>IF(results!$AA77&lt;&gt;"a","",IF(OR(W77=Y77,X77=Y77),Y77+0.0002,Y77))</f>
        <v/>
      </c>
      <c r="K77" s="36" t="str">
        <f>IF(results!$AA77&lt;&gt;"a","",IF(OR(W77=Z77,X77=Z77,Y77=Z77),Z77+0.0003,Z77))</f>
        <v/>
      </c>
      <c r="L77" s="36" t="str">
        <f>IF(results!$AA77&lt;&gt;"a","",IF(OR(W77=AA77,X77=AA77,Y77=AA77,Z77=AA77),AA77+0.0004,AA77))</f>
        <v/>
      </c>
      <c r="M77" s="36" t="str">
        <f>IF(results!$AA77&lt;&gt;"a","",IF(OR(W77=AB77,X77=AB77,Y77=AB77,Z77=AB77,AA77=AB77),AB77+0.0005,AB77))</f>
        <v/>
      </c>
      <c r="N77" s="36" t="str">
        <f>IF(results!$AA77&lt;&gt;"a","",IF(OR(W77=AC77,X77=AC77,Y77=AC77,Z77=AC77,AA77=AC77,AB77=AC77),AC77+0.0006,AC77))</f>
        <v/>
      </c>
      <c r="O77" s="36" t="str">
        <f>IF(results!$AA77&lt;&gt;"a","",IF(OR(W77=AD77,X77=AD77,Y77=AD77,Z77=AD77,AA77=AD77,AB77=AD77,AC77=AD77),AD77+0.0007,AD77))</f>
        <v/>
      </c>
      <c r="P77" s="36" t="str">
        <f>IF(results!$AA77&lt;&gt;"a","",IF(OR(W77=AE77,X77=AE77,Y77=AE77,Z77=AE77,AA77=AE77,AB77=AE77,AC77=AE77,AD77=AE77),AE77+0.0008,AE77))</f>
        <v/>
      </c>
      <c r="Q77" s="36" t="str">
        <f>IF(results!$AA77&lt;&gt;"a","",IF(OR(W77=AF77,X77=AF77,Y77=AF77,Z77=AF77,AA77=AF77,AB77=AF77,AC77=AF77,AD77=AF77,AE77=AF77),AF77+0.0009,AF77))</f>
        <v/>
      </c>
      <c r="R77" s="36" t="str">
        <f>IF(results!$AA77&lt;&gt;"a","",AG77*2)</f>
        <v/>
      </c>
      <c r="S77" s="4">
        <f t="shared" si="13"/>
        <v>0</v>
      </c>
      <c r="T77" s="4">
        <f t="shared" si="14"/>
        <v>7.6999999999999991E-6</v>
      </c>
      <c r="U77" s="4">
        <f>results!Z77</f>
        <v>16.3</v>
      </c>
      <c r="V77" s="4">
        <f>IF(results!AA77="A",1,IF(results!AA77="B",2,IF(results!AA77="C",3,99)))</f>
        <v>2</v>
      </c>
      <c r="W77" s="35">
        <f>results!C77+results!D77</f>
        <v>0</v>
      </c>
      <c r="X77" s="35">
        <f>results!E77+results!F77</f>
        <v>0</v>
      </c>
      <c r="Y77" s="35">
        <f>results!G77+results!H77</f>
        <v>39</v>
      </c>
      <c r="Z77" s="35">
        <f>results!I77+results!J77</f>
        <v>43</v>
      </c>
      <c r="AA77" s="35">
        <f>results!K77+results!L77</f>
        <v>0</v>
      </c>
      <c r="AB77" s="35">
        <f>results!M77+results!N77</f>
        <v>0</v>
      </c>
      <c r="AC77" s="35">
        <f>results!O77+results!P77</f>
        <v>0</v>
      </c>
      <c r="AD77" s="35">
        <f>results!Q77+results!R77</f>
        <v>0</v>
      </c>
      <c r="AE77" s="35">
        <f>results!S77+results!T77</f>
        <v>0</v>
      </c>
      <c r="AF77" s="35">
        <f>results!U77+results!V77</f>
        <v>0</v>
      </c>
      <c r="AG77" s="35">
        <f>results!W77+results!X77</f>
        <v>0</v>
      </c>
      <c r="AH77" s="10" t="e">
        <f t="shared" si="15"/>
        <v>#NUM!</v>
      </c>
    </row>
    <row r="78" spans="1:34" x14ac:dyDescent="0.35">
      <c r="A78" s="18">
        <v>72</v>
      </c>
      <c r="B78" s="20">
        <f t="shared" si="11"/>
        <v>39</v>
      </c>
      <c r="C78" s="20">
        <f t="shared" si="12"/>
        <v>94</v>
      </c>
      <c r="D78" s="14">
        <f t="shared" si="10"/>
        <v>39</v>
      </c>
      <c r="E78" s="14">
        <f t="shared" si="10"/>
        <v>39</v>
      </c>
      <c r="F78" s="2" t="str">
        <f>IF(results!AA78&lt;&gt;"a","",results!B78)</f>
        <v/>
      </c>
      <c r="G78" s="2" t="str">
        <f>IF(results!$AA78&lt;&gt;"a","",results!Y78)</f>
        <v/>
      </c>
      <c r="H78" s="36" t="str">
        <f>IF(results!$AA78&lt;&gt;"a","",W78)</f>
        <v/>
      </c>
      <c r="I78" s="36" t="str">
        <f>IF(results!$AA78&lt;&gt;"a","",IF(X78=W78,X78+0.0001,X78))</f>
        <v/>
      </c>
      <c r="J78" s="36" t="str">
        <f>IF(results!$AA78&lt;&gt;"a","",IF(OR(W78=Y78,X78=Y78),Y78+0.0002,Y78))</f>
        <v/>
      </c>
      <c r="K78" s="36" t="str">
        <f>IF(results!$AA78&lt;&gt;"a","",IF(OR(W78=Z78,X78=Z78,Y78=Z78),Z78+0.0003,Z78))</f>
        <v/>
      </c>
      <c r="L78" s="36" t="str">
        <f>IF(results!$AA78&lt;&gt;"a","",IF(OR(W78=AA78,X78=AA78,Y78=AA78,Z78=AA78),AA78+0.0004,AA78))</f>
        <v/>
      </c>
      <c r="M78" s="36" t="str">
        <f>IF(results!$AA78&lt;&gt;"a","",IF(OR(W78=AB78,X78=AB78,Y78=AB78,Z78=AB78,AA78=AB78),AB78+0.0005,AB78))</f>
        <v/>
      </c>
      <c r="N78" s="36" t="str">
        <f>IF(results!$AA78&lt;&gt;"a","",IF(OR(W78=AC78,X78=AC78,Y78=AC78,Z78=AC78,AA78=AC78,AB78=AC78),AC78+0.0006,AC78))</f>
        <v/>
      </c>
      <c r="O78" s="36" t="str">
        <f>IF(results!$AA78&lt;&gt;"a","",IF(OR(W78=AD78,X78=AD78,Y78=AD78,Z78=AD78,AA78=AD78,AB78=AD78,AC78=AD78),AD78+0.0007,AD78))</f>
        <v/>
      </c>
      <c r="P78" s="36" t="str">
        <f>IF(results!$AA78&lt;&gt;"a","",IF(OR(W78=AE78,X78=AE78,Y78=AE78,Z78=AE78,AA78=AE78,AB78=AE78,AC78=AE78,AD78=AE78),AE78+0.0008,AE78))</f>
        <v/>
      </c>
      <c r="Q78" s="36" t="str">
        <f>IF(results!$AA78&lt;&gt;"a","",IF(OR(W78=AF78,X78=AF78,Y78=AF78,Z78=AF78,AA78=AF78,AB78=AF78,AC78=AF78,AD78=AF78,AE78=AF78),AF78+0.0009,AF78))</f>
        <v/>
      </c>
      <c r="R78" s="36" t="str">
        <f>IF(results!$AA78&lt;&gt;"a","",AG78*2)</f>
        <v/>
      </c>
      <c r="S78" s="4">
        <f t="shared" si="13"/>
        <v>0</v>
      </c>
      <c r="T78" s="4">
        <f t="shared" si="14"/>
        <v>7.7999999999999999E-6</v>
      </c>
      <c r="U78" s="4">
        <f>results!Z78</f>
        <v>22.5</v>
      </c>
      <c r="V78" s="4">
        <f>IF(results!AA78="A",1,IF(results!AA78="B",2,IF(results!AA78="C",3,99)))</f>
        <v>2</v>
      </c>
      <c r="W78" s="35">
        <f>results!C78+results!D78</f>
        <v>0</v>
      </c>
      <c r="X78" s="35">
        <f>results!E78+results!F78</f>
        <v>0</v>
      </c>
      <c r="Y78" s="35">
        <f>results!G78+results!H78</f>
        <v>0</v>
      </c>
      <c r="Z78" s="35">
        <f>results!I78+results!J78</f>
        <v>0</v>
      </c>
      <c r="AA78" s="35">
        <f>results!K78+results!L78</f>
        <v>0</v>
      </c>
      <c r="AB78" s="35">
        <f>results!M78+results!N78</f>
        <v>56</v>
      </c>
      <c r="AC78" s="35">
        <f>results!O78+results!P78</f>
        <v>44</v>
      </c>
      <c r="AD78" s="35">
        <f>results!Q78+results!R78</f>
        <v>0</v>
      </c>
      <c r="AE78" s="35">
        <f>results!S78+results!T78</f>
        <v>0</v>
      </c>
      <c r="AF78" s="35">
        <f>results!U78+results!V78</f>
        <v>0</v>
      </c>
      <c r="AG78" s="35">
        <f>results!W78+results!X78</f>
        <v>0</v>
      </c>
      <c r="AH78" s="10" t="e">
        <f t="shared" si="15"/>
        <v>#NUM!</v>
      </c>
    </row>
    <row r="79" spans="1:34" x14ac:dyDescent="0.35">
      <c r="A79" s="18">
        <v>73</v>
      </c>
      <c r="B79" s="20">
        <f t="shared" si="11"/>
        <v>39</v>
      </c>
      <c r="C79" s="20">
        <f t="shared" si="12"/>
        <v>93</v>
      </c>
      <c r="D79" s="14">
        <f t="shared" si="10"/>
        <v>39</v>
      </c>
      <c r="E79" s="14">
        <f t="shared" si="10"/>
        <v>39</v>
      </c>
      <c r="F79" s="2" t="str">
        <f>IF(results!AA79&lt;&gt;"a","",results!B79)</f>
        <v/>
      </c>
      <c r="G79" s="2" t="str">
        <f>IF(results!$AA79&lt;&gt;"a","",results!Y79)</f>
        <v/>
      </c>
      <c r="H79" s="36" t="str">
        <f>IF(results!$AA79&lt;&gt;"a","",W79)</f>
        <v/>
      </c>
      <c r="I79" s="36" t="str">
        <f>IF(results!$AA79&lt;&gt;"a","",IF(X79=W79,X79+0.0001,X79))</f>
        <v/>
      </c>
      <c r="J79" s="36" t="str">
        <f>IF(results!$AA79&lt;&gt;"a","",IF(OR(W79=Y79,X79=Y79),Y79+0.0002,Y79))</f>
        <v/>
      </c>
      <c r="K79" s="36" t="str">
        <f>IF(results!$AA79&lt;&gt;"a","",IF(OR(W79=Z79,X79=Z79,Y79=Z79),Z79+0.0003,Z79))</f>
        <v/>
      </c>
      <c r="L79" s="36" t="str">
        <f>IF(results!$AA79&lt;&gt;"a","",IF(OR(W79=AA79,X79=AA79,Y79=AA79,Z79=AA79),AA79+0.0004,AA79))</f>
        <v/>
      </c>
      <c r="M79" s="36" t="str">
        <f>IF(results!$AA79&lt;&gt;"a","",IF(OR(W79=AB79,X79=AB79,Y79=AB79,Z79=AB79,AA79=AB79),AB79+0.0005,AB79))</f>
        <v/>
      </c>
      <c r="N79" s="36" t="str">
        <f>IF(results!$AA79&lt;&gt;"a","",IF(OR(W79=AC79,X79=AC79,Y79=AC79,Z79=AC79,AA79=AC79,AB79=AC79),AC79+0.0006,AC79))</f>
        <v/>
      </c>
      <c r="O79" s="36" t="str">
        <f>IF(results!$AA79&lt;&gt;"a","",IF(OR(W79=AD79,X79=AD79,Y79=AD79,Z79=AD79,AA79=AD79,AB79=AD79,AC79=AD79),AD79+0.0007,AD79))</f>
        <v/>
      </c>
      <c r="P79" s="36" t="str">
        <f>IF(results!$AA79&lt;&gt;"a","",IF(OR(W79=AE79,X79=AE79,Y79=AE79,Z79=AE79,AA79=AE79,AB79=AE79,AC79=AE79,AD79=AE79),AE79+0.0008,AE79))</f>
        <v/>
      </c>
      <c r="Q79" s="36" t="str">
        <f>IF(results!$AA79&lt;&gt;"a","",IF(OR(W79=AF79,X79=AF79,Y79=AF79,Z79=AF79,AA79=AF79,AB79=AF79,AC79=AF79,AD79=AF79,AE79=AF79),AF79+0.0009,AF79))</f>
        <v/>
      </c>
      <c r="R79" s="36" t="str">
        <f>IF(results!$AA79&lt;&gt;"a","",AG79*2)</f>
        <v/>
      </c>
      <c r="S79" s="4">
        <f t="shared" si="13"/>
        <v>0</v>
      </c>
      <c r="T79" s="4">
        <f t="shared" si="14"/>
        <v>7.8999999999999989E-6</v>
      </c>
      <c r="U79" s="4">
        <f>results!Z79</f>
        <v>15.5</v>
      </c>
      <c r="V79" s="4">
        <f>IF(results!AA79="A",1,IF(results!AA79="B",2,IF(results!AA79="C",3,99)))</f>
        <v>2</v>
      </c>
      <c r="W79" s="35">
        <f>results!C79+results!D79</f>
        <v>0</v>
      </c>
      <c r="X79" s="35">
        <f>results!E79+results!F79</f>
        <v>43</v>
      </c>
      <c r="Y79" s="35">
        <f>results!G79+results!H79</f>
        <v>0</v>
      </c>
      <c r="Z79" s="35">
        <f>results!I79+results!J79</f>
        <v>0</v>
      </c>
      <c r="AA79" s="35">
        <f>results!K79+results!L79</f>
        <v>52</v>
      </c>
      <c r="AB79" s="35">
        <f>results!M79+results!N79</f>
        <v>0</v>
      </c>
      <c r="AC79" s="35">
        <f>results!O79+results!P79</f>
        <v>0</v>
      </c>
      <c r="AD79" s="35">
        <f>results!Q79+results!R79</f>
        <v>0</v>
      </c>
      <c r="AE79" s="35">
        <f>results!S79+results!T79</f>
        <v>0</v>
      </c>
      <c r="AF79" s="35">
        <f>results!U79+results!V79</f>
        <v>0</v>
      </c>
      <c r="AG79" s="35">
        <f>results!W79+results!X79</f>
        <v>0</v>
      </c>
      <c r="AH79" s="10" t="e">
        <f t="shared" si="15"/>
        <v>#NUM!</v>
      </c>
    </row>
    <row r="80" spans="1:34" x14ac:dyDescent="0.35">
      <c r="A80" s="18">
        <v>74</v>
      </c>
      <c r="B80" s="20">
        <f t="shared" si="11"/>
        <v>110</v>
      </c>
      <c r="C80" s="20">
        <f t="shared" si="12"/>
        <v>92</v>
      </c>
      <c r="D80" s="14">
        <f t="shared" si="10"/>
        <v>39</v>
      </c>
      <c r="E80" s="14">
        <f t="shared" si="10"/>
        <v>39</v>
      </c>
      <c r="F80" s="2" t="str">
        <f>IF(results!AA80&lt;&gt;"a","",results!B80)</f>
        <v/>
      </c>
      <c r="G80" s="2" t="str">
        <f>IF(results!$AA80&lt;&gt;"a","",results!Y80)</f>
        <v/>
      </c>
      <c r="H80" s="36" t="str">
        <f>IF(results!$AA80&lt;&gt;"a","",W80)</f>
        <v/>
      </c>
      <c r="I80" s="36" t="str">
        <f>IF(results!$AA80&lt;&gt;"a","",IF(X80=W80,X80+0.0001,X80))</f>
        <v/>
      </c>
      <c r="J80" s="36" t="str">
        <f>IF(results!$AA80&lt;&gt;"a","",IF(OR(W80=Y80,X80=Y80),Y80+0.0002,Y80))</f>
        <v/>
      </c>
      <c r="K80" s="36" t="str">
        <f>IF(results!$AA80&lt;&gt;"a","",IF(OR(W80=Z80,X80=Z80,Y80=Z80),Z80+0.0003,Z80))</f>
        <v/>
      </c>
      <c r="L80" s="36" t="str">
        <f>IF(results!$AA80&lt;&gt;"a","",IF(OR(W80=AA80,X80=AA80,Y80=AA80,Z80=AA80),AA80+0.0004,AA80))</f>
        <v/>
      </c>
      <c r="M80" s="36" t="str">
        <f>IF(results!$AA80&lt;&gt;"a","",IF(OR(W80=AB80,X80=AB80,Y80=AB80,Z80=AB80,AA80=AB80),AB80+0.0005,AB80))</f>
        <v/>
      </c>
      <c r="N80" s="36" t="str">
        <f>IF(results!$AA80&lt;&gt;"a","",IF(OR(W80=AC80,X80=AC80,Y80=AC80,Z80=AC80,AA80=AC80,AB80=AC80),AC80+0.0006,AC80))</f>
        <v/>
      </c>
      <c r="O80" s="36" t="str">
        <f>IF(results!$AA80&lt;&gt;"a","",IF(OR(W80=AD80,X80=AD80,Y80=AD80,Z80=AD80,AA80=AD80,AB80=AD80,AC80=AD80),AD80+0.0007,AD80))</f>
        <v/>
      </c>
      <c r="P80" s="36" t="str">
        <f>IF(results!$AA80&lt;&gt;"a","",IF(OR(W80=AE80,X80=AE80,Y80=AE80,Z80=AE80,AA80=AE80,AB80=AE80,AC80=AE80,AD80=AE80),AE80+0.0008,AE80))</f>
        <v/>
      </c>
      <c r="Q80" s="36" t="str">
        <f>IF(results!$AA80&lt;&gt;"a","",IF(OR(W80=AF80,X80=AF80,Y80=AF80,Z80=AF80,AA80=AF80,AB80=AF80,AC80=AF80,AD80=AF80,AE80=AF80),AF80+0.0009,AF80))</f>
        <v/>
      </c>
      <c r="R80" s="36" t="str">
        <f>IF(results!$AA80&lt;&gt;"a","",AG80*2)</f>
        <v/>
      </c>
      <c r="S80" s="4">
        <f t="shared" si="13"/>
        <v>0</v>
      </c>
      <c r="T80" s="4">
        <f t="shared" si="14"/>
        <v>7.9999999999999996E-6</v>
      </c>
      <c r="U80" s="4">
        <f>results!Z80</f>
        <v>35</v>
      </c>
      <c r="V80" s="4">
        <f>IF(results!AA80="A",1,IF(results!AA80="B",2,IF(results!AA80="C",3,99)))</f>
        <v>3</v>
      </c>
      <c r="W80" s="35">
        <f>results!C80+results!D80</f>
        <v>0</v>
      </c>
      <c r="X80" s="35">
        <f>results!E80+results!F80</f>
        <v>55</v>
      </c>
      <c r="Y80" s="35">
        <f>results!G80+results!H80</f>
        <v>0</v>
      </c>
      <c r="Z80" s="35">
        <f>results!I80+results!J80</f>
        <v>0</v>
      </c>
      <c r="AA80" s="35">
        <f>results!K80+results!L80</f>
        <v>0</v>
      </c>
      <c r="AB80" s="35">
        <f>results!M80+results!N80</f>
        <v>0</v>
      </c>
      <c r="AC80" s="35">
        <f>results!O80+results!P80</f>
        <v>0</v>
      </c>
      <c r="AD80" s="35">
        <f>results!Q80+results!R80</f>
        <v>0</v>
      </c>
      <c r="AE80" s="35">
        <f>results!S80+results!T80</f>
        <v>0</v>
      </c>
      <c r="AF80" s="35">
        <f>results!U80+results!V80</f>
        <v>0</v>
      </c>
      <c r="AG80" s="35">
        <f>results!W80+results!X80</f>
        <v>0</v>
      </c>
      <c r="AH80" s="10" t="e">
        <f t="shared" si="15"/>
        <v>#NUM!</v>
      </c>
    </row>
    <row r="81" spans="1:34" x14ac:dyDescent="0.35">
      <c r="A81" s="18">
        <v>75</v>
      </c>
      <c r="B81" s="20">
        <f t="shared" si="11"/>
        <v>1</v>
      </c>
      <c r="C81" s="20">
        <f t="shared" si="12"/>
        <v>13</v>
      </c>
      <c r="D81" s="14">
        <f t="shared" si="10"/>
        <v>13</v>
      </c>
      <c r="E81" s="14">
        <f t="shared" si="10"/>
        <v>13</v>
      </c>
      <c r="F81" s="2" t="str">
        <f>IF(results!AA81&lt;&gt;"a","",results!B81)</f>
        <v>Mohoric Klemen</v>
      </c>
      <c r="G81" s="2">
        <f>IF(results!$AA81&lt;&gt;"a","",results!Y81)</f>
        <v>2</v>
      </c>
      <c r="H81" s="36">
        <f>IF(results!$AA81&lt;&gt;"a","",W81)</f>
        <v>0</v>
      </c>
      <c r="I81" s="36">
        <f>IF(results!$AA81&lt;&gt;"a","",IF(X81=W81,X81+0.0001,X81))</f>
        <v>1E-4</v>
      </c>
      <c r="J81" s="36">
        <f>IF(results!$AA81&lt;&gt;"a","",IF(OR(W81=Y81,X81=Y81),Y81+0.0002,Y81))</f>
        <v>60</v>
      </c>
      <c r="K81" s="36">
        <f>IF(results!$AA81&lt;&gt;"a","",IF(OR(W81=Z81,X81=Z81,Y81=Z81),Z81+0.0003,Z81))</f>
        <v>2.9999999999999997E-4</v>
      </c>
      <c r="L81" s="36">
        <f>IF(results!$AA81&lt;&gt;"a","",IF(OR(W81=AA81,X81=AA81,Y81=AA81,Z81=AA81),AA81+0.0004,AA81))</f>
        <v>4.0000000000000002E-4</v>
      </c>
      <c r="M81" s="36">
        <f>IF(results!$AA81&lt;&gt;"a","",IF(OR(W81=AB81,X81=AB81,Y81=AB81,Z81=AB81,AA81=AB81),AB81+0.0005,AB81))</f>
        <v>5.0000000000000001E-4</v>
      </c>
      <c r="N81" s="36">
        <f>IF(results!$AA81&lt;&gt;"a","",IF(OR(W81=AC81,X81=AC81,Y81=AC81,Z81=AC81,AA81=AC81,AB81=AC81),AC81+0.0006,AC81))</f>
        <v>5.9999999999999995E-4</v>
      </c>
      <c r="O81" s="36">
        <f>IF(results!$AA81&lt;&gt;"a","",IF(OR(W81=AD81,X81=AD81,Y81=AD81,Z81=AD81,AA81=AD81,AB81=AD81,AC81=AD81),AD81+0.0007,AD81))</f>
        <v>6.9999999999999999E-4</v>
      </c>
      <c r="P81" s="36">
        <f>IF(results!$AA81&lt;&gt;"a","",IF(OR(W81=AE81,X81=AE81,Y81=AE81,Z81=AE81,AA81=AE81,AB81=AE81,AC81=AE81,AD81=AE81),AE81+0.0008,AE81))</f>
        <v>8.0000000000000004E-4</v>
      </c>
      <c r="Q81" s="36">
        <f>IF(results!$AA81&lt;&gt;"a","",IF(OR(W81=AF81,X81=AF81,Y81=AF81,Z81=AF81,AA81=AF81,AB81=AF81,AC81=AF81,AD81=AF81,AE81=AF81),AF81+0.0009,AF81))</f>
        <v>8.9999999999999998E-4</v>
      </c>
      <c r="R81" s="36">
        <f>IF(results!$AA81&lt;&gt;"a","",AG81*2)</f>
        <v>110</v>
      </c>
      <c r="S81" s="4">
        <f t="shared" si="13"/>
        <v>170</v>
      </c>
      <c r="T81" s="4">
        <f t="shared" si="14"/>
        <v>170.0000081</v>
      </c>
      <c r="U81" s="4">
        <f>results!Z81</f>
        <v>10.8</v>
      </c>
      <c r="V81" s="4">
        <f>IF(results!AA81="A",1,IF(results!AA81="B",2,IF(results!AA81="C",3,99)))</f>
        <v>1</v>
      </c>
      <c r="W81" s="35">
        <f>results!C81+results!D81</f>
        <v>0</v>
      </c>
      <c r="X81" s="35">
        <f>results!E81+results!F81</f>
        <v>0</v>
      </c>
      <c r="Y81" s="35">
        <f>results!G81+results!H81</f>
        <v>60</v>
      </c>
      <c r="Z81" s="35">
        <f>results!I81+results!J81</f>
        <v>0</v>
      </c>
      <c r="AA81" s="35">
        <f>results!K81+results!L81</f>
        <v>0</v>
      </c>
      <c r="AB81" s="35">
        <f>results!M81+results!N81</f>
        <v>0</v>
      </c>
      <c r="AC81" s="35">
        <f>results!O81+results!P81</f>
        <v>0</v>
      </c>
      <c r="AD81" s="35">
        <f>results!Q81+results!R81</f>
        <v>0</v>
      </c>
      <c r="AE81" s="35">
        <f>results!S81+results!T81</f>
        <v>0</v>
      </c>
      <c r="AF81" s="35">
        <f>results!U81+results!V81</f>
        <v>0</v>
      </c>
      <c r="AG81" s="35">
        <f>results!W81+results!X81</f>
        <v>55</v>
      </c>
      <c r="AH81" s="10">
        <f t="shared" si="15"/>
        <v>8.0000000000000004E-4</v>
      </c>
    </row>
    <row r="82" spans="1:34" x14ac:dyDescent="0.35">
      <c r="A82" s="18">
        <v>76</v>
      </c>
      <c r="B82" s="20">
        <f t="shared" si="11"/>
        <v>1</v>
      </c>
      <c r="C82" s="20">
        <f t="shared" si="12"/>
        <v>26</v>
      </c>
      <c r="D82" s="14">
        <f t="shared" si="10"/>
        <v>26</v>
      </c>
      <c r="E82" s="14">
        <f t="shared" si="10"/>
        <v>26</v>
      </c>
      <c r="F82" s="2" t="str">
        <f>IF(results!AA82&lt;&gt;"a","",results!B82)</f>
        <v>Mohoric Viktor</v>
      </c>
      <c r="G82" s="2">
        <f>IF(results!$AA82&lt;&gt;"a","",results!Y82)</f>
        <v>1</v>
      </c>
      <c r="H82" s="36">
        <f>IF(results!$AA82&lt;&gt;"a","",W82)</f>
        <v>0</v>
      </c>
      <c r="I82" s="36">
        <f>IF(results!$AA82&lt;&gt;"a","",IF(X82=W82,X82+0.0001,X82))</f>
        <v>53</v>
      </c>
      <c r="J82" s="36">
        <f>IF(results!$AA82&lt;&gt;"a","",IF(OR(W82=Y82,X82=Y82),Y82+0.0002,Y82))</f>
        <v>2.0000000000000001E-4</v>
      </c>
      <c r="K82" s="36">
        <f>IF(results!$AA82&lt;&gt;"a","",IF(OR(W82=Z82,X82=Z82,Y82=Z82),Z82+0.0003,Z82))</f>
        <v>2.9999999999999997E-4</v>
      </c>
      <c r="L82" s="36">
        <f>IF(results!$AA82&lt;&gt;"a","",IF(OR(W82=AA82,X82=AA82,Y82=AA82,Z82=AA82),AA82+0.0004,AA82))</f>
        <v>4.0000000000000002E-4</v>
      </c>
      <c r="M82" s="36">
        <f>IF(results!$AA82&lt;&gt;"a","",IF(OR(W82=AB82,X82=AB82,Y82=AB82,Z82=AB82,AA82=AB82),AB82+0.0005,AB82))</f>
        <v>5.0000000000000001E-4</v>
      </c>
      <c r="N82" s="36">
        <f>IF(results!$AA82&lt;&gt;"a","",IF(OR(W82=AC82,X82=AC82,Y82=AC82,Z82=AC82,AA82=AC82,AB82=AC82),AC82+0.0006,AC82))</f>
        <v>5.9999999999999995E-4</v>
      </c>
      <c r="O82" s="36">
        <f>IF(results!$AA82&lt;&gt;"a","",IF(OR(W82=AD82,X82=AD82,Y82=AD82,Z82=AD82,AA82=AD82,AB82=AD82,AC82=AD82),AD82+0.0007,AD82))</f>
        <v>6.9999999999999999E-4</v>
      </c>
      <c r="P82" s="36">
        <f>IF(results!$AA82&lt;&gt;"a","",IF(OR(W82=AE82,X82=AE82,Y82=AE82,Z82=AE82,AA82=AE82,AB82=AE82,AC82=AE82,AD82=AE82),AE82+0.0008,AE82))</f>
        <v>8.0000000000000004E-4</v>
      </c>
      <c r="Q82" s="36">
        <f>IF(results!$AA82&lt;&gt;"a","",IF(OR(W82=AF82,X82=AF82,Y82=AF82,Z82=AF82,AA82=AF82,AB82=AF82,AC82=AF82,AD82=AF82,AE82=AF82),AF82+0.0009,AF82))</f>
        <v>8.9999999999999998E-4</v>
      </c>
      <c r="R82" s="36">
        <f>IF(results!$AA82&lt;&gt;"a","",AG82*2)</f>
        <v>0</v>
      </c>
      <c r="S82" s="4">
        <f t="shared" si="13"/>
        <v>53</v>
      </c>
      <c r="T82" s="4">
        <f t="shared" si="14"/>
        <v>53.000008200000003</v>
      </c>
      <c r="U82" s="4">
        <f>results!Z82</f>
        <v>13.5</v>
      </c>
      <c r="V82" s="4">
        <f>IF(results!AA82="A",1,IF(results!AA82="B",2,IF(results!AA82="C",3,99)))</f>
        <v>1</v>
      </c>
      <c r="W82" s="35">
        <f>results!C82+results!D82</f>
        <v>0</v>
      </c>
      <c r="X82" s="35">
        <f>results!E82+results!F82</f>
        <v>53</v>
      </c>
      <c r="Y82" s="35">
        <f>results!G82+results!H82</f>
        <v>0</v>
      </c>
      <c r="Z82" s="35">
        <f>results!I82+results!J82</f>
        <v>0</v>
      </c>
      <c r="AA82" s="35">
        <f>results!K82+results!L82</f>
        <v>0</v>
      </c>
      <c r="AB82" s="35">
        <f>results!M82+results!N82</f>
        <v>0</v>
      </c>
      <c r="AC82" s="35">
        <f>results!O82+results!P82</f>
        <v>0</v>
      </c>
      <c r="AD82" s="35">
        <f>results!Q82+results!R82</f>
        <v>0</v>
      </c>
      <c r="AE82" s="35">
        <f>results!S82+results!T82</f>
        <v>0</v>
      </c>
      <c r="AF82" s="35">
        <f>results!U82+results!V82</f>
        <v>0</v>
      </c>
      <c r="AG82" s="35">
        <f>results!W82+results!X82</f>
        <v>0</v>
      </c>
      <c r="AH82" s="10">
        <f t="shared" si="15"/>
        <v>6.9999999999999999E-4</v>
      </c>
    </row>
    <row r="83" spans="1:34" x14ac:dyDescent="0.35">
      <c r="A83" s="18">
        <v>77</v>
      </c>
      <c r="B83" s="20">
        <f t="shared" si="11"/>
        <v>39</v>
      </c>
      <c r="C83" s="20">
        <f t="shared" si="12"/>
        <v>91</v>
      </c>
      <c r="D83" s="14">
        <f t="shared" si="10"/>
        <v>39</v>
      </c>
      <c r="E83" s="14">
        <f t="shared" si="10"/>
        <v>39</v>
      </c>
      <c r="F83" s="2" t="str">
        <f>IF(results!AA83&lt;&gt;"a","",results!B83)</f>
        <v/>
      </c>
      <c r="G83" s="2" t="str">
        <f>IF(results!$AA83&lt;&gt;"a","",results!Y83)</f>
        <v/>
      </c>
      <c r="H83" s="36" t="str">
        <f>IF(results!$AA83&lt;&gt;"a","",W83)</f>
        <v/>
      </c>
      <c r="I83" s="36" t="str">
        <f>IF(results!$AA83&lt;&gt;"a","",IF(X83=W83,X83+0.0001,X83))</f>
        <v/>
      </c>
      <c r="J83" s="36" t="str">
        <f>IF(results!$AA83&lt;&gt;"a","",IF(OR(W83=Y83,X83=Y83),Y83+0.0002,Y83))</f>
        <v/>
      </c>
      <c r="K83" s="36" t="str">
        <f>IF(results!$AA83&lt;&gt;"a","",IF(OR(W83=Z83,X83=Z83,Y83=Z83),Z83+0.0003,Z83))</f>
        <v/>
      </c>
      <c r="L83" s="36" t="str">
        <f>IF(results!$AA83&lt;&gt;"a","",IF(OR(W83=AA83,X83=AA83,Y83=AA83,Z83=AA83),AA83+0.0004,AA83))</f>
        <v/>
      </c>
      <c r="M83" s="36" t="str">
        <f>IF(results!$AA83&lt;&gt;"a","",IF(OR(W83=AB83,X83=AB83,Y83=AB83,Z83=AB83,AA83=AB83),AB83+0.0005,AB83))</f>
        <v/>
      </c>
      <c r="N83" s="36" t="str">
        <f>IF(results!$AA83&lt;&gt;"a","",IF(OR(W83=AC83,X83=AC83,Y83=AC83,Z83=AC83,AA83=AC83,AB83=AC83),AC83+0.0006,AC83))</f>
        <v/>
      </c>
      <c r="O83" s="36" t="str">
        <f>IF(results!$AA83&lt;&gt;"a","",IF(OR(W83=AD83,X83=AD83,Y83=AD83,Z83=AD83,AA83=AD83,AB83=AD83,AC83=AD83),AD83+0.0007,AD83))</f>
        <v/>
      </c>
      <c r="P83" s="36" t="str">
        <f>IF(results!$AA83&lt;&gt;"a","",IF(OR(W83=AE83,X83=AE83,Y83=AE83,Z83=AE83,AA83=AE83,AB83=AE83,AC83=AE83,AD83=AE83),AE83+0.0008,AE83))</f>
        <v/>
      </c>
      <c r="Q83" s="36" t="str">
        <f>IF(results!$AA83&lt;&gt;"a","",IF(OR(W83=AF83,X83=AF83,Y83=AF83,Z83=AF83,AA83=AF83,AB83=AF83,AC83=AF83,AD83=AF83,AE83=AF83),AF83+0.0009,AF83))</f>
        <v/>
      </c>
      <c r="R83" s="36" t="str">
        <f>IF(results!$AA83&lt;&gt;"a","",AG83*2)</f>
        <v/>
      </c>
      <c r="S83" s="4">
        <f t="shared" si="13"/>
        <v>0</v>
      </c>
      <c r="T83" s="4">
        <f t="shared" si="14"/>
        <v>8.3000000000000002E-6</v>
      </c>
      <c r="U83" s="4">
        <f>results!Z83</f>
        <v>15.4</v>
      </c>
      <c r="V83" s="4">
        <f>IF(results!AA83="A",1,IF(results!AA83="B",2,IF(results!AA83="C",3,99)))</f>
        <v>2</v>
      </c>
      <c r="W83" s="35">
        <f>results!C83+results!D83</f>
        <v>0</v>
      </c>
      <c r="X83" s="35">
        <f>results!E83+results!F83</f>
        <v>0</v>
      </c>
      <c r="Y83" s="35">
        <f>results!G83+results!H83</f>
        <v>0</v>
      </c>
      <c r="Z83" s="35">
        <f>results!I83+results!J83</f>
        <v>0</v>
      </c>
      <c r="AA83" s="35">
        <f>results!K83+results!L83</f>
        <v>0</v>
      </c>
      <c r="AB83" s="35">
        <f>results!M83+results!N83</f>
        <v>0</v>
      </c>
      <c r="AC83" s="35">
        <f>results!O83+results!P83</f>
        <v>45</v>
      </c>
      <c r="AD83" s="35">
        <f>results!Q83+results!R83</f>
        <v>0</v>
      </c>
      <c r="AE83" s="35">
        <f>results!S83+results!T83</f>
        <v>0</v>
      </c>
      <c r="AF83" s="35">
        <f>results!U83+results!V83</f>
        <v>0</v>
      </c>
      <c r="AG83" s="35">
        <f>results!W83+results!X83</f>
        <v>0</v>
      </c>
      <c r="AH83" s="10" t="e">
        <f t="shared" si="15"/>
        <v>#NUM!</v>
      </c>
    </row>
    <row r="84" spans="1:34" x14ac:dyDescent="0.35">
      <c r="A84" s="18">
        <v>78</v>
      </c>
      <c r="B84" s="20">
        <f t="shared" si="11"/>
        <v>39</v>
      </c>
      <c r="C84" s="20">
        <f t="shared" si="12"/>
        <v>90</v>
      </c>
      <c r="D84" s="14">
        <f t="shared" si="10"/>
        <v>39</v>
      </c>
      <c r="E84" s="14">
        <f t="shared" si="10"/>
        <v>39</v>
      </c>
      <c r="F84" s="2" t="str">
        <f>IF(results!AA84&lt;&gt;"a","",results!B84)</f>
        <v/>
      </c>
      <c r="G84" s="2" t="str">
        <f>IF(results!$AA84&lt;&gt;"a","",results!Y84)</f>
        <v/>
      </c>
      <c r="H84" s="36" t="str">
        <f>IF(results!$AA84&lt;&gt;"a","",W84)</f>
        <v/>
      </c>
      <c r="I84" s="36" t="str">
        <f>IF(results!$AA84&lt;&gt;"a","",IF(X84=W84,X84+0.0001,X84))</f>
        <v/>
      </c>
      <c r="J84" s="36" t="str">
        <f>IF(results!$AA84&lt;&gt;"a","",IF(OR(W84=Y84,X84=Y84),Y84+0.0002,Y84))</f>
        <v/>
      </c>
      <c r="K84" s="36" t="str">
        <f>IF(results!$AA84&lt;&gt;"a","",IF(OR(W84=Z84,X84=Z84,Y84=Z84),Z84+0.0003,Z84))</f>
        <v/>
      </c>
      <c r="L84" s="36" t="str">
        <f>IF(results!$AA84&lt;&gt;"a","",IF(OR(W84=AA84,X84=AA84,Y84=AA84,Z84=AA84),AA84+0.0004,AA84))</f>
        <v/>
      </c>
      <c r="M84" s="36" t="str">
        <f>IF(results!$AA84&lt;&gt;"a","",IF(OR(W84=AB84,X84=AB84,Y84=AB84,Z84=AB84,AA84=AB84),AB84+0.0005,AB84))</f>
        <v/>
      </c>
      <c r="N84" s="36" t="str">
        <f>IF(results!$AA84&lt;&gt;"a","",IF(OR(W84=AC84,X84=AC84,Y84=AC84,Z84=AC84,AA84=AC84,AB84=AC84),AC84+0.0006,AC84))</f>
        <v/>
      </c>
      <c r="O84" s="36" t="str">
        <f>IF(results!$AA84&lt;&gt;"a","",IF(OR(W84=AD84,X84=AD84,Y84=AD84,Z84=AD84,AA84=AD84,AB84=AD84,AC84=AD84),AD84+0.0007,AD84))</f>
        <v/>
      </c>
      <c r="P84" s="36" t="str">
        <f>IF(results!$AA84&lt;&gt;"a","",IF(OR(W84=AE84,X84=AE84,Y84=AE84,Z84=AE84,AA84=AE84,AB84=AE84,AC84=AE84,AD84=AE84),AE84+0.0008,AE84))</f>
        <v/>
      </c>
      <c r="Q84" s="36" t="str">
        <f>IF(results!$AA84&lt;&gt;"a","",IF(OR(W84=AF84,X84=AF84,Y84=AF84,Z84=AF84,AA84=AF84,AB84=AF84,AC84=AF84,AD84=AF84,AE84=AF84),AF84+0.0009,AF84))</f>
        <v/>
      </c>
      <c r="R84" s="36" t="str">
        <f>IF(results!$AA84&lt;&gt;"a","",AG84*2)</f>
        <v/>
      </c>
      <c r="S84" s="4">
        <f t="shared" si="13"/>
        <v>0</v>
      </c>
      <c r="T84" s="4">
        <f t="shared" si="14"/>
        <v>8.3999999999999992E-6</v>
      </c>
      <c r="U84" s="4">
        <f>results!Z84</f>
        <v>24.9</v>
      </c>
      <c r="V84" s="4">
        <f>IF(results!AA84="A",1,IF(results!AA84="B",2,IF(results!AA84="C",3,99)))</f>
        <v>2</v>
      </c>
      <c r="W84" s="35">
        <f>results!C84+results!D84</f>
        <v>0</v>
      </c>
      <c r="X84" s="35">
        <f>results!E84+results!F84</f>
        <v>0</v>
      </c>
      <c r="Y84" s="35">
        <f>results!G84+results!H84</f>
        <v>0</v>
      </c>
      <c r="Z84" s="35">
        <f>results!I84+results!J84</f>
        <v>33</v>
      </c>
      <c r="AA84" s="35">
        <f>results!K84+results!L84</f>
        <v>0</v>
      </c>
      <c r="AB84" s="35">
        <f>results!M84+results!N84</f>
        <v>0</v>
      </c>
      <c r="AC84" s="35">
        <f>results!O84+results!P84</f>
        <v>0</v>
      </c>
      <c r="AD84" s="35">
        <f>results!Q84+results!R84</f>
        <v>0</v>
      </c>
      <c r="AE84" s="35">
        <f>results!S84+results!T84</f>
        <v>0</v>
      </c>
      <c r="AF84" s="35">
        <f>results!U84+results!V84</f>
        <v>0</v>
      </c>
      <c r="AG84" s="35">
        <f>results!W84+results!X84</f>
        <v>0</v>
      </c>
      <c r="AH84" s="10" t="e">
        <f t="shared" si="15"/>
        <v>#NUM!</v>
      </c>
    </row>
    <row r="85" spans="1:34" x14ac:dyDescent="0.35">
      <c r="A85" s="18">
        <v>79</v>
      </c>
      <c r="B85" s="20">
        <f t="shared" si="11"/>
        <v>39</v>
      </c>
      <c r="C85" s="20">
        <f t="shared" si="12"/>
        <v>89</v>
      </c>
      <c r="D85" s="14">
        <f t="shared" si="10"/>
        <v>39</v>
      </c>
      <c r="E85" s="14">
        <f t="shared" si="10"/>
        <v>39</v>
      </c>
      <c r="F85" s="2" t="str">
        <f>IF(results!AA85&lt;&gt;"a","",results!B85)</f>
        <v/>
      </c>
      <c r="G85" s="2" t="str">
        <f>IF(results!$AA85&lt;&gt;"a","",results!Y85)</f>
        <v/>
      </c>
      <c r="H85" s="36" t="str">
        <f>IF(results!$AA85&lt;&gt;"a","",W85)</f>
        <v/>
      </c>
      <c r="I85" s="36" t="str">
        <f>IF(results!$AA85&lt;&gt;"a","",IF(X85=W85,X85+0.0001,X85))</f>
        <v/>
      </c>
      <c r="J85" s="36" t="str">
        <f>IF(results!$AA85&lt;&gt;"a","",IF(OR(W85=Y85,X85=Y85),Y85+0.0002,Y85))</f>
        <v/>
      </c>
      <c r="K85" s="36" t="str">
        <f>IF(results!$AA85&lt;&gt;"a","",IF(OR(W85=Z85,X85=Z85,Y85=Z85),Z85+0.0003,Z85))</f>
        <v/>
      </c>
      <c r="L85" s="36" t="str">
        <f>IF(results!$AA85&lt;&gt;"a","",IF(OR(W85=AA85,X85=AA85,Y85=AA85,Z85=AA85),AA85+0.0004,AA85))</f>
        <v/>
      </c>
      <c r="M85" s="36" t="str">
        <f>IF(results!$AA85&lt;&gt;"a","",IF(OR(W85=AB85,X85=AB85,Y85=AB85,Z85=AB85,AA85=AB85),AB85+0.0005,AB85))</f>
        <v/>
      </c>
      <c r="N85" s="36" t="str">
        <f>IF(results!$AA85&lt;&gt;"a","",IF(OR(W85=AC85,X85=AC85,Y85=AC85,Z85=AC85,AA85=AC85,AB85=AC85),AC85+0.0006,AC85))</f>
        <v/>
      </c>
      <c r="O85" s="36" t="str">
        <f>IF(results!$AA85&lt;&gt;"a","",IF(OR(W85=AD85,X85=AD85,Y85=AD85,Z85=AD85,AA85=AD85,AB85=AD85,AC85=AD85),AD85+0.0007,AD85))</f>
        <v/>
      </c>
      <c r="P85" s="36" t="str">
        <f>IF(results!$AA85&lt;&gt;"a","",IF(OR(W85=AE85,X85=AE85,Y85=AE85,Z85=AE85,AA85=AE85,AB85=AE85,AC85=AE85,AD85=AE85),AE85+0.0008,AE85))</f>
        <v/>
      </c>
      <c r="Q85" s="36" t="str">
        <f>IF(results!$AA85&lt;&gt;"a","",IF(OR(W85=AF85,X85=AF85,Y85=AF85,Z85=AF85,AA85=AF85,AB85=AF85,AC85=AF85,AD85=AF85,AE85=AF85),AF85+0.0009,AF85))</f>
        <v/>
      </c>
      <c r="R85" s="36" t="str">
        <f>IF(results!$AA85&lt;&gt;"a","",AG85*2)</f>
        <v/>
      </c>
      <c r="S85" s="4">
        <f t="shared" si="13"/>
        <v>0</v>
      </c>
      <c r="T85" s="4">
        <f t="shared" si="14"/>
        <v>8.4999999999999999E-6</v>
      </c>
      <c r="U85" s="4">
        <f>results!Z85</f>
        <v>23.7</v>
      </c>
      <c r="V85" s="4">
        <f>IF(results!AA85="A",1,IF(results!AA85="B",2,IF(results!AA85="C",3,99)))</f>
        <v>2</v>
      </c>
      <c r="W85" s="35">
        <f>results!C85+results!D85</f>
        <v>0</v>
      </c>
      <c r="X85" s="35">
        <f>results!E85+results!F85</f>
        <v>0</v>
      </c>
      <c r="Y85" s="35">
        <f>results!G85+results!H85</f>
        <v>0</v>
      </c>
      <c r="Z85" s="35">
        <f>results!I85+results!J85</f>
        <v>0</v>
      </c>
      <c r="AA85" s="35">
        <f>results!K85+results!L85</f>
        <v>36</v>
      </c>
      <c r="AB85" s="35">
        <f>results!M85+results!N85</f>
        <v>40</v>
      </c>
      <c r="AC85" s="35">
        <f>results!O85+results!P85</f>
        <v>54</v>
      </c>
      <c r="AD85" s="35">
        <f>results!Q85+results!R85</f>
        <v>39</v>
      </c>
      <c r="AE85" s="35">
        <f>results!S85+results!T85</f>
        <v>46</v>
      </c>
      <c r="AF85" s="35">
        <f>results!U85+results!V85</f>
        <v>48</v>
      </c>
      <c r="AG85" s="35">
        <f>results!W85+results!X85</f>
        <v>49</v>
      </c>
      <c r="AH85" s="10" t="e">
        <f t="shared" si="15"/>
        <v>#NUM!</v>
      </c>
    </row>
    <row r="86" spans="1:34" x14ac:dyDescent="0.35">
      <c r="A86" s="18">
        <v>80</v>
      </c>
      <c r="B86" s="20">
        <f t="shared" si="11"/>
        <v>110</v>
      </c>
      <c r="C86" s="20">
        <f t="shared" si="12"/>
        <v>88</v>
      </c>
      <c r="D86" s="14">
        <f t="shared" si="10"/>
        <v>39</v>
      </c>
      <c r="E86" s="14">
        <f t="shared" si="10"/>
        <v>39</v>
      </c>
      <c r="F86" s="2" t="str">
        <f>IF(results!AA86&lt;&gt;"a","",results!B86)</f>
        <v/>
      </c>
      <c r="G86" s="2" t="str">
        <f>IF(results!$AA86&lt;&gt;"a","",results!Y86)</f>
        <v/>
      </c>
      <c r="H86" s="36" t="str">
        <f>IF(results!$AA86&lt;&gt;"a","",W86)</f>
        <v/>
      </c>
      <c r="I86" s="36" t="str">
        <f>IF(results!$AA86&lt;&gt;"a","",IF(X86=W86,X86+0.0001,X86))</f>
        <v/>
      </c>
      <c r="J86" s="36" t="str">
        <f>IF(results!$AA86&lt;&gt;"a","",IF(OR(W86=Y86,X86=Y86),Y86+0.0002,Y86))</f>
        <v/>
      </c>
      <c r="K86" s="36" t="str">
        <f>IF(results!$AA86&lt;&gt;"a","",IF(OR(W86=Z86,X86=Z86,Y86=Z86),Z86+0.0003,Z86))</f>
        <v/>
      </c>
      <c r="L86" s="36" t="str">
        <f>IF(results!$AA86&lt;&gt;"a","",IF(OR(W86=AA86,X86=AA86,Y86=AA86,Z86=AA86),AA86+0.0004,AA86))</f>
        <v/>
      </c>
      <c r="M86" s="36" t="str">
        <f>IF(results!$AA86&lt;&gt;"a","",IF(OR(W86=AB86,X86=AB86,Y86=AB86,Z86=AB86,AA86=AB86),AB86+0.0005,AB86))</f>
        <v/>
      </c>
      <c r="N86" s="36" t="str">
        <f>IF(results!$AA86&lt;&gt;"a","",IF(OR(W86=AC86,X86=AC86,Y86=AC86,Z86=AC86,AA86=AC86,AB86=AC86),AC86+0.0006,AC86))</f>
        <v/>
      </c>
      <c r="O86" s="36" t="str">
        <f>IF(results!$AA86&lt;&gt;"a","",IF(OR(W86=AD86,X86=AD86,Y86=AD86,Z86=AD86,AA86=AD86,AB86=AD86,AC86=AD86),AD86+0.0007,AD86))</f>
        <v/>
      </c>
      <c r="P86" s="36" t="str">
        <f>IF(results!$AA86&lt;&gt;"a","",IF(OR(W86=AE86,X86=AE86,Y86=AE86,Z86=AE86,AA86=AE86,AB86=AE86,AC86=AE86,AD86=AE86),AE86+0.0008,AE86))</f>
        <v/>
      </c>
      <c r="Q86" s="36" t="str">
        <f>IF(results!$AA86&lt;&gt;"a","",IF(OR(W86=AF86,X86=AF86,Y86=AF86,Z86=AF86,AA86=AF86,AB86=AF86,AC86=AF86,AD86=AF86,AE86=AF86),AF86+0.0009,AF86))</f>
        <v/>
      </c>
      <c r="R86" s="36" t="str">
        <f>IF(results!$AA86&lt;&gt;"a","",AG86*2)</f>
        <v/>
      </c>
      <c r="S86" s="4">
        <f t="shared" si="13"/>
        <v>0</v>
      </c>
      <c r="T86" s="4">
        <f t="shared" si="14"/>
        <v>8.599999999999999E-6</v>
      </c>
      <c r="U86" s="4">
        <f>results!Z86</f>
        <v>45.8</v>
      </c>
      <c r="V86" s="4">
        <f>IF(results!AA86="A",1,IF(results!AA86="B",2,IF(results!AA86="C",3,99)))</f>
        <v>3</v>
      </c>
      <c r="W86" s="35">
        <f>results!C86+results!D86</f>
        <v>42</v>
      </c>
      <c r="X86" s="35">
        <f>results!E86+results!F86</f>
        <v>46</v>
      </c>
      <c r="Y86" s="35">
        <f>results!G86+results!H86</f>
        <v>24</v>
      </c>
      <c r="Z86" s="35">
        <f>results!I86+results!J86</f>
        <v>30</v>
      </c>
      <c r="AA86" s="35">
        <f>results!K86+results!L86</f>
        <v>20</v>
      </c>
      <c r="AB86" s="35">
        <f>results!M86+results!N86</f>
        <v>37</v>
      </c>
      <c r="AC86" s="35">
        <f>results!O86+results!P86</f>
        <v>44</v>
      </c>
      <c r="AD86" s="35">
        <f>results!Q86+results!R86</f>
        <v>31</v>
      </c>
      <c r="AE86" s="35">
        <f>results!S86+results!T86</f>
        <v>33</v>
      </c>
      <c r="AF86" s="35">
        <f>results!U86+results!V86</f>
        <v>37</v>
      </c>
      <c r="AG86" s="35">
        <f>results!W86+results!X86</f>
        <v>41</v>
      </c>
      <c r="AH86" s="10" t="e">
        <f t="shared" si="15"/>
        <v>#NUM!</v>
      </c>
    </row>
    <row r="87" spans="1:34" x14ac:dyDescent="0.35">
      <c r="A87" s="18">
        <v>81</v>
      </c>
      <c r="B87" s="20">
        <f t="shared" si="11"/>
        <v>1</v>
      </c>
      <c r="C87" s="20">
        <f t="shared" si="12"/>
        <v>31</v>
      </c>
      <c r="D87" s="14">
        <f t="shared" ref="D87:E106" si="16">_xlfn.RANK.EQ($S87,$S$7:$S$155,0)</f>
        <v>31</v>
      </c>
      <c r="E87" s="14">
        <f t="shared" si="16"/>
        <v>31</v>
      </c>
      <c r="F87" s="2" t="str">
        <f>IF(results!AA87&lt;&gt;"a","",results!B87)</f>
        <v>Pantanali Valerio</v>
      </c>
      <c r="G87" s="2">
        <f>IF(results!$AA87&lt;&gt;"a","",results!Y87)</f>
        <v>1</v>
      </c>
      <c r="H87" s="36">
        <f>IF(results!$AA87&lt;&gt;"a","",W87)</f>
        <v>0</v>
      </c>
      <c r="I87" s="36">
        <f>IF(results!$AA87&lt;&gt;"a","",IF(X87=W87,X87+0.0001,X87))</f>
        <v>1E-4</v>
      </c>
      <c r="J87" s="36">
        <f>IF(results!$AA87&lt;&gt;"a","",IF(OR(W87=Y87,X87=Y87),Y87+0.0002,Y87))</f>
        <v>2.0000000000000001E-4</v>
      </c>
      <c r="K87" s="36">
        <f>IF(results!$AA87&lt;&gt;"a","",IF(OR(W87=Z87,X87=Z87,Y87=Z87),Z87+0.0003,Z87))</f>
        <v>2.9999999999999997E-4</v>
      </c>
      <c r="L87" s="36">
        <f>IF(results!$AA87&lt;&gt;"a","",IF(OR(W87=AA87,X87=AA87,Y87=AA87,Z87=AA87),AA87+0.0004,AA87))</f>
        <v>4.0000000000000002E-4</v>
      </c>
      <c r="M87" s="36">
        <f>IF(results!$AA87&lt;&gt;"a","",IF(OR(W87=AB87,X87=AB87,Y87=AB87,Z87=AB87,AA87=AB87),AB87+0.0005,AB87))</f>
        <v>5.0000000000000001E-4</v>
      </c>
      <c r="N87" s="36">
        <f>IF(results!$AA87&lt;&gt;"a","",IF(OR(W87=AC87,X87=AC87,Y87=AC87,Z87=AC87,AA87=AC87,AB87=AC87),AC87+0.0006,AC87))</f>
        <v>44</v>
      </c>
      <c r="O87" s="36">
        <f>IF(results!$AA87&lt;&gt;"a","",IF(OR(W87=AD87,X87=AD87,Y87=AD87,Z87=AD87,AA87=AD87,AB87=AD87,AC87=AD87),AD87+0.0007,AD87))</f>
        <v>6.9999999999999999E-4</v>
      </c>
      <c r="P87" s="36">
        <f>IF(results!$AA87&lt;&gt;"a","",IF(OR(W87=AE87,X87=AE87,Y87=AE87,Z87=AE87,AA87=AE87,AB87=AE87,AC87=AE87,AD87=AE87),AE87+0.0008,AE87))</f>
        <v>8.0000000000000004E-4</v>
      </c>
      <c r="Q87" s="36">
        <f>IF(results!$AA87&lt;&gt;"a","",IF(OR(W87=AF87,X87=AF87,Y87=AF87,Z87=AF87,AA87=AF87,AB87=AF87,AC87=AF87,AD87=AF87,AE87=AF87),AF87+0.0009,AF87))</f>
        <v>8.9999999999999998E-4</v>
      </c>
      <c r="R87" s="36">
        <f>IF(results!$AA87&lt;&gt;"a","",AG87*2)</f>
        <v>0</v>
      </c>
      <c r="S87" s="4">
        <f t="shared" si="13"/>
        <v>44</v>
      </c>
      <c r="T87" s="4">
        <f t="shared" si="14"/>
        <v>44.000008700000002</v>
      </c>
      <c r="U87" s="4">
        <f>results!Z87</f>
        <v>10.1</v>
      </c>
      <c r="V87" s="4">
        <f>IF(results!AA87="A",1,IF(results!AA87="B",2,IF(results!AA87="C",3,99)))</f>
        <v>1</v>
      </c>
      <c r="W87" s="35">
        <f>results!C87+results!D87</f>
        <v>0</v>
      </c>
      <c r="X87" s="35">
        <f>results!E87+results!F87</f>
        <v>0</v>
      </c>
      <c r="Y87" s="35">
        <f>results!G87+results!H87</f>
        <v>0</v>
      </c>
      <c r="Z87" s="35">
        <f>results!I87+results!J87</f>
        <v>0</v>
      </c>
      <c r="AA87" s="35">
        <f>results!K87+results!L87</f>
        <v>0</v>
      </c>
      <c r="AB87" s="35">
        <f>results!M87+results!N87</f>
        <v>0</v>
      </c>
      <c r="AC87" s="35">
        <f>results!O87+results!P87</f>
        <v>44</v>
      </c>
      <c r="AD87" s="35">
        <f>results!Q87+results!R87</f>
        <v>0</v>
      </c>
      <c r="AE87" s="35">
        <f>results!S87+results!T87</f>
        <v>0</v>
      </c>
      <c r="AF87" s="35">
        <f>results!U87+results!V87</f>
        <v>0</v>
      </c>
      <c r="AG87" s="35">
        <f>results!W87+results!X87</f>
        <v>0</v>
      </c>
      <c r="AH87" s="10">
        <f t="shared" si="15"/>
        <v>6.9999999999999999E-4</v>
      </c>
    </row>
    <row r="88" spans="1:34" x14ac:dyDescent="0.35">
      <c r="A88" s="18">
        <v>82</v>
      </c>
      <c r="B88" s="20">
        <f t="shared" si="11"/>
        <v>39</v>
      </c>
      <c r="C88" s="20">
        <f t="shared" si="12"/>
        <v>87</v>
      </c>
      <c r="D88" s="14">
        <f t="shared" si="16"/>
        <v>39</v>
      </c>
      <c r="E88" s="14">
        <f t="shared" si="16"/>
        <v>39</v>
      </c>
      <c r="F88" s="2" t="str">
        <f>IF(results!AA88&lt;&gt;"a","",results!B88)</f>
        <v/>
      </c>
      <c r="G88" s="2" t="str">
        <f>IF(results!$AA88&lt;&gt;"a","",results!Y88)</f>
        <v/>
      </c>
      <c r="H88" s="36" t="str">
        <f>IF(results!$AA88&lt;&gt;"a","",W88)</f>
        <v/>
      </c>
      <c r="I88" s="36" t="str">
        <f>IF(results!$AA88&lt;&gt;"a","",IF(X88=W88,X88+0.0001,X88))</f>
        <v/>
      </c>
      <c r="J88" s="36" t="str">
        <f>IF(results!$AA88&lt;&gt;"a","",IF(OR(W88=Y88,X88=Y88),Y88+0.0002,Y88))</f>
        <v/>
      </c>
      <c r="K88" s="36" t="str">
        <f>IF(results!$AA88&lt;&gt;"a","",IF(OR(W88=Z88,X88=Z88,Y88=Z88),Z88+0.0003,Z88))</f>
        <v/>
      </c>
      <c r="L88" s="36" t="str">
        <f>IF(results!$AA88&lt;&gt;"a","",IF(OR(W88=AA88,X88=AA88,Y88=AA88,Z88=AA88),AA88+0.0004,AA88))</f>
        <v/>
      </c>
      <c r="M88" s="36" t="str">
        <f>IF(results!$AA88&lt;&gt;"a","",IF(OR(W88=AB88,X88=AB88,Y88=AB88,Z88=AB88,AA88=AB88),AB88+0.0005,AB88))</f>
        <v/>
      </c>
      <c r="N88" s="36" t="str">
        <f>IF(results!$AA88&lt;&gt;"a","",IF(OR(W88=AC88,X88=AC88,Y88=AC88,Z88=AC88,AA88=AC88,AB88=AC88),AC88+0.0006,AC88))</f>
        <v/>
      </c>
      <c r="O88" s="36" t="str">
        <f>IF(results!$AA88&lt;&gt;"a","",IF(OR(W88=AD88,X88=AD88,Y88=AD88,Z88=AD88,AA88=AD88,AB88=AD88,AC88=AD88),AD88+0.0007,AD88))</f>
        <v/>
      </c>
      <c r="P88" s="36" t="str">
        <f>IF(results!$AA88&lt;&gt;"a","",IF(OR(W88=AE88,X88=AE88,Y88=AE88,Z88=AE88,AA88=AE88,AB88=AE88,AC88=AE88,AD88=AE88),AE88+0.0008,AE88))</f>
        <v/>
      </c>
      <c r="Q88" s="36" t="str">
        <f>IF(results!$AA88&lt;&gt;"a","",IF(OR(W88=AF88,X88=AF88,Y88=AF88,Z88=AF88,AA88=AF88,AB88=AF88,AC88=AF88,AD88=AF88,AE88=AF88),AF88+0.0009,AF88))</f>
        <v/>
      </c>
      <c r="R88" s="36" t="str">
        <f>IF(results!$AA88&lt;&gt;"a","",AG88*2)</f>
        <v/>
      </c>
      <c r="S88" s="4">
        <f t="shared" si="13"/>
        <v>0</v>
      </c>
      <c r="T88" s="4">
        <f t="shared" si="14"/>
        <v>8.8000000000000004E-6</v>
      </c>
      <c r="U88" s="4">
        <f>results!Z88</f>
        <v>22.9</v>
      </c>
      <c r="V88" s="4">
        <f>IF(results!AA88="A",1,IF(results!AA88="B",2,IF(results!AA88="C",3,99)))</f>
        <v>2</v>
      </c>
      <c r="W88" s="35">
        <f>results!C88+results!D88</f>
        <v>0</v>
      </c>
      <c r="X88" s="35">
        <f>results!E88+results!F88</f>
        <v>0</v>
      </c>
      <c r="Y88" s="35">
        <f>results!G88+results!H88</f>
        <v>0</v>
      </c>
      <c r="Z88" s="35">
        <f>results!I88+results!J88</f>
        <v>0</v>
      </c>
      <c r="AA88" s="35">
        <f>results!K88+results!L88</f>
        <v>0</v>
      </c>
      <c r="AB88" s="35">
        <f>results!M88+results!N88</f>
        <v>0</v>
      </c>
      <c r="AC88" s="35">
        <f>results!O88+results!P88</f>
        <v>50</v>
      </c>
      <c r="AD88" s="35">
        <f>results!Q88+results!R88</f>
        <v>0</v>
      </c>
      <c r="AE88" s="35">
        <f>results!S88+results!T88</f>
        <v>0</v>
      </c>
      <c r="AF88" s="35">
        <f>results!U88+results!V88</f>
        <v>0</v>
      </c>
      <c r="AG88" s="35">
        <f>results!W88+results!X88</f>
        <v>0</v>
      </c>
      <c r="AH88" s="10" t="e">
        <f t="shared" si="15"/>
        <v>#NUM!</v>
      </c>
    </row>
    <row r="89" spans="1:34" x14ac:dyDescent="0.35">
      <c r="A89" s="18">
        <v>83</v>
      </c>
      <c r="B89" s="20">
        <f t="shared" si="11"/>
        <v>39</v>
      </c>
      <c r="C89" s="20">
        <f t="shared" si="12"/>
        <v>86</v>
      </c>
      <c r="D89" s="14">
        <f t="shared" si="16"/>
        <v>39</v>
      </c>
      <c r="E89" s="14">
        <f t="shared" si="16"/>
        <v>39</v>
      </c>
      <c r="F89" s="2" t="str">
        <f>IF(results!AA89&lt;&gt;"a","",results!B89)</f>
        <v/>
      </c>
      <c r="G89" s="2" t="str">
        <f>IF(results!$AA89&lt;&gt;"a","",results!Y89)</f>
        <v/>
      </c>
      <c r="H89" s="36" t="str">
        <f>IF(results!$AA89&lt;&gt;"a","",W89)</f>
        <v/>
      </c>
      <c r="I89" s="36" t="str">
        <f>IF(results!$AA89&lt;&gt;"a","",IF(X89=W89,X89+0.0001,X89))</f>
        <v/>
      </c>
      <c r="J89" s="36" t="str">
        <f>IF(results!$AA89&lt;&gt;"a","",IF(OR(W89=Y89,X89=Y89),Y89+0.0002,Y89))</f>
        <v/>
      </c>
      <c r="K89" s="36" t="str">
        <f>IF(results!$AA89&lt;&gt;"a","",IF(OR(W89=Z89,X89=Z89,Y89=Z89),Z89+0.0003,Z89))</f>
        <v/>
      </c>
      <c r="L89" s="36" t="str">
        <f>IF(results!$AA89&lt;&gt;"a","",IF(OR(W89=AA89,X89=AA89,Y89=AA89,Z89=AA89),AA89+0.0004,AA89))</f>
        <v/>
      </c>
      <c r="M89" s="36" t="str">
        <f>IF(results!$AA89&lt;&gt;"a","",IF(OR(W89=AB89,X89=AB89,Y89=AB89,Z89=AB89,AA89=AB89),AB89+0.0005,AB89))</f>
        <v/>
      </c>
      <c r="N89" s="36" t="str">
        <f>IF(results!$AA89&lt;&gt;"a","",IF(OR(W89=AC89,X89=AC89,Y89=AC89,Z89=AC89,AA89=AC89,AB89=AC89),AC89+0.0006,AC89))</f>
        <v/>
      </c>
      <c r="O89" s="36" t="str">
        <f>IF(results!$AA89&lt;&gt;"a","",IF(OR(W89=AD89,X89=AD89,Y89=AD89,Z89=AD89,AA89=AD89,AB89=AD89,AC89=AD89),AD89+0.0007,AD89))</f>
        <v/>
      </c>
      <c r="P89" s="36" t="str">
        <f>IF(results!$AA89&lt;&gt;"a","",IF(OR(W89=AE89,X89=AE89,Y89=AE89,Z89=AE89,AA89=AE89,AB89=AE89,AC89=AE89,AD89=AE89),AE89+0.0008,AE89))</f>
        <v/>
      </c>
      <c r="Q89" s="36" t="str">
        <f>IF(results!$AA89&lt;&gt;"a","",IF(OR(W89=AF89,X89=AF89,Y89=AF89,Z89=AF89,AA89=AF89,AB89=AF89,AC89=AF89,AD89=AF89,AE89=AF89),AF89+0.0009,AF89))</f>
        <v/>
      </c>
      <c r="R89" s="36" t="str">
        <f>IF(results!$AA89&lt;&gt;"a","",AG89*2)</f>
        <v/>
      </c>
      <c r="S89" s="4">
        <f t="shared" si="13"/>
        <v>0</v>
      </c>
      <c r="T89" s="4">
        <f t="shared" si="14"/>
        <v>8.8999999999999995E-6</v>
      </c>
      <c r="U89" s="4">
        <f>results!Z89</f>
        <v>18.5</v>
      </c>
      <c r="V89" s="4">
        <f>IF(results!AA89="A",1,IF(results!AA89="B",2,IF(results!AA89="C",3,99)))</f>
        <v>2</v>
      </c>
      <c r="W89" s="35">
        <f>results!C89+results!D89</f>
        <v>0</v>
      </c>
      <c r="X89" s="35">
        <f>results!E89+results!F89</f>
        <v>0</v>
      </c>
      <c r="Y89" s="35">
        <f>results!G89+results!H89</f>
        <v>0</v>
      </c>
      <c r="Z89" s="35">
        <f>results!I89+results!J89</f>
        <v>0</v>
      </c>
      <c r="AA89" s="35">
        <f>results!K89+results!L89</f>
        <v>54</v>
      </c>
      <c r="AB89" s="35">
        <f>results!M89+results!N89</f>
        <v>0</v>
      </c>
      <c r="AC89" s="35">
        <f>results!O89+results!P89</f>
        <v>0</v>
      </c>
      <c r="AD89" s="35">
        <f>results!Q89+results!R89</f>
        <v>0</v>
      </c>
      <c r="AE89" s="35">
        <f>results!S89+results!T89</f>
        <v>0</v>
      </c>
      <c r="AF89" s="35">
        <f>results!U89+results!V89</f>
        <v>0</v>
      </c>
      <c r="AG89" s="35">
        <f>results!W89+results!X89</f>
        <v>0</v>
      </c>
      <c r="AH89" s="10" t="e">
        <f t="shared" si="15"/>
        <v>#NUM!</v>
      </c>
    </row>
    <row r="90" spans="1:34" x14ac:dyDescent="0.35">
      <c r="A90" s="18">
        <v>84</v>
      </c>
      <c r="B90" s="20">
        <f t="shared" si="11"/>
        <v>110</v>
      </c>
      <c r="C90" s="20">
        <f t="shared" si="12"/>
        <v>85</v>
      </c>
      <c r="D90" s="14">
        <f t="shared" si="16"/>
        <v>39</v>
      </c>
      <c r="E90" s="14">
        <f t="shared" si="16"/>
        <v>39</v>
      </c>
      <c r="F90" s="2" t="str">
        <f>IF(results!AA90&lt;&gt;"a","",results!B90)</f>
        <v/>
      </c>
      <c r="G90" s="2" t="str">
        <f>IF(results!$AA90&lt;&gt;"a","",results!Y90)</f>
        <v/>
      </c>
      <c r="H90" s="36" t="str">
        <f>IF(results!$AA90&lt;&gt;"a","",W90)</f>
        <v/>
      </c>
      <c r="I90" s="36" t="str">
        <f>IF(results!$AA90&lt;&gt;"a","",IF(X90=W90,X90+0.0001,X90))</f>
        <v/>
      </c>
      <c r="J90" s="36" t="str">
        <f>IF(results!$AA90&lt;&gt;"a","",IF(OR(W90=Y90,X90=Y90),Y90+0.0002,Y90))</f>
        <v/>
      </c>
      <c r="K90" s="36" t="str">
        <f>IF(results!$AA90&lt;&gt;"a","",IF(OR(W90=Z90,X90=Z90,Y90=Z90),Z90+0.0003,Z90))</f>
        <v/>
      </c>
      <c r="L90" s="36" t="str">
        <f>IF(results!$AA90&lt;&gt;"a","",IF(OR(W90=AA90,X90=AA90,Y90=AA90,Z90=AA90),AA90+0.0004,AA90))</f>
        <v/>
      </c>
      <c r="M90" s="36" t="str">
        <f>IF(results!$AA90&lt;&gt;"a","",IF(OR(W90=AB90,X90=AB90,Y90=AB90,Z90=AB90,AA90=AB90),AB90+0.0005,AB90))</f>
        <v/>
      </c>
      <c r="N90" s="36" t="str">
        <f>IF(results!$AA90&lt;&gt;"a","",IF(OR(W90=AC90,X90=AC90,Y90=AC90,Z90=AC90,AA90=AC90,AB90=AC90),AC90+0.0006,AC90))</f>
        <v/>
      </c>
      <c r="O90" s="36" t="str">
        <f>IF(results!$AA90&lt;&gt;"a","",IF(OR(W90=AD90,X90=AD90,Y90=AD90,Z90=AD90,AA90=AD90,AB90=AD90,AC90=AD90),AD90+0.0007,AD90))</f>
        <v/>
      </c>
      <c r="P90" s="36" t="str">
        <f>IF(results!$AA90&lt;&gt;"a","",IF(OR(W90=AE90,X90=AE90,Y90=AE90,Z90=AE90,AA90=AE90,AB90=AE90,AC90=AE90,AD90=AE90),AE90+0.0008,AE90))</f>
        <v/>
      </c>
      <c r="Q90" s="36" t="str">
        <f>IF(results!$AA90&lt;&gt;"a","",IF(OR(W90=AF90,X90=AF90,Y90=AF90,Z90=AF90,AA90=AF90,AB90=AF90,AC90=AF90,AD90=AF90,AE90=AF90),AF90+0.0009,AF90))</f>
        <v/>
      </c>
      <c r="R90" s="36" t="str">
        <f>IF(results!$AA90&lt;&gt;"a","",AG90*2)</f>
        <v/>
      </c>
      <c r="S90" s="4">
        <f t="shared" si="13"/>
        <v>0</v>
      </c>
      <c r="T90" s="4">
        <f t="shared" si="14"/>
        <v>9.0000000000000002E-6</v>
      </c>
      <c r="U90" s="4">
        <f>results!Z90</f>
        <v>33.799999999999997</v>
      </c>
      <c r="V90" s="4">
        <f>IF(results!AA90="A",1,IF(results!AA90="B",2,IF(results!AA90="C",3,99)))</f>
        <v>3</v>
      </c>
      <c r="W90" s="35">
        <f>results!C90+results!D90</f>
        <v>0</v>
      </c>
      <c r="X90" s="35">
        <f>results!E90+results!F90</f>
        <v>0</v>
      </c>
      <c r="Y90" s="35">
        <f>results!G90+results!H90</f>
        <v>0</v>
      </c>
      <c r="Z90" s="35">
        <f>results!I90+results!J90</f>
        <v>44</v>
      </c>
      <c r="AA90" s="35">
        <f>results!K90+results!L90</f>
        <v>0</v>
      </c>
      <c r="AB90" s="35">
        <f>results!M90+results!N90</f>
        <v>0</v>
      </c>
      <c r="AC90" s="35">
        <f>results!O90+results!P90</f>
        <v>0</v>
      </c>
      <c r="AD90" s="35">
        <f>results!Q90+results!R90</f>
        <v>0</v>
      </c>
      <c r="AE90" s="35">
        <f>results!S90+results!T90</f>
        <v>0</v>
      </c>
      <c r="AF90" s="35">
        <f>results!U90+results!V90</f>
        <v>0</v>
      </c>
      <c r="AG90" s="35">
        <f>results!W90+results!X90</f>
        <v>0</v>
      </c>
      <c r="AH90" s="10" t="e">
        <f t="shared" si="15"/>
        <v>#NUM!</v>
      </c>
    </row>
    <row r="91" spans="1:34" x14ac:dyDescent="0.35">
      <c r="A91" s="18">
        <v>85</v>
      </c>
      <c r="B91" s="20">
        <f t="shared" si="11"/>
        <v>1</v>
      </c>
      <c r="C91" s="20">
        <f t="shared" si="12"/>
        <v>9</v>
      </c>
      <c r="D91" s="14">
        <f t="shared" si="16"/>
        <v>9</v>
      </c>
      <c r="E91" s="14">
        <f t="shared" si="16"/>
        <v>9</v>
      </c>
      <c r="F91" s="2" t="str">
        <f>IF(results!AA91&lt;&gt;"a","",results!B91)</f>
        <v xml:space="preserve">Plaikner Mario </v>
      </c>
      <c r="G91" s="2">
        <f>IF(results!$AA91&lt;&gt;"a","",results!Y91)</f>
        <v>8</v>
      </c>
      <c r="H91" s="36">
        <f>IF(results!$AA91&lt;&gt;"a","",W91)</f>
        <v>54</v>
      </c>
      <c r="I91" s="36">
        <f>IF(results!$AA91&lt;&gt;"a","",IF(X91=W91,X91+0.0001,X91))</f>
        <v>43</v>
      </c>
      <c r="J91" s="36">
        <f>IF(results!$AA91&lt;&gt;"a","",IF(OR(W91=Y91,X91=Y91),Y91+0.0002,Y91))</f>
        <v>0</v>
      </c>
      <c r="K91" s="36">
        <f>IF(results!$AA91&lt;&gt;"a","",IF(OR(W91=Z91,X91=Z91,Y91=Z91),Z91+0.0003,Z91))</f>
        <v>44</v>
      </c>
      <c r="L91" s="36">
        <f>IF(results!$AA91&lt;&gt;"a","",IF(OR(W91=AA91,X91=AA91,Y91=AA91,Z91=AA91),AA91+0.0004,AA91))</f>
        <v>4.0000000000000002E-4</v>
      </c>
      <c r="M91" s="36">
        <f>IF(results!$AA91&lt;&gt;"a","",IF(OR(W91=AB91,X91=AB91,Y91=AB91,Z91=AB91,AA91=AB91),AB91+0.0005,AB91))</f>
        <v>42</v>
      </c>
      <c r="N91" s="36">
        <f>IF(results!$AA91&lt;&gt;"a","",IF(OR(W91=AC91,X91=AC91,Y91=AC91,Z91=AC91,AA91=AC91,AB91=AC91),AC91+0.0006,AC91))</f>
        <v>5.9999999999999995E-4</v>
      </c>
      <c r="O91" s="36">
        <f>IF(results!$AA91&lt;&gt;"a","",IF(OR(W91=AD91,X91=AD91,Y91=AD91,Z91=AD91,AA91=AD91,AB91=AD91,AC91=AD91),AD91+0.0007,AD91))</f>
        <v>48</v>
      </c>
      <c r="P91" s="36">
        <f>IF(results!$AA91&lt;&gt;"a","",IF(OR(W91=AE91,X91=AE91,Y91=AE91,Z91=AE91,AA91=AE91,AB91=AE91,AC91=AE91,AD91=AE91),AE91+0.0008,AE91))</f>
        <v>29</v>
      </c>
      <c r="Q91" s="36">
        <f>IF(results!$AA91&lt;&gt;"a","",IF(OR(W91=AF91,X91=AF91,Y91=AF91,Z91=AF91,AA91=AF91,AB91=AF91,AC91=AF91,AD91=AF91,AE91=AF91),AF91+0.0009,AF91))</f>
        <v>35</v>
      </c>
      <c r="R91" s="36">
        <f>IF(results!$AA91&lt;&gt;"a","",AG91*2)</f>
        <v>72</v>
      </c>
      <c r="S91" s="4">
        <f t="shared" si="13"/>
        <v>303</v>
      </c>
      <c r="T91" s="4">
        <f t="shared" si="14"/>
        <v>303.0000091</v>
      </c>
      <c r="U91" s="4">
        <f>results!Z91</f>
        <v>13.6</v>
      </c>
      <c r="V91" s="4">
        <f>IF(results!AA91="A",1,IF(results!AA91="B",2,IF(results!AA91="C",3,99)))</f>
        <v>1</v>
      </c>
      <c r="W91" s="35">
        <f>results!C91+results!D91</f>
        <v>54</v>
      </c>
      <c r="X91" s="35">
        <f>results!E91+results!F91</f>
        <v>43</v>
      </c>
      <c r="Y91" s="35">
        <f>results!G91+results!H91</f>
        <v>0</v>
      </c>
      <c r="Z91" s="35">
        <f>results!I91+results!J91</f>
        <v>44</v>
      </c>
      <c r="AA91" s="35">
        <f>results!K91+results!L91</f>
        <v>0</v>
      </c>
      <c r="AB91" s="35">
        <f>results!M91+results!N91</f>
        <v>42</v>
      </c>
      <c r="AC91" s="35">
        <f>results!O91+results!P91</f>
        <v>0</v>
      </c>
      <c r="AD91" s="35">
        <f>results!Q91+results!R91</f>
        <v>48</v>
      </c>
      <c r="AE91" s="35">
        <f>results!S91+results!T91</f>
        <v>29</v>
      </c>
      <c r="AF91" s="35">
        <f>results!U91+results!V91</f>
        <v>35</v>
      </c>
      <c r="AG91" s="35">
        <f>results!W91+results!X91</f>
        <v>36</v>
      </c>
      <c r="AH91" s="10">
        <f t="shared" si="15"/>
        <v>44</v>
      </c>
    </row>
    <row r="92" spans="1:34" x14ac:dyDescent="0.35">
      <c r="A92" s="18">
        <v>86</v>
      </c>
      <c r="B92" s="20">
        <f t="shared" si="11"/>
        <v>1</v>
      </c>
      <c r="C92" s="20">
        <f t="shared" si="12"/>
        <v>1</v>
      </c>
      <c r="D92" s="14">
        <f t="shared" si="16"/>
        <v>1</v>
      </c>
      <c r="E92" s="14">
        <f t="shared" si="16"/>
        <v>1</v>
      </c>
      <c r="F92" s="2" t="str">
        <f>IF(results!AA92&lt;&gt;"a","",results!B92)</f>
        <v xml:space="preserve">Plaikner Petra </v>
      </c>
      <c r="G92" s="2">
        <f>IF(results!$AA92&lt;&gt;"a","",results!Y92)</f>
        <v>7</v>
      </c>
      <c r="H92" s="36">
        <f>IF(results!$AA92&lt;&gt;"a","",W92)</f>
        <v>71</v>
      </c>
      <c r="I92" s="36">
        <f>IF(results!$AA92&lt;&gt;"a","",IF(X92=W92,X92+0.0001,X92))</f>
        <v>65</v>
      </c>
      <c r="J92" s="36">
        <f>IF(results!$AA92&lt;&gt;"a","",IF(OR(W92=Y92,X92=Y92),Y92+0.0002,Y92))</f>
        <v>0</v>
      </c>
      <c r="K92" s="36">
        <f>IF(results!$AA92&lt;&gt;"a","",IF(OR(W92=Z92,X92=Z92,Y92=Z92),Z92+0.0003,Z92))</f>
        <v>54</v>
      </c>
      <c r="L92" s="36">
        <f>IF(results!$AA92&lt;&gt;"a","",IF(OR(W92=AA92,X92=AA92,Y92=AA92,Z92=AA92),AA92+0.0004,AA92))</f>
        <v>4.0000000000000002E-4</v>
      </c>
      <c r="M92" s="36">
        <f>IF(results!$AA92&lt;&gt;"a","",IF(OR(W92=AB92,X92=AB92,Y92=AB92,Z92=AB92,AA92=AB92),AB92+0.0005,AB92))</f>
        <v>5.0000000000000001E-4</v>
      </c>
      <c r="N92" s="36">
        <f>IF(results!$AA92&lt;&gt;"a","",IF(OR(W92=AC92,X92=AC92,Y92=AC92,Z92=AC92,AA92=AC92,AB92=AC92),AC92+0.0006,AC92))</f>
        <v>5.9999999999999995E-4</v>
      </c>
      <c r="O92" s="36">
        <f>IF(results!$AA92&lt;&gt;"a","",IF(OR(W92=AD92,X92=AD92,Y92=AD92,Z92=AD92,AA92=AD92,AB92=AD92,AC92=AD92),AD92+0.0007,AD92))</f>
        <v>64</v>
      </c>
      <c r="P92" s="36">
        <f>IF(results!$AA92&lt;&gt;"a","",IF(OR(W92=AE92,X92=AE92,Y92=AE92,Z92=AE92,AA92=AE92,AB92=AE92,AC92=AE92,AD92=AE92),AE92+0.0008,AE92))</f>
        <v>56</v>
      </c>
      <c r="Q92" s="36">
        <f>IF(results!$AA92&lt;&gt;"a","",IF(OR(W92=AF92,X92=AF92,Y92=AF92,Z92=AF92,AA92=AF92,AB92=AF92,AC92=AF92,AD92=AF92,AE92=AF92),AF92+0.0009,AF92))</f>
        <v>71.000900000000001</v>
      </c>
      <c r="R92" s="36">
        <f>IF(results!$AA92&lt;&gt;"a","",AG92*2)</f>
        <v>120</v>
      </c>
      <c r="S92" s="4">
        <f t="shared" si="13"/>
        <v>447</v>
      </c>
      <c r="T92" s="4">
        <f t="shared" si="14"/>
        <v>447.00000920000002</v>
      </c>
      <c r="U92" s="4">
        <f>results!Z92</f>
        <v>7.3</v>
      </c>
      <c r="V92" s="4">
        <f>IF(results!AA92="A",1,IF(results!AA92="B",2,IF(results!AA92="C",3,99)))</f>
        <v>1</v>
      </c>
      <c r="W92" s="35">
        <f>results!C92+results!D92</f>
        <v>71</v>
      </c>
      <c r="X92" s="35">
        <f>results!E92+results!F92</f>
        <v>65</v>
      </c>
      <c r="Y92" s="35">
        <f>results!G92+results!H92</f>
        <v>0</v>
      </c>
      <c r="Z92" s="35">
        <f>results!I92+results!J92</f>
        <v>54</v>
      </c>
      <c r="AA92" s="35">
        <f>results!K92+results!L92</f>
        <v>0</v>
      </c>
      <c r="AB92" s="35">
        <f>results!M92+results!N92</f>
        <v>0</v>
      </c>
      <c r="AC92" s="35">
        <f>results!O92+results!P92</f>
        <v>0</v>
      </c>
      <c r="AD92" s="35">
        <f>results!Q92+results!R92</f>
        <v>64</v>
      </c>
      <c r="AE92" s="35">
        <f>results!S92+results!T92</f>
        <v>56</v>
      </c>
      <c r="AF92" s="35">
        <f>results!U92+results!V92</f>
        <v>71</v>
      </c>
      <c r="AG92" s="35">
        <f>results!W92+results!X92</f>
        <v>60</v>
      </c>
      <c r="AH92" s="10">
        <f t="shared" si="15"/>
        <v>65</v>
      </c>
    </row>
    <row r="93" spans="1:34" x14ac:dyDescent="0.35">
      <c r="A93" s="18">
        <v>87</v>
      </c>
      <c r="B93" s="20">
        <f t="shared" si="11"/>
        <v>39</v>
      </c>
      <c r="C93" s="20">
        <f t="shared" si="12"/>
        <v>84</v>
      </c>
      <c r="D93" s="14">
        <f t="shared" si="16"/>
        <v>39</v>
      </c>
      <c r="E93" s="14">
        <f t="shared" si="16"/>
        <v>39</v>
      </c>
      <c r="F93" s="2" t="str">
        <f>IF(results!AA93&lt;&gt;"a","",results!B93)</f>
        <v/>
      </c>
      <c r="G93" s="2" t="str">
        <f>IF(results!$AA93&lt;&gt;"a","",results!Y93)</f>
        <v/>
      </c>
      <c r="H93" s="36" t="str">
        <f>IF(results!$AA93&lt;&gt;"a","",W93)</f>
        <v/>
      </c>
      <c r="I93" s="36" t="str">
        <f>IF(results!$AA93&lt;&gt;"a","",IF(X93=W93,X93+0.0001,X93))</f>
        <v/>
      </c>
      <c r="J93" s="36" t="str">
        <f>IF(results!$AA93&lt;&gt;"a","",IF(OR(W93=Y93,X93=Y93),Y93+0.0002,Y93))</f>
        <v/>
      </c>
      <c r="K93" s="36" t="str">
        <f>IF(results!$AA93&lt;&gt;"a","",IF(OR(W93=Z93,X93=Z93,Y93=Z93),Z93+0.0003,Z93))</f>
        <v/>
      </c>
      <c r="L93" s="36" t="str">
        <f>IF(results!$AA93&lt;&gt;"a","",IF(OR(W93=AA93,X93=AA93,Y93=AA93,Z93=AA93),AA93+0.0004,AA93))</f>
        <v/>
      </c>
      <c r="M93" s="36" t="str">
        <f>IF(results!$AA93&lt;&gt;"a","",IF(OR(W93=AB93,X93=AB93,Y93=AB93,Z93=AB93,AA93=AB93),AB93+0.0005,AB93))</f>
        <v/>
      </c>
      <c r="N93" s="36" t="str">
        <f>IF(results!$AA93&lt;&gt;"a","",IF(OR(W93=AC93,X93=AC93,Y93=AC93,Z93=AC93,AA93=AC93,AB93=AC93),AC93+0.0006,AC93))</f>
        <v/>
      </c>
      <c r="O93" s="36" t="str">
        <f>IF(results!$AA93&lt;&gt;"a","",IF(OR(W93=AD93,X93=AD93,Y93=AD93,Z93=AD93,AA93=AD93,AB93=AD93,AC93=AD93),AD93+0.0007,AD93))</f>
        <v/>
      </c>
      <c r="P93" s="36" t="str">
        <f>IF(results!$AA93&lt;&gt;"a","",IF(OR(W93=AE93,X93=AE93,Y93=AE93,Z93=AE93,AA93=AE93,AB93=AE93,AC93=AE93,AD93=AE93),AE93+0.0008,AE93))</f>
        <v/>
      </c>
      <c r="Q93" s="36" t="str">
        <f>IF(results!$AA93&lt;&gt;"a","",IF(OR(W93=AF93,X93=AF93,Y93=AF93,Z93=AF93,AA93=AF93,AB93=AF93,AC93=AF93,AD93=AF93,AE93=AF93),AF93+0.0009,AF93))</f>
        <v/>
      </c>
      <c r="R93" s="36" t="str">
        <f>IF(results!$AA93&lt;&gt;"a","",AG93*2)</f>
        <v/>
      </c>
      <c r="S93" s="4">
        <f t="shared" si="13"/>
        <v>0</v>
      </c>
      <c r="T93" s="4">
        <f t="shared" si="14"/>
        <v>9.299999999999999E-6</v>
      </c>
      <c r="U93" s="4">
        <f>results!Z93</f>
        <v>22.7</v>
      </c>
      <c r="V93" s="4">
        <f>IF(results!AA93="A",1,IF(results!AA93="B",2,IF(results!AA93="C",3,99)))</f>
        <v>2</v>
      </c>
      <c r="W93" s="35">
        <f>results!C93+results!D93</f>
        <v>35</v>
      </c>
      <c r="X93" s="35">
        <f>results!E93+results!F93</f>
        <v>47</v>
      </c>
      <c r="Y93" s="35">
        <f>results!G93+results!H93</f>
        <v>52</v>
      </c>
      <c r="Z93" s="35">
        <f>results!I93+results!J93</f>
        <v>57</v>
      </c>
      <c r="AA93" s="35">
        <f>results!K93+results!L93</f>
        <v>51</v>
      </c>
      <c r="AB93" s="35">
        <f>results!M93+results!N93</f>
        <v>52</v>
      </c>
      <c r="AC93" s="35">
        <f>results!O93+results!P93</f>
        <v>46</v>
      </c>
      <c r="AD93" s="35">
        <f>results!Q93+results!R93</f>
        <v>0</v>
      </c>
      <c r="AE93" s="35">
        <f>results!S93+results!T93</f>
        <v>44</v>
      </c>
      <c r="AF93" s="35">
        <f>results!U93+results!V93</f>
        <v>62</v>
      </c>
      <c r="AG93" s="35">
        <f>results!W93+results!X93</f>
        <v>39</v>
      </c>
      <c r="AH93" s="10" t="e">
        <f t="shared" si="15"/>
        <v>#NUM!</v>
      </c>
    </row>
    <row r="94" spans="1:34" x14ac:dyDescent="0.35">
      <c r="A94" s="18">
        <v>88</v>
      </c>
      <c r="B94" s="20">
        <f t="shared" si="11"/>
        <v>39</v>
      </c>
      <c r="C94" s="20">
        <f t="shared" si="12"/>
        <v>83</v>
      </c>
      <c r="D94" s="14">
        <f t="shared" si="16"/>
        <v>39</v>
      </c>
      <c r="E94" s="14">
        <f t="shared" si="16"/>
        <v>39</v>
      </c>
      <c r="F94" s="2" t="str">
        <f>IF(results!AA94&lt;&gt;"a","",results!B94)</f>
        <v/>
      </c>
      <c r="G94" s="2" t="str">
        <f>IF(results!$AA94&lt;&gt;"a","",results!Y94)</f>
        <v/>
      </c>
      <c r="H94" s="36" t="str">
        <f>IF(results!$AA94&lt;&gt;"a","",W94)</f>
        <v/>
      </c>
      <c r="I94" s="36" t="str">
        <f>IF(results!$AA94&lt;&gt;"a","",IF(X94=W94,X94+0.0001,X94))</f>
        <v/>
      </c>
      <c r="J94" s="36" t="str">
        <f>IF(results!$AA94&lt;&gt;"a","",IF(OR(W94=Y94,X94=Y94),Y94+0.0002,Y94))</f>
        <v/>
      </c>
      <c r="K94" s="36" t="str">
        <f>IF(results!$AA94&lt;&gt;"a","",IF(OR(W94=Z94,X94=Z94,Y94=Z94),Z94+0.0003,Z94))</f>
        <v/>
      </c>
      <c r="L94" s="36" t="str">
        <f>IF(results!$AA94&lt;&gt;"a","",IF(OR(W94=AA94,X94=AA94,Y94=AA94,Z94=AA94),AA94+0.0004,AA94))</f>
        <v/>
      </c>
      <c r="M94" s="36" t="str">
        <f>IF(results!$AA94&lt;&gt;"a","",IF(OR(W94=AB94,X94=AB94,Y94=AB94,Z94=AB94,AA94=AB94),AB94+0.0005,AB94))</f>
        <v/>
      </c>
      <c r="N94" s="36" t="str">
        <f>IF(results!$AA94&lt;&gt;"a","",IF(OR(W94=AC94,X94=AC94,Y94=AC94,Z94=AC94,AA94=AC94,AB94=AC94),AC94+0.0006,AC94))</f>
        <v/>
      </c>
      <c r="O94" s="36" t="str">
        <f>IF(results!$AA94&lt;&gt;"a","",IF(OR(W94=AD94,X94=AD94,Y94=AD94,Z94=AD94,AA94=AD94,AB94=AD94,AC94=AD94),AD94+0.0007,AD94))</f>
        <v/>
      </c>
      <c r="P94" s="36" t="str">
        <f>IF(results!$AA94&lt;&gt;"a","",IF(OR(W94=AE94,X94=AE94,Y94=AE94,Z94=AE94,AA94=AE94,AB94=AE94,AC94=AE94,AD94=AE94),AE94+0.0008,AE94))</f>
        <v/>
      </c>
      <c r="Q94" s="36" t="str">
        <f>IF(results!$AA94&lt;&gt;"a","",IF(OR(W94=AF94,X94=AF94,Y94=AF94,Z94=AF94,AA94=AF94,AB94=AF94,AC94=AF94,AD94=AF94,AE94=AF94),AF94+0.0009,AF94))</f>
        <v/>
      </c>
      <c r="R94" s="36" t="str">
        <f>IF(results!$AA94&lt;&gt;"a","",AG94*2)</f>
        <v/>
      </c>
      <c r="S94" s="4">
        <f t="shared" si="13"/>
        <v>0</v>
      </c>
      <c r="T94" s="4">
        <f t="shared" si="14"/>
        <v>9.3999999999999998E-6</v>
      </c>
      <c r="U94" s="4">
        <f>results!Z94</f>
        <v>20.2</v>
      </c>
      <c r="V94" s="4">
        <f>IF(results!AA94="A",1,IF(results!AA94="B",2,IF(results!AA94="C",3,99)))</f>
        <v>2</v>
      </c>
      <c r="W94" s="35">
        <f>results!C94+results!D94</f>
        <v>0</v>
      </c>
      <c r="X94" s="35">
        <f>results!E94+results!F94</f>
        <v>45</v>
      </c>
      <c r="Y94" s="35">
        <f>results!G94+results!H94</f>
        <v>0</v>
      </c>
      <c r="Z94" s="35">
        <f>results!I94+results!J94</f>
        <v>0</v>
      </c>
      <c r="AA94" s="35">
        <f>results!K94+results!L94</f>
        <v>0</v>
      </c>
      <c r="AB94" s="35">
        <f>results!M94+results!N94</f>
        <v>0</v>
      </c>
      <c r="AC94" s="35">
        <f>results!O94+results!P94</f>
        <v>0</v>
      </c>
      <c r="AD94" s="35">
        <f>results!Q94+results!R94</f>
        <v>0</v>
      </c>
      <c r="AE94" s="35">
        <f>results!S94+results!T94</f>
        <v>0</v>
      </c>
      <c r="AF94" s="35">
        <f>results!U94+results!V94</f>
        <v>0</v>
      </c>
      <c r="AG94" s="35">
        <f>results!W94+results!X94</f>
        <v>0</v>
      </c>
      <c r="AH94" s="10" t="e">
        <f t="shared" si="15"/>
        <v>#NUM!</v>
      </c>
    </row>
    <row r="95" spans="1:34" x14ac:dyDescent="0.35">
      <c r="A95" s="18">
        <v>89</v>
      </c>
      <c r="B95" s="20">
        <f t="shared" si="11"/>
        <v>1</v>
      </c>
      <c r="C95" s="20">
        <f t="shared" si="12"/>
        <v>12</v>
      </c>
      <c r="D95" s="14">
        <f t="shared" si="16"/>
        <v>12</v>
      </c>
      <c r="E95" s="14">
        <f t="shared" si="16"/>
        <v>12</v>
      </c>
      <c r="F95" s="2" t="str">
        <f>IF(results!AA95&lt;&gt;"a","",results!B95)</f>
        <v>Polajnar Drago</v>
      </c>
      <c r="G95" s="2">
        <f>IF(results!$AA95&lt;&gt;"a","",results!Y95)</f>
        <v>2</v>
      </c>
      <c r="H95" s="36">
        <f>IF(results!$AA95&lt;&gt;"a","",W95)</f>
        <v>0</v>
      </c>
      <c r="I95" s="36">
        <f>IF(results!$AA95&lt;&gt;"a","",IF(X95=W95,X95+0.0001,X95))</f>
        <v>1E-4</v>
      </c>
      <c r="J95" s="36">
        <f>IF(results!$AA95&lt;&gt;"a","",IF(OR(W95=Y95,X95=Y95),Y95+0.0002,Y95))</f>
        <v>2.0000000000000001E-4</v>
      </c>
      <c r="K95" s="36">
        <f>IF(results!$AA95&lt;&gt;"a","",IF(OR(W95=Z95,X95=Z95,Y95=Z95),Z95+0.0003,Z95))</f>
        <v>2.9999999999999997E-4</v>
      </c>
      <c r="L95" s="36">
        <f>IF(results!$AA95&lt;&gt;"a","",IF(OR(W95=AA95,X95=AA95,Y95=AA95,Z95=AA95),AA95+0.0004,AA95))</f>
        <v>54</v>
      </c>
      <c r="M95" s="36">
        <f>IF(results!$AA95&lt;&gt;"a","",IF(OR(W95=AB95,X95=AB95,Y95=AB95,Z95=AB95,AA95=AB95),AB95+0.0005,AB95))</f>
        <v>5.0000000000000001E-4</v>
      </c>
      <c r="N95" s="36">
        <f>IF(results!$AA95&lt;&gt;"a","",IF(OR(W95=AC95,X95=AC95,Y95=AC95,Z95=AC95,AA95=AC95,AB95=AC95),AC95+0.0006,AC95))</f>
        <v>5.9999999999999995E-4</v>
      </c>
      <c r="O95" s="36">
        <f>IF(results!$AA95&lt;&gt;"a","",IF(OR(W95=AD95,X95=AD95,Y95=AD95,Z95=AD95,AA95=AD95,AB95=AD95,AC95=AD95),AD95+0.0007,AD95))</f>
        <v>6.9999999999999999E-4</v>
      </c>
      <c r="P95" s="36">
        <f>IF(results!$AA95&lt;&gt;"a","",IF(OR(W95=AE95,X95=AE95,Y95=AE95,Z95=AE95,AA95=AE95,AB95=AE95,AC95=AE95,AD95=AE95),AE95+0.0008,AE95))</f>
        <v>8.0000000000000004E-4</v>
      </c>
      <c r="Q95" s="36">
        <f>IF(results!$AA95&lt;&gt;"a","",IF(OR(W95=AF95,X95=AF95,Y95=AF95,Z95=AF95,AA95=AF95,AB95=AF95,AC95=AF95,AD95=AF95,AE95=AF95),AF95+0.0009,AF95))</f>
        <v>8.9999999999999998E-4</v>
      </c>
      <c r="R95" s="36">
        <f>IF(results!$AA95&lt;&gt;"a","",AG95*2)</f>
        <v>118</v>
      </c>
      <c r="S95" s="4">
        <f t="shared" si="13"/>
        <v>172</v>
      </c>
      <c r="T95" s="4">
        <f t="shared" si="14"/>
        <v>172.0000095</v>
      </c>
      <c r="U95" s="4">
        <f>results!Z95</f>
        <v>11.5</v>
      </c>
      <c r="V95" s="4">
        <f>IF(results!AA95="A",1,IF(results!AA95="B",2,IF(results!AA95="C",3,99)))</f>
        <v>1</v>
      </c>
      <c r="W95" s="35">
        <f>results!C95+results!D95</f>
        <v>0</v>
      </c>
      <c r="X95" s="35">
        <f>results!E95+results!F95</f>
        <v>0</v>
      </c>
      <c r="Y95" s="35">
        <f>results!G95+results!H95</f>
        <v>0</v>
      </c>
      <c r="Z95" s="35">
        <f>results!I95+results!J95</f>
        <v>0</v>
      </c>
      <c r="AA95" s="35">
        <f>results!K95+results!L95</f>
        <v>54</v>
      </c>
      <c r="AB95" s="35">
        <f>results!M95+results!N95</f>
        <v>0</v>
      </c>
      <c r="AC95" s="35">
        <f>results!O95+results!P95</f>
        <v>0</v>
      </c>
      <c r="AD95" s="35">
        <f>results!Q95+results!R95</f>
        <v>0</v>
      </c>
      <c r="AE95" s="35">
        <f>results!S95+results!T95</f>
        <v>0</v>
      </c>
      <c r="AF95" s="35">
        <f>results!U95+results!V95</f>
        <v>0</v>
      </c>
      <c r="AG95" s="35">
        <f>results!W95+results!X95</f>
        <v>59</v>
      </c>
      <c r="AH95" s="10">
        <f t="shared" si="15"/>
        <v>8.0000000000000004E-4</v>
      </c>
    </row>
    <row r="96" spans="1:34" x14ac:dyDescent="0.35">
      <c r="A96" s="18">
        <v>90</v>
      </c>
      <c r="B96" s="20">
        <f t="shared" si="11"/>
        <v>110</v>
      </c>
      <c r="C96" s="20">
        <f t="shared" si="12"/>
        <v>82</v>
      </c>
      <c r="D96" s="14">
        <f t="shared" si="16"/>
        <v>39</v>
      </c>
      <c r="E96" s="14">
        <f t="shared" si="16"/>
        <v>39</v>
      </c>
      <c r="F96" s="2" t="str">
        <f>IF(results!AA96&lt;&gt;"a","",results!B96)</f>
        <v/>
      </c>
      <c r="G96" s="2" t="str">
        <f>IF(results!$AA96&lt;&gt;"a","",results!Y96)</f>
        <v/>
      </c>
      <c r="H96" s="36" t="str">
        <f>IF(results!$AA96&lt;&gt;"a","",W96)</f>
        <v/>
      </c>
      <c r="I96" s="36" t="str">
        <f>IF(results!$AA96&lt;&gt;"a","",IF(X96=W96,X96+0.0001,X96))</f>
        <v/>
      </c>
      <c r="J96" s="36" t="str">
        <f>IF(results!$AA96&lt;&gt;"a","",IF(OR(W96=Y96,X96=Y96),Y96+0.0002,Y96))</f>
        <v/>
      </c>
      <c r="K96" s="36" t="str">
        <f>IF(results!$AA96&lt;&gt;"a","",IF(OR(W96=Z96,X96=Z96,Y96=Z96),Z96+0.0003,Z96))</f>
        <v/>
      </c>
      <c r="L96" s="36" t="str">
        <f>IF(results!$AA96&lt;&gt;"a","",IF(OR(W96=AA96,X96=AA96,Y96=AA96,Z96=AA96),AA96+0.0004,AA96))</f>
        <v/>
      </c>
      <c r="M96" s="36" t="str">
        <f>IF(results!$AA96&lt;&gt;"a","",IF(OR(W96=AB96,X96=AB96,Y96=AB96,Z96=AB96,AA96=AB96),AB96+0.0005,AB96))</f>
        <v/>
      </c>
      <c r="N96" s="36" t="str">
        <f>IF(results!$AA96&lt;&gt;"a","",IF(OR(W96=AC96,X96=AC96,Y96=AC96,Z96=AC96,AA96=AC96,AB96=AC96),AC96+0.0006,AC96))</f>
        <v/>
      </c>
      <c r="O96" s="36" t="str">
        <f>IF(results!$AA96&lt;&gt;"a","",IF(OR(W96=AD96,X96=AD96,Y96=AD96,Z96=AD96,AA96=AD96,AB96=AD96,AC96=AD96),AD96+0.0007,AD96))</f>
        <v/>
      </c>
      <c r="P96" s="36" t="str">
        <f>IF(results!$AA96&lt;&gt;"a","",IF(OR(W96=AE96,X96=AE96,Y96=AE96,Z96=AE96,AA96=AE96,AB96=AE96,AC96=AE96,AD96=AE96),AE96+0.0008,AE96))</f>
        <v/>
      </c>
      <c r="Q96" s="36" t="str">
        <f>IF(results!$AA96&lt;&gt;"a","",IF(OR(W96=AF96,X96=AF96,Y96=AF96,Z96=AF96,AA96=AF96,AB96=AF96,AC96=AF96,AD96=AF96,AE96=AF96),AF96+0.0009,AF96))</f>
        <v/>
      </c>
      <c r="R96" s="36" t="str">
        <f>IF(results!$AA96&lt;&gt;"a","",AG96*2)</f>
        <v/>
      </c>
      <c r="S96" s="4">
        <f t="shared" si="13"/>
        <v>0</v>
      </c>
      <c r="T96" s="4">
        <f t="shared" si="14"/>
        <v>9.5999999999999996E-6</v>
      </c>
      <c r="U96" s="4">
        <f>results!Z96</f>
        <v>26</v>
      </c>
      <c r="V96" s="4">
        <f>IF(results!AA96="A",1,IF(results!AA96="B",2,IF(results!AA96="C",3,99)))</f>
        <v>3</v>
      </c>
      <c r="W96" s="35">
        <f>results!C96+results!D96</f>
        <v>43</v>
      </c>
      <c r="X96" s="35">
        <f>results!E96+results!F96</f>
        <v>41</v>
      </c>
      <c r="Y96" s="35">
        <f>results!G96+results!H96</f>
        <v>0</v>
      </c>
      <c r="Z96" s="35">
        <f>results!I96+results!J96</f>
        <v>45</v>
      </c>
      <c r="AA96" s="35">
        <f>results!K96+results!L96</f>
        <v>27</v>
      </c>
      <c r="AB96" s="35">
        <f>results!M96+results!N96</f>
        <v>57</v>
      </c>
      <c r="AC96" s="35">
        <f>results!O96+results!P96</f>
        <v>53</v>
      </c>
      <c r="AD96" s="35">
        <f>results!Q96+results!R96</f>
        <v>59</v>
      </c>
      <c r="AE96" s="35">
        <f>results!S96+results!T96</f>
        <v>62</v>
      </c>
      <c r="AF96" s="35">
        <f>results!U96+results!V96</f>
        <v>41</v>
      </c>
      <c r="AG96" s="35">
        <f>results!W96+results!X96</f>
        <v>47</v>
      </c>
      <c r="AH96" s="10" t="e">
        <f t="shared" si="15"/>
        <v>#NUM!</v>
      </c>
    </row>
    <row r="97" spans="1:34" x14ac:dyDescent="0.35">
      <c r="A97" s="18">
        <v>91</v>
      </c>
      <c r="B97" s="20">
        <f t="shared" si="11"/>
        <v>110</v>
      </c>
      <c r="C97" s="20">
        <f t="shared" si="12"/>
        <v>81</v>
      </c>
      <c r="D97" s="14">
        <f t="shared" si="16"/>
        <v>39</v>
      </c>
      <c r="E97" s="14">
        <f t="shared" si="16"/>
        <v>39</v>
      </c>
      <c r="F97" s="2" t="str">
        <f>IF(results!AA97&lt;&gt;"a","",results!B97)</f>
        <v/>
      </c>
      <c r="G97" s="2" t="str">
        <f>IF(results!$AA97&lt;&gt;"a","",results!Y97)</f>
        <v/>
      </c>
      <c r="H97" s="36" t="str">
        <f>IF(results!$AA97&lt;&gt;"a","",W97)</f>
        <v/>
      </c>
      <c r="I97" s="36" t="str">
        <f>IF(results!$AA97&lt;&gt;"a","",IF(X97=W97,X97+0.0001,X97))</f>
        <v/>
      </c>
      <c r="J97" s="36" t="str">
        <f>IF(results!$AA97&lt;&gt;"a","",IF(OR(W97=Y97,X97=Y97),Y97+0.0002,Y97))</f>
        <v/>
      </c>
      <c r="K97" s="36" t="str">
        <f>IF(results!$AA97&lt;&gt;"a","",IF(OR(W97=Z97,X97=Z97,Y97=Z97),Z97+0.0003,Z97))</f>
        <v/>
      </c>
      <c r="L97" s="36" t="str">
        <f>IF(results!$AA97&lt;&gt;"a","",IF(OR(W97=AA97,X97=AA97,Y97=AA97,Z97=AA97),AA97+0.0004,AA97))</f>
        <v/>
      </c>
      <c r="M97" s="36" t="str">
        <f>IF(results!$AA97&lt;&gt;"a","",IF(OR(W97=AB97,X97=AB97,Y97=AB97,Z97=AB97,AA97=AB97),AB97+0.0005,AB97))</f>
        <v/>
      </c>
      <c r="N97" s="36" t="str">
        <f>IF(results!$AA97&lt;&gt;"a","",IF(OR(W97=AC97,X97=AC97,Y97=AC97,Z97=AC97,AA97=AC97,AB97=AC97),AC97+0.0006,AC97))</f>
        <v/>
      </c>
      <c r="O97" s="36" t="str">
        <f>IF(results!$AA97&lt;&gt;"a","",IF(OR(W97=AD97,X97=AD97,Y97=AD97,Z97=AD97,AA97=AD97,AB97=AD97,AC97=AD97),AD97+0.0007,AD97))</f>
        <v/>
      </c>
      <c r="P97" s="36" t="str">
        <f>IF(results!$AA97&lt;&gt;"a","",IF(OR(W97=AE97,X97=AE97,Y97=AE97,Z97=AE97,AA97=AE97,AB97=AE97,AC97=AE97,AD97=AE97),AE97+0.0008,AE97))</f>
        <v/>
      </c>
      <c r="Q97" s="36" t="str">
        <f>IF(results!$AA97&lt;&gt;"a","",IF(OR(W97=AF97,X97=AF97,Y97=AF97,Z97=AF97,AA97=AF97,AB97=AF97,AC97=AF97,AD97=AF97,AE97=AF97),AF97+0.0009,AF97))</f>
        <v/>
      </c>
      <c r="R97" s="36" t="str">
        <f>IF(results!$AA97&lt;&gt;"a","",AG97*2)</f>
        <v/>
      </c>
      <c r="S97" s="4">
        <f t="shared" si="13"/>
        <v>0</v>
      </c>
      <c r="T97" s="4">
        <f t="shared" si="14"/>
        <v>9.7000000000000003E-6</v>
      </c>
      <c r="U97" s="4">
        <f>results!Z97</f>
        <v>25.3</v>
      </c>
      <c r="V97" s="4">
        <f>IF(results!AA97="A",1,IF(results!AA97="B",2,IF(results!AA97="C",3,99)))</f>
        <v>3</v>
      </c>
      <c r="W97" s="35">
        <f>results!C97+results!D97</f>
        <v>0</v>
      </c>
      <c r="X97" s="35">
        <f>results!E97+results!F97</f>
        <v>35</v>
      </c>
      <c r="Y97" s="35">
        <f>results!G97+results!H97</f>
        <v>0</v>
      </c>
      <c r="Z97" s="35">
        <f>results!I97+results!J97</f>
        <v>0</v>
      </c>
      <c r="AA97" s="35">
        <f>results!K97+results!L97</f>
        <v>0</v>
      </c>
      <c r="AB97" s="35">
        <f>results!M97+results!N97</f>
        <v>0</v>
      </c>
      <c r="AC97" s="35">
        <f>results!O97+results!P97</f>
        <v>0</v>
      </c>
      <c r="AD97" s="35">
        <f>results!Q97+results!R97</f>
        <v>0</v>
      </c>
      <c r="AE97" s="35">
        <f>results!S97+results!T97</f>
        <v>0</v>
      </c>
      <c r="AF97" s="35">
        <f>results!U97+results!V97</f>
        <v>0</v>
      </c>
      <c r="AG97" s="35">
        <f>results!W97+results!X97</f>
        <v>0</v>
      </c>
      <c r="AH97" s="10" t="e">
        <f t="shared" si="15"/>
        <v>#NUM!</v>
      </c>
    </row>
    <row r="98" spans="1:34" x14ac:dyDescent="0.35">
      <c r="A98" s="18">
        <v>92</v>
      </c>
      <c r="B98" s="20">
        <f t="shared" si="11"/>
        <v>1</v>
      </c>
      <c r="C98" s="20">
        <f t="shared" si="12"/>
        <v>32</v>
      </c>
      <c r="D98" s="14">
        <f t="shared" si="16"/>
        <v>32</v>
      </c>
      <c r="E98" s="14">
        <f t="shared" si="16"/>
        <v>32</v>
      </c>
      <c r="F98" s="2" t="str">
        <f>IF(results!AA98&lt;&gt;"a","",results!B98)</f>
        <v>Princic David</v>
      </c>
      <c r="G98" s="2">
        <f>IF(results!$AA98&lt;&gt;"a","",results!Y98)</f>
        <v>1</v>
      </c>
      <c r="H98" s="36">
        <f>IF(results!$AA98&lt;&gt;"a","",W98)</f>
        <v>0</v>
      </c>
      <c r="I98" s="36">
        <f>IF(results!$AA98&lt;&gt;"a","",IF(X98=W98,X98+0.0001,X98))</f>
        <v>43</v>
      </c>
      <c r="J98" s="36">
        <f>IF(results!$AA98&lt;&gt;"a","",IF(OR(W98=Y98,X98=Y98),Y98+0.0002,Y98))</f>
        <v>2.0000000000000001E-4</v>
      </c>
      <c r="K98" s="36">
        <f>IF(results!$AA98&lt;&gt;"a","",IF(OR(W98=Z98,X98=Z98,Y98=Z98),Z98+0.0003,Z98))</f>
        <v>2.9999999999999997E-4</v>
      </c>
      <c r="L98" s="36">
        <f>IF(results!$AA98&lt;&gt;"a","",IF(OR(W98=AA98,X98=AA98,Y98=AA98,Z98=AA98),AA98+0.0004,AA98))</f>
        <v>4.0000000000000002E-4</v>
      </c>
      <c r="M98" s="36">
        <f>IF(results!$AA98&lt;&gt;"a","",IF(OR(W98=AB98,X98=AB98,Y98=AB98,Z98=AB98,AA98=AB98),AB98+0.0005,AB98))</f>
        <v>5.0000000000000001E-4</v>
      </c>
      <c r="N98" s="36">
        <f>IF(results!$AA98&lt;&gt;"a","",IF(OR(W98=AC98,X98=AC98,Y98=AC98,Z98=AC98,AA98=AC98,AB98=AC98),AC98+0.0006,AC98))</f>
        <v>5.9999999999999995E-4</v>
      </c>
      <c r="O98" s="36">
        <f>IF(results!$AA98&lt;&gt;"a","",IF(OR(W98=AD98,X98=AD98,Y98=AD98,Z98=AD98,AA98=AD98,AB98=AD98,AC98=AD98),AD98+0.0007,AD98))</f>
        <v>6.9999999999999999E-4</v>
      </c>
      <c r="P98" s="36">
        <f>IF(results!$AA98&lt;&gt;"a","",IF(OR(W98=AE98,X98=AE98,Y98=AE98,Z98=AE98,AA98=AE98,AB98=AE98,AC98=AE98,AD98=AE98),AE98+0.0008,AE98))</f>
        <v>8.0000000000000004E-4</v>
      </c>
      <c r="Q98" s="36">
        <f>IF(results!$AA98&lt;&gt;"a","",IF(OR(W98=AF98,X98=AF98,Y98=AF98,Z98=AF98,AA98=AF98,AB98=AF98,AC98=AF98,AD98=AF98,AE98=AF98),AF98+0.0009,AF98))</f>
        <v>8.9999999999999998E-4</v>
      </c>
      <c r="R98" s="36">
        <f>IF(results!$AA98&lt;&gt;"a","",AG98*2)</f>
        <v>0</v>
      </c>
      <c r="S98" s="4">
        <f t="shared" si="13"/>
        <v>43</v>
      </c>
      <c r="T98" s="4">
        <f t="shared" si="14"/>
        <v>43.000009800000001</v>
      </c>
      <c r="U98" s="4">
        <f>results!Z98</f>
        <v>13.4</v>
      </c>
      <c r="V98" s="4">
        <f>IF(results!AA98="A",1,IF(results!AA98="B",2,IF(results!AA98="C",3,99)))</f>
        <v>1</v>
      </c>
      <c r="W98" s="35">
        <f>results!C98+results!D98</f>
        <v>0</v>
      </c>
      <c r="X98" s="35">
        <f>results!E98+results!F98</f>
        <v>43</v>
      </c>
      <c r="Y98" s="35">
        <f>results!G98+results!H98</f>
        <v>0</v>
      </c>
      <c r="Z98" s="35">
        <f>results!I98+results!J98</f>
        <v>0</v>
      </c>
      <c r="AA98" s="35">
        <f>results!K98+results!L98</f>
        <v>0</v>
      </c>
      <c r="AB98" s="35">
        <f>results!M98+results!N98</f>
        <v>0</v>
      </c>
      <c r="AC98" s="35">
        <f>results!O98+results!P98</f>
        <v>0</v>
      </c>
      <c r="AD98" s="35">
        <f>results!Q98+results!R98</f>
        <v>0</v>
      </c>
      <c r="AE98" s="35">
        <f>results!S98+results!T98</f>
        <v>0</v>
      </c>
      <c r="AF98" s="35">
        <f>results!U98+results!V98</f>
        <v>0</v>
      </c>
      <c r="AG98" s="35">
        <f>results!W98+results!X98</f>
        <v>0</v>
      </c>
      <c r="AH98" s="10">
        <f t="shared" si="15"/>
        <v>6.9999999999999999E-4</v>
      </c>
    </row>
    <row r="99" spans="1:34" x14ac:dyDescent="0.35">
      <c r="A99" s="18">
        <v>93</v>
      </c>
      <c r="B99" s="20">
        <f t="shared" si="11"/>
        <v>39</v>
      </c>
      <c r="C99" s="20">
        <f t="shared" si="12"/>
        <v>80</v>
      </c>
      <c r="D99" s="14">
        <f t="shared" si="16"/>
        <v>39</v>
      </c>
      <c r="E99" s="14">
        <f t="shared" si="16"/>
        <v>39</v>
      </c>
      <c r="F99" s="2" t="str">
        <f>IF(results!AA99&lt;&gt;"a","",results!B99)</f>
        <v/>
      </c>
      <c r="G99" s="2" t="str">
        <f>IF(results!$AA99&lt;&gt;"a","",results!Y99)</f>
        <v/>
      </c>
      <c r="H99" s="36" t="str">
        <f>IF(results!$AA99&lt;&gt;"a","",W99)</f>
        <v/>
      </c>
      <c r="I99" s="36" t="str">
        <f>IF(results!$AA99&lt;&gt;"a","",IF(X99=W99,X99+0.0001,X99))</f>
        <v/>
      </c>
      <c r="J99" s="36" t="str">
        <f>IF(results!$AA99&lt;&gt;"a","",IF(OR(W99=Y99,X99=Y99),Y99+0.0002,Y99))</f>
        <v/>
      </c>
      <c r="K99" s="36" t="str">
        <f>IF(results!$AA99&lt;&gt;"a","",IF(OR(W99=Z99,X99=Z99,Y99=Z99),Z99+0.0003,Z99))</f>
        <v/>
      </c>
      <c r="L99" s="36" t="str">
        <f>IF(results!$AA99&lt;&gt;"a","",IF(OR(W99=AA99,X99=AA99,Y99=AA99,Z99=AA99),AA99+0.0004,AA99))</f>
        <v/>
      </c>
      <c r="M99" s="36" t="str">
        <f>IF(results!$AA99&lt;&gt;"a","",IF(OR(W99=AB99,X99=AB99,Y99=AB99,Z99=AB99,AA99=AB99),AB99+0.0005,AB99))</f>
        <v/>
      </c>
      <c r="N99" s="36" t="str">
        <f>IF(results!$AA99&lt;&gt;"a","",IF(OR(W99=AC99,X99=AC99,Y99=AC99,Z99=AC99,AA99=AC99,AB99=AC99),AC99+0.0006,AC99))</f>
        <v/>
      </c>
      <c r="O99" s="36" t="str">
        <f>IF(results!$AA99&lt;&gt;"a","",IF(OR(W99=AD99,X99=AD99,Y99=AD99,Z99=AD99,AA99=AD99,AB99=AD99,AC99=AD99),AD99+0.0007,AD99))</f>
        <v/>
      </c>
      <c r="P99" s="36" t="str">
        <f>IF(results!$AA99&lt;&gt;"a","",IF(OR(W99=AE99,X99=AE99,Y99=AE99,Z99=AE99,AA99=AE99,AB99=AE99,AC99=AE99,AD99=AE99),AE99+0.0008,AE99))</f>
        <v/>
      </c>
      <c r="Q99" s="36" t="str">
        <f>IF(results!$AA99&lt;&gt;"a","",IF(OR(W99=AF99,X99=AF99,Y99=AF99,Z99=AF99,AA99=AF99,AB99=AF99,AC99=AF99,AD99=AF99,AE99=AF99),AF99+0.0009,AF99))</f>
        <v/>
      </c>
      <c r="R99" s="36" t="str">
        <f>IF(results!$AA99&lt;&gt;"a","",AG99*2)</f>
        <v/>
      </c>
      <c r="S99" s="4">
        <f t="shared" si="13"/>
        <v>0</v>
      </c>
      <c r="T99" s="4">
        <f t="shared" si="14"/>
        <v>9.9000000000000001E-6</v>
      </c>
      <c r="U99" s="4">
        <f>results!Z99</f>
        <v>19.3</v>
      </c>
      <c r="V99" s="4">
        <f>IF(results!AA99="A",1,IF(results!AA99="B",2,IF(results!AA99="C",3,99)))</f>
        <v>2</v>
      </c>
      <c r="W99" s="35">
        <f>results!C99+results!D99</f>
        <v>0</v>
      </c>
      <c r="X99" s="35">
        <f>results!E99+results!F99</f>
        <v>41</v>
      </c>
      <c r="Y99" s="35">
        <f>results!G99+results!H99</f>
        <v>0</v>
      </c>
      <c r="Z99" s="35">
        <f>results!I99+results!J99</f>
        <v>52</v>
      </c>
      <c r="AA99" s="35">
        <f>results!K99+results!L99</f>
        <v>0</v>
      </c>
      <c r="AB99" s="35">
        <f>results!M99+results!N99</f>
        <v>32</v>
      </c>
      <c r="AC99" s="35">
        <f>results!O99+results!P99</f>
        <v>0</v>
      </c>
      <c r="AD99" s="35">
        <f>results!Q99+results!R99</f>
        <v>0</v>
      </c>
      <c r="AE99" s="35">
        <f>results!S99+results!T99</f>
        <v>0</v>
      </c>
      <c r="AF99" s="35">
        <f>results!U99+results!V99</f>
        <v>0</v>
      </c>
      <c r="AG99" s="35">
        <f>results!W99+results!X99</f>
        <v>0</v>
      </c>
      <c r="AH99" s="10" t="e">
        <f t="shared" si="15"/>
        <v>#NUM!</v>
      </c>
    </row>
    <row r="100" spans="1:34" x14ac:dyDescent="0.35">
      <c r="A100" s="18">
        <v>94</v>
      </c>
      <c r="B100" s="20">
        <f t="shared" si="11"/>
        <v>39</v>
      </c>
      <c r="C100" s="20">
        <f t="shared" si="12"/>
        <v>79</v>
      </c>
      <c r="D100" s="14">
        <f t="shared" si="16"/>
        <v>39</v>
      </c>
      <c r="E100" s="14">
        <f t="shared" si="16"/>
        <v>39</v>
      </c>
      <c r="F100" s="2" t="str">
        <f>IF(results!AA100&lt;&gt;"a","",results!B100)</f>
        <v/>
      </c>
      <c r="G100" s="2" t="str">
        <f>IF(results!$AA100&lt;&gt;"a","",results!Y100)</f>
        <v/>
      </c>
      <c r="H100" s="36" t="str">
        <f>IF(results!$AA100&lt;&gt;"a","",W100)</f>
        <v/>
      </c>
      <c r="I100" s="36" t="str">
        <f>IF(results!$AA100&lt;&gt;"a","",IF(X100=W100,X100+0.0001,X100))</f>
        <v/>
      </c>
      <c r="J100" s="36" t="str">
        <f>IF(results!$AA100&lt;&gt;"a","",IF(OR(W100=Y100,X100=Y100),Y100+0.0002,Y100))</f>
        <v/>
      </c>
      <c r="K100" s="36" t="str">
        <f>IF(results!$AA100&lt;&gt;"a","",IF(OR(W100=Z100,X100=Z100,Y100=Z100),Z100+0.0003,Z100))</f>
        <v/>
      </c>
      <c r="L100" s="36" t="str">
        <f>IF(results!$AA100&lt;&gt;"a","",IF(OR(W100=AA100,X100=AA100,Y100=AA100,Z100=AA100),AA100+0.0004,AA100))</f>
        <v/>
      </c>
      <c r="M100" s="36" t="str">
        <f>IF(results!$AA100&lt;&gt;"a","",IF(OR(W100=AB100,X100=AB100,Y100=AB100,Z100=AB100,AA100=AB100),AB100+0.0005,AB100))</f>
        <v/>
      </c>
      <c r="N100" s="36" t="str">
        <f>IF(results!$AA100&lt;&gt;"a","",IF(OR(W100=AC100,X100=AC100,Y100=AC100,Z100=AC100,AA100=AC100,AB100=AC100),AC100+0.0006,AC100))</f>
        <v/>
      </c>
      <c r="O100" s="36" t="str">
        <f>IF(results!$AA100&lt;&gt;"a","",IF(OR(W100=AD100,X100=AD100,Y100=AD100,Z100=AD100,AA100=AD100,AB100=AD100,AC100=AD100),AD100+0.0007,AD100))</f>
        <v/>
      </c>
      <c r="P100" s="36" t="str">
        <f>IF(results!$AA100&lt;&gt;"a","",IF(OR(W100=AE100,X100=AE100,Y100=AE100,Z100=AE100,AA100=AE100,AB100=AE100,AC100=AE100,AD100=AE100),AE100+0.0008,AE100))</f>
        <v/>
      </c>
      <c r="Q100" s="36" t="str">
        <f>IF(results!$AA100&lt;&gt;"a","",IF(OR(W100=AF100,X100=AF100,Y100=AF100,Z100=AF100,AA100=AF100,AB100=AF100,AC100=AF100,AD100=AF100,AE100=AF100),AF100+0.0009,AF100))</f>
        <v/>
      </c>
      <c r="R100" s="36" t="str">
        <f>IF(results!$AA100&lt;&gt;"a","",AG100*2)</f>
        <v/>
      </c>
      <c r="S100" s="4">
        <f t="shared" si="13"/>
        <v>0</v>
      </c>
      <c r="T100" s="4">
        <f t="shared" si="14"/>
        <v>9.9999999999999991E-6</v>
      </c>
      <c r="U100" s="4">
        <f>results!Z100</f>
        <v>17.5</v>
      </c>
      <c r="V100" s="4">
        <f>IF(results!AA100="A",1,IF(results!AA100="B",2,IF(results!AA100="C",3,99)))</f>
        <v>2</v>
      </c>
      <c r="W100" s="35">
        <f>results!C100+results!D100</f>
        <v>0</v>
      </c>
      <c r="X100" s="35">
        <f>results!E100+results!F100</f>
        <v>0</v>
      </c>
      <c r="Y100" s="35">
        <f>results!G100+results!H100</f>
        <v>0</v>
      </c>
      <c r="Z100" s="35">
        <f>results!I100+results!J100</f>
        <v>0</v>
      </c>
      <c r="AA100" s="35">
        <f>results!K100+results!L100</f>
        <v>0</v>
      </c>
      <c r="AB100" s="35">
        <f>results!M100+results!N100</f>
        <v>0</v>
      </c>
      <c r="AC100" s="35">
        <f>results!O100+results!P100</f>
        <v>0</v>
      </c>
      <c r="AD100" s="35">
        <f>results!Q100+results!R100</f>
        <v>0</v>
      </c>
      <c r="AE100" s="35">
        <f>results!S100+results!T100</f>
        <v>0</v>
      </c>
      <c r="AF100" s="35">
        <f>results!U100+results!V100</f>
        <v>47</v>
      </c>
      <c r="AG100" s="35">
        <f>results!W100+results!X100</f>
        <v>0</v>
      </c>
      <c r="AH100" s="10" t="e">
        <f t="shared" si="15"/>
        <v>#NUM!</v>
      </c>
    </row>
    <row r="101" spans="1:34" x14ac:dyDescent="0.35">
      <c r="A101" s="18">
        <v>95</v>
      </c>
      <c r="B101" s="20">
        <f t="shared" si="11"/>
        <v>1</v>
      </c>
      <c r="C101" s="20">
        <f t="shared" si="12"/>
        <v>2</v>
      </c>
      <c r="D101" s="14">
        <f t="shared" si="16"/>
        <v>2</v>
      </c>
      <c r="E101" s="14">
        <f t="shared" si="16"/>
        <v>2</v>
      </c>
      <c r="F101" s="2" t="str">
        <f>IF(results!AA101&lt;&gt;"a","",results!B101)</f>
        <v>Ramsak Martin</v>
      </c>
      <c r="G101" s="2">
        <f>IF(results!$AA101&lt;&gt;"a","",results!Y101)</f>
        <v>7</v>
      </c>
      <c r="H101" s="36">
        <f>IF(results!$AA101&lt;&gt;"a","",W101)</f>
        <v>0</v>
      </c>
      <c r="I101" s="36">
        <f>IF(results!$AA101&lt;&gt;"a","",IF(X101=W101,X101+0.0001,X101))</f>
        <v>1E-4</v>
      </c>
      <c r="J101" s="36">
        <f>IF(results!$AA101&lt;&gt;"a","",IF(OR(W101=Y101,X101=Y101),Y101+0.0002,Y101))</f>
        <v>60</v>
      </c>
      <c r="K101" s="36">
        <f>IF(results!$AA101&lt;&gt;"a","",IF(OR(W101=Z101,X101=Z101,Y101=Z101),Z101+0.0003,Z101))</f>
        <v>67</v>
      </c>
      <c r="L101" s="36">
        <f>IF(results!$AA101&lt;&gt;"a","",IF(OR(W101=AA101,X101=AA101,Y101=AA101,Z101=AA101),AA101+0.0004,AA101))</f>
        <v>46</v>
      </c>
      <c r="M101" s="36">
        <f>IF(results!$AA101&lt;&gt;"a","",IF(OR(W101=AB101,X101=AB101,Y101=AB101,Z101=AB101,AA101=AB101),AB101+0.0005,AB101))</f>
        <v>58</v>
      </c>
      <c r="N101" s="36">
        <f>IF(results!$AA101&lt;&gt;"a","",IF(OR(W101=AC101,X101=AC101,Y101=AC101,Z101=AC101,AA101=AC101,AB101=AC101),AC101+0.0006,AC101))</f>
        <v>58.000599999999999</v>
      </c>
      <c r="O101" s="36">
        <f>IF(results!$AA101&lt;&gt;"a","",IF(OR(W101=AD101,X101=AD101,Y101=AD101,Z101=AD101,AA101=AD101,AB101=AD101,AC101=AD101),AD101+0.0007,AD101))</f>
        <v>74</v>
      </c>
      <c r="P101" s="36">
        <f>IF(results!$AA101&lt;&gt;"a","",IF(OR(W101=AE101,X101=AE101,Y101=AE101,Z101=AE101,AA101=AE101,AB101=AE101,AC101=AE101,AD101=AE101),AE101+0.0008,AE101))</f>
        <v>8.0000000000000004E-4</v>
      </c>
      <c r="Q101" s="36">
        <f>IF(results!$AA101&lt;&gt;"a","",IF(OR(W101=AF101,X101=AF101,Y101=AF101,Z101=AF101,AA101=AF101,AB101=AF101,AC101=AF101,AD101=AF101,AE101=AF101),AF101+0.0009,AF101))</f>
        <v>8.9999999999999998E-4</v>
      </c>
      <c r="R101" s="36">
        <f>IF(results!$AA101&lt;&gt;"a","",AG101*2)</f>
        <v>114</v>
      </c>
      <c r="S101" s="4">
        <f t="shared" si="13"/>
        <v>431</v>
      </c>
      <c r="T101" s="4">
        <f t="shared" si="14"/>
        <v>431.0000101</v>
      </c>
      <c r="U101" s="4">
        <f>results!Z101</f>
        <v>12.6</v>
      </c>
      <c r="V101" s="4">
        <f>IF(results!AA101="A",1,IF(results!AA101="B",2,IF(results!AA101="C",3,99)))</f>
        <v>1</v>
      </c>
      <c r="W101" s="35">
        <f>results!C101+results!D101</f>
        <v>0</v>
      </c>
      <c r="X101" s="35">
        <f>results!E101+results!F101</f>
        <v>0</v>
      </c>
      <c r="Y101" s="35">
        <f>results!G101+results!H101</f>
        <v>60</v>
      </c>
      <c r="Z101" s="35">
        <f>results!I101+results!J101</f>
        <v>67</v>
      </c>
      <c r="AA101" s="35">
        <f>results!K101+results!L101</f>
        <v>46</v>
      </c>
      <c r="AB101" s="35">
        <f>results!M101+results!N101</f>
        <v>58</v>
      </c>
      <c r="AC101" s="35">
        <f>results!O101+results!P101</f>
        <v>58</v>
      </c>
      <c r="AD101" s="35">
        <f>results!Q101+results!R101</f>
        <v>74</v>
      </c>
      <c r="AE101" s="35">
        <f>results!S101+results!T101</f>
        <v>0</v>
      </c>
      <c r="AF101" s="35">
        <f>results!U101+results!V101</f>
        <v>0</v>
      </c>
      <c r="AG101" s="35">
        <f>results!W101+results!X101</f>
        <v>57</v>
      </c>
      <c r="AH101" s="10">
        <f t="shared" si="15"/>
        <v>60</v>
      </c>
    </row>
    <row r="102" spans="1:34" x14ac:dyDescent="0.35">
      <c r="A102" s="18">
        <v>96</v>
      </c>
      <c r="B102" s="20">
        <f t="shared" si="11"/>
        <v>1</v>
      </c>
      <c r="C102" s="20">
        <f t="shared" si="12"/>
        <v>7</v>
      </c>
      <c r="D102" s="14">
        <f t="shared" si="16"/>
        <v>7</v>
      </c>
      <c r="E102" s="14">
        <f t="shared" si="16"/>
        <v>7</v>
      </c>
      <c r="F102" s="2" t="str">
        <f>IF(results!AA102&lt;&gt;"a","",results!B102)</f>
        <v xml:space="preserve">Rappitsch Klaus </v>
      </c>
      <c r="G102" s="2">
        <f>IF(results!$AA102&lt;&gt;"a","",results!Y102)</f>
        <v>8</v>
      </c>
      <c r="H102" s="36">
        <f>IF(results!$AA102&lt;&gt;"a","",W102)</f>
        <v>30</v>
      </c>
      <c r="I102" s="36">
        <f>IF(results!$AA102&lt;&gt;"a","",IF(X102=W102,X102+0.0001,X102))</f>
        <v>51</v>
      </c>
      <c r="J102" s="36">
        <f>IF(results!$AA102&lt;&gt;"a","",IF(OR(W102=Y102,X102=Y102),Y102+0.0002,Y102))</f>
        <v>0</v>
      </c>
      <c r="K102" s="36">
        <f>IF(results!$AA102&lt;&gt;"a","",IF(OR(W102=Z102,X102=Z102,Y102=Z102),Z102+0.0003,Z102))</f>
        <v>53</v>
      </c>
      <c r="L102" s="36">
        <f>IF(results!$AA102&lt;&gt;"a","",IF(OR(W102=AA102,X102=AA102,Y102=AA102,Z102=AA102),AA102+0.0004,AA102))</f>
        <v>48</v>
      </c>
      <c r="M102" s="36">
        <f>IF(results!$AA102&lt;&gt;"a","",IF(OR(W102=AB102,X102=AB102,Y102=AB102,Z102=AB102,AA102=AB102),AB102+0.0005,AB102))</f>
        <v>38</v>
      </c>
      <c r="N102" s="36">
        <f>IF(results!$AA102&lt;&gt;"a","",IF(OR(W102=AC102,X102=AC102,Y102=AC102,Z102=AC102,AA102=AC102,AB102=AC102),AC102+0.0006,AC102))</f>
        <v>32</v>
      </c>
      <c r="O102" s="36">
        <f>IF(results!$AA102&lt;&gt;"a","",IF(OR(W102=AD102,X102=AD102,Y102=AD102,Z102=AD102,AA102=AD102,AB102=AD102,AC102=AD102),AD102+0.0007,AD102))</f>
        <v>6.9999999999999999E-4</v>
      </c>
      <c r="P102" s="36">
        <f>IF(results!$AA102&lt;&gt;"a","",IF(OR(W102=AE102,X102=AE102,Y102=AE102,Z102=AE102,AA102=AE102,AB102=AE102,AC102=AE102,AD102=AE102),AE102+0.0008,AE102))</f>
        <v>8.0000000000000004E-4</v>
      </c>
      <c r="Q102" s="36">
        <f>IF(results!$AA102&lt;&gt;"a","",IF(OR(W102=AF102,X102=AF102,Y102=AF102,Z102=AF102,AA102=AF102,AB102=AF102,AC102=AF102,AD102=AF102,AE102=AF102),AF102+0.0009,AF102))</f>
        <v>46</v>
      </c>
      <c r="R102" s="36">
        <f>IF(results!$AA102&lt;&gt;"a","",AG102*2)</f>
        <v>100</v>
      </c>
      <c r="S102" s="4">
        <f t="shared" si="13"/>
        <v>336</v>
      </c>
      <c r="T102" s="4">
        <f t="shared" si="14"/>
        <v>336.00001020000002</v>
      </c>
      <c r="U102" s="4">
        <f>results!Z102</f>
        <v>15</v>
      </c>
      <c r="V102" s="4">
        <f>IF(results!AA102="A",1,IF(results!AA102="B",2,IF(results!AA102="C",3,99)))</f>
        <v>1</v>
      </c>
      <c r="W102" s="35">
        <f>results!C102+results!D102</f>
        <v>30</v>
      </c>
      <c r="X102" s="35">
        <f>results!E102+results!F102</f>
        <v>51</v>
      </c>
      <c r="Y102" s="35">
        <f>results!G102+results!H102</f>
        <v>0</v>
      </c>
      <c r="Z102" s="35">
        <f>results!I102+results!J102</f>
        <v>53</v>
      </c>
      <c r="AA102" s="35">
        <f>results!K102+results!L102</f>
        <v>48</v>
      </c>
      <c r="AB102" s="35">
        <f>results!M102+results!N102</f>
        <v>38</v>
      </c>
      <c r="AC102" s="35">
        <f>results!O102+results!P102</f>
        <v>32</v>
      </c>
      <c r="AD102" s="35">
        <f>results!Q102+results!R102</f>
        <v>0</v>
      </c>
      <c r="AE102" s="35">
        <f>results!S102+results!T102</f>
        <v>0</v>
      </c>
      <c r="AF102" s="35">
        <f>results!U102+results!V102</f>
        <v>46</v>
      </c>
      <c r="AG102" s="35">
        <f>results!W102+results!X102</f>
        <v>50</v>
      </c>
      <c r="AH102" s="10">
        <f t="shared" si="15"/>
        <v>48</v>
      </c>
    </row>
    <row r="103" spans="1:34" x14ac:dyDescent="0.35">
      <c r="A103" s="18">
        <v>97</v>
      </c>
      <c r="B103" s="20">
        <f t="shared" ref="B103:B134" si="17">RANK($V103,$V$7:$V$155,1)</f>
        <v>39</v>
      </c>
      <c r="C103" s="20">
        <f t="shared" ref="C103:C134" si="18">RANK($T103,$T$7:$T$155)</f>
        <v>78</v>
      </c>
      <c r="D103" s="14">
        <f t="shared" si="16"/>
        <v>39</v>
      </c>
      <c r="E103" s="14">
        <f t="shared" si="16"/>
        <v>39</v>
      </c>
      <c r="F103" s="2" t="str">
        <f>IF(results!AA103&lt;&gt;"a","",results!B103)</f>
        <v/>
      </c>
      <c r="G103" s="2" t="str">
        <f>IF(results!$AA103&lt;&gt;"a","",results!Y103)</f>
        <v/>
      </c>
      <c r="H103" s="36" t="str">
        <f>IF(results!$AA103&lt;&gt;"a","",W103)</f>
        <v/>
      </c>
      <c r="I103" s="36" t="str">
        <f>IF(results!$AA103&lt;&gt;"a","",IF(X103=W103,X103+0.0001,X103))</f>
        <v/>
      </c>
      <c r="J103" s="36" t="str">
        <f>IF(results!$AA103&lt;&gt;"a","",IF(OR(W103=Y103,X103=Y103),Y103+0.0002,Y103))</f>
        <v/>
      </c>
      <c r="K103" s="36" t="str">
        <f>IF(results!$AA103&lt;&gt;"a","",IF(OR(W103=Z103,X103=Z103,Y103=Z103),Z103+0.0003,Z103))</f>
        <v/>
      </c>
      <c r="L103" s="36" t="str">
        <f>IF(results!$AA103&lt;&gt;"a","",IF(OR(W103=AA103,X103=AA103,Y103=AA103,Z103=AA103),AA103+0.0004,AA103))</f>
        <v/>
      </c>
      <c r="M103" s="36" t="str">
        <f>IF(results!$AA103&lt;&gt;"a","",IF(OR(W103=AB103,X103=AB103,Y103=AB103,Z103=AB103,AA103=AB103),AB103+0.0005,AB103))</f>
        <v/>
      </c>
      <c r="N103" s="36" t="str">
        <f>IF(results!$AA103&lt;&gt;"a","",IF(OR(W103=AC103,X103=AC103,Y103=AC103,Z103=AC103,AA103=AC103,AB103=AC103),AC103+0.0006,AC103))</f>
        <v/>
      </c>
      <c r="O103" s="36" t="str">
        <f>IF(results!$AA103&lt;&gt;"a","",IF(OR(W103=AD103,X103=AD103,Y103=AD103,Z103=AD103,AA103=AD103,AB103=AD103,AC103=AD103),AD103+0.0007,AD103))</f>
        <v/>
      </c>
      <c r="P103" s="36" t="str">
        <f>IF(results!$AA103&lt;&gt;"a","",IF(OR(W103=AE103,X103=AE103,Y103=AE103,Z103=AE103,AA103=AE103,AB103=AE103,AC103=AE103,AD103=AE103),AE103+0.0008,AE103))</f>
        <v/>
      </c>
      <c r="Q103" s="36" t="str">
        <f>IF(results!$AA103&lt;&gt;"a","",IF(OR(W103=AF103,X103=AF103,Y103=AF103,Z103=AF103,AA103=AF103,AB103=AF103,AC103=AF103,AD103=AF103,AE103=AF103),AF103+0.0009,AF103))</f>
        <v/>
      </c>
      <c r="R103" s="36" t="str">
        <f>IF(results!$AA103&lt;&gt;"a","",AG103*2)</f>
        <v/>
      </c>
      <c r="S103" s="4">
        <f t="shared" si="13"/>
        <v>0</v>
      </c>
      <c r="T103" s="4">
        <f t="shared" si="14"/>
        <v>1.03E-5</v>
      </c>
      <c r="U103" s="4">
        <f>results!Z103</f>
        <v>17.899999999999999</v>
      </c>
      <c r="V103" s="4">
        <f>IF(results!AA103="A",1,IF(results!AA103="B",2,IF(results!AA103="C",3,99)))</f>
        <v>2</v>
      </c>
      <c r="W103" s="35">
        <f>results!C103+results!D103</f>
        <v>0</v>
      </c>
      <c r="X103" s="35">
        <f>results!E103+results!F103</f>
        <v>0</v>
      </c>
      <c r="Y103" s="35">
        <f>results!G103+results!H103</f>
        <v>51</v>
      </c>
      <c r="Z103" s="35">
        <f>results!I103+results!J103</f>
        <v>0</v>
      </c>
      <c r="AA103" s="35">
        <f>results!K103+results!L103</f>
        <v>0</v>
      </c>
      <c r="AB103" s="35">
        <f>results!M103+results!N103</f>
        <v>45</v>
      </c>
      <c r="AC103" s="35">
        <f>results!O103+results!P103</f>
        <v>0</v>
      </c>
      <c r="AD103" s="35">
        <f>results!Q103+results!R103</f>
        <v>0</v>
      </c>
      <c r="AE103" s="35">
        <f>results!S103+results!T103</f>
        <v>0</v>
      </c>
      <c r="AF103" s="35">
        <f>results!U103+results!V103</f>
        <v>0</v>
      </c>
      <c r="AG103" s="35">
        <f>results!W103+results!X103</f>
        <v>0</v>
      </c>
      <c r="AH103" s="10" t="e">
        <f t="shared" si="15"/>
        <v>#NUM!</v>
      </c>
    </row>
    <row r="104" spans="1:34" x14ac:dyDescent="0.35">
      <c r="A104" s="18">
        <v>98</v>
      </c>
      <c r="B104" s="20">
        <f t="shared" si="17"/>
        <v>1</v>
      </c>
      <c r="C104" s="20">
        <f t="shared" si="18"/>
        <v>38</v>
      </c>
      <c r="D104" s="14">
        <f t="shared" si="16"/>
        <v>38</v>
      </c>
      <c r="E104" s="14">
        <f t="shared" si="16"/>
        <v>38</v>
      </c>
      <c r="F104" s="2" t="str">
        <f>IF(results!AA104&lt;&gt;"a","",results!B104)</f>
        <v>Rebolj Andrej</v>
      </c>
      <c r="G104" s="2">
        <f>IF(results!$AA104&lt;&gt;"a","",results!Y104)</f>
        <v>1</v>
      </c>
      <c r="H104" s="36">
        <f>IF(results!$AA104&lt;&gt;"a","",W104)</f>
        <v>0</v>
      </c>
      <c r="I104" s="36">
        <f>IF(results!$AA104&lt;&gt;"a","",IF(X104=W104,X104+0.0001,X104))</f>
        <v>1E-4</v>
      </c>
      <c r="J104" s="36">
        <f>IF(results!$AA104&lt;&gt;"a","",IF(OR(W104=Y104,X104=Y104),Y104+0.0002,Y104))</f>
        <v>2.0000000000000001E-4</v>
      </c>
      <c r="K104" s="36">
        <f>IF(results!$AA104&lt;&gt;"a","",IF(OR(W104=Z104,X104=Z104,Y104=Z104),Z104+0.0003,Z104))</f>
        <v>2.9999999999999997E-4</v>
      </c>
      <c r="L104" s="36">
        <f>IF(results!$AA104&lt;&gt;"a","",IF(OR(W104=AA104,X104=AA104,Y104=AA104,Z104=AA104),AA104+0.0004,AA104))</f>
        <v>29</v>
      </c>
      <c r="M104" s="36">
        <f>IF(results!$AA104&lt;&gt;"a","",IF(OR(W104=AB104,X104=AB104,Y104=AB104,Z104=AB104,AA104=AB104),AB104+0.0005,AB104))</f>
        <v>5.0000000000000001E-4</v>
      </c>
      <c r="N104" s="36">
        <f>IF(results!$AA104&lt;&gt;"a","",IF(OR(W104=AC104,X104=AC104,Y104=AC104,Z104=AC104,AA104=AC104,AB104=AC104),AC104+0.0006,AC104))</f>
        <v>5.9999999999999995E-4</v>
      </c>
      <c r="O104" s="36">
        <f>IF(results!$AA104&lt;&gt;"a","",IF(OR(W104=AD104,X104=AD104,Y104=AD104,Z104=AD104,AA104=AD104,AB104=AD104,AC104=AD104),AD104+0.0007,AD104))</f>
        <v>6.9999999999999999E-4</v>
      </c>
      <c r="P104" s="36">
        <f>IF(results!$AA104&lt;&gt;"a","",IF(OR(W104=AE104,X104=AE104,Y104=AE104,Z104=AE104,AA104=AE104,AB104=AE104,AC104=AE104,AD104=AE104),AE104+0.0008,AE104))</f>
        <v>8.0000000000000004E-4</v>
      </c>
      <c r="Q104" s="36">
        <f>IF(results!$AA104&lt;&gt;"a","",IF(OR(W104=AF104,X104=AF104,Y104=AF104,Z104=AF104,AA104=AF104,AB104=AF104,AC104=AF104,AD104=AF104,AE104=AF104),AF104+0.0009,AF104))</f>
        <v>8.9999999999999998E-4</v>
      </c>
      <c r="R104" s="36">
        <f>IF(results!$AA104&lt;&gt;"a","",AG104*2)</f>
        <v>0</v>
      </c>
      <c r="S104" s="4">
        <f t="shared" si="13"/>
        <v>29</v>
      </c>
      <c r="T104" s="4">
        <f t="shared" si="14"/>
        <v>29.000010400000001</v>
      </c>
      <c r="U104" s="4">
        <f>results!Z104</f>
        <v>15</v>
      </c>
      <c r="V104" s="4">
        <f>IF(results!AA104="A",1,IF(results!AA104="B",2,IF(results!AA104="C",3,99)))</f>
        <v>1</v>
      </c>
      <c r="W104" s="35">
        <f>results!C104+results!D104</f>
        <v>0</v>
      </c>
      <c r="X104" s="35">
        <f>results!E104+results!F104</f>
        <v>0</v>
      </c>
      <c r="Y104" s="35">
        <f>results!G104+results!H104</f>
        <v>0</v>
      </c>
      <c r="Z104" s="35">
        <f>results!I104+results!J104</f>
        <v>0</v>
      </c>
      <c r="AA104" s="35">
        <f>results!K104+results!L104</f>
        <v>29</v>
      </c>
      <c r="AB104" s="35">
        <f>results!M104+results!N104</f>
        <v>0</v>
      </c>
      <c r="AC104" s="35">
        <f>results!O104+results!P104</f>
        <v>0</v>
      </c>
      <c r="AD104" s="35">
        <f>results!Q104+results!R104</f>
        <v>0</v>
      </c>
      <c r="AE104" s="35">
        <f>results!S104+results!T104</f>
        <v>0</v>
      </c>
      <c r="AF104" s="35">
        <f>results!U104+results!V104</f>
        <v>0</v>
      </c>
      <c r="AG104" s="35">
        <f>results!W104+results!X104</f>
        <v>0</v>
      </c>
      <c r="AH104" s="10">
        <f t="shared" si="15"/>
        <v>6.9999999999999999E-4</v>
      </c>
    </row>
    <row r="105" spans="1:34" x14ac:dyDescent="0.35">
      <c r="A105" s="18">
        <v>99</v>
      </c>
      <c r="B105" s="20">
        <f t="shared" si="17"/>
        <v>39</v>
      </c>
      <c r="C105" s="20">
        <f t="shared" si="18"/>
        <v>77</v>
      </c>
      <c r="D105" s="14">
        <f t="shared" si="16"/>
        <v>39</v>
      </c>
      <c r="E105" s="14">
        <f t="shared" si="16"/>
        <v>39</v>
      </c>
      <c r="F105" s="2" t="str">
        <f>IF(results!AA105&lt;&gt;"a","",results!B105)</f>
        <v/>
      </c>
      <c r="G105" s="2" t="str">
        <f>IF(results!$AA105&lt;&gt;"a","",results!Y105)</f>
        <v/>
      </c>
      <c r="H105" s="36" t="str">
        <f>IF(results!$AA105&lt;&gt;"a","",W105)</f>
        <v/>
      </c>
      <c r="I105" s="36" t="str">
        <f>IF(results!$AA105&lt;&gt;"a","",IF(X105=W105,X105+0.0001,X105))</f>
        <v/>
      </c>
      <c r="J105" s="36" t="str">
        <f>IF(results!$AA105&lt;&gt;"a","",IF(OR(W105=Y105,X105=Y105),Y105+0.0002,Y105))</f>
        <v/>
      </c>
      <c r="K105" s="36" t="str">
        <f>IF(results!$AA105&lt;&gt;"a","",IF(OR(W105=Z105,X105=Z105,Y105=Z105),Z105+0.0003,Z105))</f>
        <v/>
      </c>
      <c r="L105" s="36" t="str">
        <f>IF(results!$AA105&lt;&gt;"a","",IF(OR(W105=AA105,X105=AA105,Y105=AA105,Z105=AA105),AA105+0.0004,AA105))</f>
        <v/>
      </c>
      <c r="M105" s="36" t="str">
        <f>IF(results!$AA105&lt;&gt;"a","",IF(OR(W105=AB105,X105=AB105,Y105=AB105,Z105=AB105,AA105=AB105),AB105+0.0005,AB105))</f>
        <v/>
      </c>
      <c r="N105" s="36" t="str">
        <f>IF(results!$AA105&lt;&gt;"a","",IF(OR(W105=AC105,X105=AC105,Y105=AC105,Z105=AC105,AA105=AC105,AB105=AC105),AC105+0.0006,AC105))</f>
        <v/>
      </c>
      <c r="O105" s="36" t="str">
        <f>IF(results!$AA105&lt;&gt;"a","",IF(OR(W105=AD105,X105=AD105,Y105=AD105,Z105=AD105,AA105=AD105,AB105=AD105,AC105=AD105),AD105+0.0007,AD105))</f>
        <v/>
      </c>
      <c r="P105" s="36" t="str">
        <f>IF(results!$AA105&lt;&gt;"a","",IF(OR(W105=AE105,X105=AE105,Y105=AE105,Z105=AE105,AA105=AE105,AB105=AE105,AC105=AE105,AD105=AE105),AE105+0.0008,AE105))</f>
        <v/>
      </c>
      <c r="Q105" s="36" t="str">
        <f>IF(results!$AA105&lt;&gt;"a","",IF(OR(W105=AF105,X105=AF105,Y105=AF105,Z105=AF105,AA105=AF105,AB105=AF105,AC105=AF105,AD105=AF105,AE105=AF105),AF105+0.0009,AF105))</f>
        <v/>
      </c>
      <c r="R105" s="36" t="str">
        <f>IF(results!$AA105&lt;&gt;"a","",AG105*2)</f>
        <v/>
      </c>
      <c r="S105" s="4">
        <f t="shared" si="13"/>
        <v>0</v>
      </c>
      <c r="T105" s="4">
        <f t="shared" si="14"/>
        <v>1.0499999999999999E-5</v>
      </c>
      <c r="U105" s="4">
        <f>results!Z105</f>
        <v>24.6</v>
      </c>
      <c r="V105" s="4">
        <f>IF(results!AA105="A",1,IF(results!AA105="B",2,IF(results!AA105="C",3,99)))</f>
        <v>2</v>
      </c>
      <c r="W105" s="35">
        <f>results!C105+results!D105</f>
        <v>0</v>
      </c>
      <c r="X105" s="35">
        <f>results!E105+results!F105</f>
        <v>0</v>
      </c>
      <c r="Y105" s="35">
        <f>results!G105+results!H105</f>
        <v>0</v>
      </c>
      <c r="Z105" s="35">
        <f>results!I105+results!J105</f>
        <v>0</v>
      </c>
      <c r="AA105" s="35">
        <f>results!K105+results!L105</f>
        <v>38</v>
      </c>
      <c r="AB105" s="35">
        <f>results!M105+results!N105</f>
        <v>0</v>
      </c>
      <c r="AC105" s="35">
        <f>results!O105+results!P105</f>
        <v>0</v>
      </c>
      <c r="AD105" s="35">
        <f>results!Q105+results!R105</f>
        <v>0</v>
      </c>
      <c r="AE105" s="35">
        <f>results!S105+results!T105</f>
        <v>0</v>
      </c>
      <c r="AF105" s="35">
        <f>results!U105+results!V105</f>
        <v>0</v>
      </c>
      <c r="AG105" s="35">
        <f>results!W105+results!X105</f>
        <v>0</v>
      </c>
      <c r="AH105" s="10" t="e">
        <f t="shared" si="15"/>
        <v>#NUM!</v>
      </c>
    </row>
    <row r="106" spans="1:34" x14ac:dyDescent="0.35">
      <c r="A106" s="18">
        <v>100</v>
      </c>
      <c r="B106" s="20">
        <f t="shared" si="17"/>
        <v>39</v>
      </c>
      <c r="C106" s="20">
        <f t="shared" si="18"/>
        <v>76</v>
      </c>
      <c r="D106" s="14">
        <f t="shared" si="16"/>
        <v>39</v>
      </c>
      <c r="E106" s="14">
        <f t="shared" si="16"/>
        <v>39</v>
      </c>
      <c r="F106" s="2" t="str">
        <f>IF(results!AA106&lt;&gt;"a","",results!B106)</f>
        <v/>
      </c>
      <c r="G106" s="2" t="str">
        <f>IF(results!$AA106&lt;&gt;"a","",results!Y106)</f>
        <v/>
      </c>
      <c r="H106" s="36" t="str">
        <f>IF(results!$AA106&lt;&gt;"a","",W106)</f>
        <v/>
      </c>
      <c r="I106" s="36" t="str">
        <f>IF(results!$AA106&lt;&gt;"a","",IF(X106=W106,X106+0.0001,X106))</f>
        <v/>
      </c>
      <c r="J106" s="36" t="str">
        <f>IF(results!$AA106&lt;&gt;"a","",IF(OR(W106=Y106,X106=Y106),Y106+0.0002,Y106))</f>
        <v/>
      </c>
      <c r="K106" s="36" t="str">
        <f>IF(results!$AA106&lt;&gt;"a","",IF(OR(W106=Z106,X106=Z106,Y106=Z106),Z106+0.0003,Z106))</f>
        <v/>
      </c>
      <c r="L106" s="36" t="str">
        <f>IF(results!$AA106&lt;&gt;"a","",IF(OR(W106=AA106,X106=AA106,Y106=AA106,Z106=AA106),AA106+0.0004,AA106))</f>
        <v/>
      </c>
      <c r="M106" s="36" t="str">
        <f>IF(results!$AA106&lt;&gt;"a","",IF(OR(W106=AB106,X106=AB106,Y106=AB106,Z106=AB106,AA106=AB106),AB106+0.0005,AB106))</f>
        <v/>
      </c>
      <c r="N106" s="36" t="str">
        <f>IF(results!$AA106&lt;&gt;"a","",IF(OR(W106=AC106,X106=AC106,Y106=AC106,Z106=AC106,AA106=AC106,AB106=AC106),AC106+0.0006,AC106))</f>
        <v/>
      </c>
      <c r="O106" s="36" t="str">
        <f>IF(results!$AA106&lt;&gt;"a","",IF(OR(W106=AD106,X106=AD106,Y106=AD106,Z106=AD106,AA106=AD106,AB106=AD106,AC106=AD106),AD106+0.0007,AD106))</f>
        <v/>
      </c>
      <c r="P106" s="36" t="str">
        <f>IF(results!$AA106&lt;&gt;"a","",IF(OR(W106=AE106,X106=AE106,Y106=AE106,Z106=AE106,AA106=AE106,AB106=AE106,AC106=AE106,AD106=AE106),AE106+0.0008,AE106))</f>
        <v/>
      </c>
      <c r="Q106" s="36" t="str">
        <f>IF(results!$AA106&lt;&gt;"a","",IF(OR(W106=AF106,X106=AF106,Y106=AF106,Z106=AF106,AA106=AF106,AB106=AF106,AC106=AF106,AD106=AF106,AE106=AF106),AF106+0.0009,AF106))</f>
        <v/>
      </c>
      <c r="R106" s="36" t="str">
        <f>IF(results!$AA106&lt;&gt;"a","",AG106*2)</f>
        <v/>
      </c>
      <c r="S106" s="4">
        <f t="shared" si="13"/>
        <v>0</v>
      </c>
      <c r="T106" s="4">
        <f t="shared" si="14"/>
        <v>1.06E-5</v>
      </c>
      <c r="U106" s="4">
        <f>results!Z106</f>
        <v>22.3</v>
      </c>
      <c r="V106" s="4">
        <f>IF(results!AA106="A",1,IF(results!AA106="B",2,IF(results!AA106="C",3,99)))</f>
        <v>2</v>
      </c>
      <c r="W106" s="35">
        <f>results!C106+results!D106</f>
        <v>17</v>
      </c>
      <c r="X106" s="35">
        <f>results!E106+results!F106</f>
        <v>21</v>
      </c>
      <c r="Y106" s="35">
        <f>results!G106+results!H106</f>
        <v>22</v>
      </c>
      <c r="Z106" s="35">
        <f>results!I106+results!J106</f>
        <v>46</v>
      </c>
      <c r="AA106" s="35">
        <f>results!K106+results!L106</f>
        <v>28</v>
      </c>
      <c r="AB106" s="35">
        <f>results!M106+results!N106</f>
        <v>39</v>
      </c>
      <c r="AC106" s="35">
        <f>results!O106+results!P106</f>
        <v>0</v>
      </c>
      <c r="AD106" s="35">
        <f>results!Q106+results!R106</f>
        <v>48</v>
      </c>
      <c r="AE106" s="35">
        <f>results!S106+results!T106</f>
        <v>57</v>
      </c>
      <c r="AF106" s="35">
        <f>results!U106+results!V106</f>
        <v>52</v>
      </c>
      <c r="AG106" s="35">
        <f>results!W106+results!X106</f>
        <v>0</v>
      </c>
      <c r="AH106" s="10" t="e">
        <f t="shared" si="15"/>
        <v>#NUM!</v>
      </c>
    </row>
    <row r="107" spans="1:34" x14ac:dyDescent="0.35">
      <c r="A107" s="18">
        <v>101</v>
      </c>
      <c r="B107" s="20">
        <f t="shared" si="17"/>
        <v>39</v>
      </c>
      <c r="C107" s="20">
        <f t="shared" si="18"/>
        <v>75</v>
      </c>
      <c r="D107" s="14">
        <f t="shared" ref="D107:E126" si="19">_xlfn.RANK.EQ($S107,$S$7:$S$155,0)</f>
        <v>39</v>
      </c>
      <c r="E107" s="14">
        <f t="shared" si="19"/>
        <v>39</v>
      </c>
      <c r="F107" s="2" t="str">
        <f>IF(results!AA107&lt;&gt;"a","",results!B107)</f>
        <v/>
      </c>
      <c r="G107" s="2" t="str">
        <f>IF(results!$AA107&lt;&gt;"a","",results!Y107)</f>
        <v/>
      </c>
      <c r="H107" s="36" t="str">
        <f>IF(results!$AA107&lt;&gt;"a","",W107)</f>
        <v/>
      </c>
      <c r="I107" s="36" t="str">
        <f>IF(results!$AA107&lt;&gt;"a","",IF(X107=W107,X107+0.0001,X107))</f>
        <v/>
      </c>
      <c r="J107" s="36" t="str">
        <f>IF(results!$AA107&lt;&gt;"a","",IF(OR(W107=Y107,X107=Y107),Y107+0.0002,Y107))</f>
        <v/>
      </c>
      <c r="K107" s="36" t="str">
        <f>IF(results!$AA107&lt;&gt;"a","",IF(OR(W107=Z107,X107=Z107,Y107=Z107),Z107+0.0003,Z107))</f>
        <v/>
      </c>
      <c r="L107" s="36" t="str">
        <f>IF(results!$AA107&lt;&gt;"a","",IF(OR(W107=AA107,X107=AA107,Y107=AA107,Z107=AA107),AA107+0.0004,AA107))</f>
        <v/>
      </c>
      <c r="M107" s="36" t="str">
        <f>IF(results!$AA107&lt;&gt;"a","",IF(OR(W107=AB107,X107=AB107,Y107=AB107,Z107=AB107,AA107=AB107),AB107+0.0005,AB107))</f>
        <v/>
      </c>
      <c r="N107" s="36" t="str">
        <f>IF(results!$AA107&lt;&gt;"a","",IF(OR(W107=AC107,X107=AC107,Y107=AC107,Z107=AC107,AA107=AC107,AB107=AC107),AC107+0.0006,AC107))</f>
        <v/>
      </c>
      <c r="O107" s="36" t="str">
        <f>IF(results!$AA107&lt;&gt;"a","",IF(OR(W107=AD107,X107=AD107,Y107=AD107,Z107=AD107,AA107=AD107,AB107=AD107,AC107=AD107),AD107+0.0007,AD107))</f>
        <v/>
      </c>
      <c r="P107" s="36" t="str">
        <f>IF(results!$AA107&lt;&gt;"a","",IF(OR(W107=AE107,X107=AE107,Y107=AE107,Z107=AE107,AA107=AE107,AB107=AE107,AC107=AE107,AD107=AE107),AE107+0.0008,AE107))</f>
        <v/>
      </c>
      <c r="Q107" s="36" t="str">
        <f>IF(results!$AA107&lt;&gt;"a","",IF(OR(W107=AF107,X107=AF107,Y107=AF107,Z107=AF107,AA107=AF107,AB107=AF107,AC107=AF107,AD107=AF107,AE107=AF107),AF107+0.0009,AF107))</f>
        <v/>
      </c>
      <c r="R107" s="36" t="str">
        <f>IF(results!$AA107&lt;&gt;"a","",AG107*2)</f>
        <v/>
      </c>
      <c r="S107" s="4">
        <f t="shared" si="13"/>
        <v>0</v>
      </c>
      <c r="T107" s="4">
        <f t="shared" si="14"/>
        <v>1.0699999999999999E-5</v>
      </c>
      <c r="U107" s="4">
        <f>results!Z107</f>
        <v>22.9</v>
      </c>
      <c r="V107" s="4">
        <f>IF(results!AA107="A",1,IF(results!AA107="B",2,IF(results!AA107="C",3,99)))</f>
        <v>2</v>
      </c>
      <c r="W107" s="35">
        <f>results!C107+results!D107</f>
        <v>0</v>
      </c>
      <c r="X107" s="35">
        <f>results!E107+results!F107</f>
        <v>57</v>
      </c>
      <c r="Y107" s="35">
        <f>results!G107+results!H107</f>
        <v>0</v>
      </c>
      <c r="Z107" s="35">
        <f>results!I107+results!J107</f>
        <v>0</v>
      </c>
      <c r="AA107" s="35">
        <f>results!K107+results!L107</f>
        <v>0</v>
      </c>
      <c r="AB107" s="35">
        <f>results!M107+results!N107</f>
        <v>0</v>
      </c>
      <c r="AC107" s="35">
        <f>results!O107+results!P107</f>
        <v>0</v>
      </c>
      <c r="AD107" s="35">
        <f>results!Q107+results!R107</f>
        <v>0</v>
      </c>
      <c r="AE107" s="35">
        <f>results!S107+results!T107</f>
        <v>0</v>
      </c>
      <c r="AF107" s="35">
        <f>results!U107+results!V107</f>
        <v>0</v>
      </c>
      <c r="AG107" s="35">
        <f>results!W107+results!X107</f>
        <v>0</v>
      </c>
      <c r="AH107" s="10" t="e">
        <f t="shared" si="15"/>
        <v>#NUM!</v>
      </c>
    </row>
    <row r="108" spans="1:34" x14ac:dyDescent="0.35">
      <c r="A108" s="18">
        <v>102</v>
      </c>
      <c r="B108" s="20">
        <f t="shared" si="17"/>
        <v>110</v>
      </c>
      <c r="C108" s="20">
        <f t="shared" si="18"/>
        <v>74</v>
      </c>
      <c r="D108" s="14">
        <f t="shared" si="19"/>
        <v>39</v>
      </c>
      <c r="E108" s="14">
        <f t="shared" si="19"/>
        <v>39</v>
      </c>
      <c r="F108" s="2" t="str">
        <f>IF(results!AA108&lt;&gt;"a","",results!B108)</f>
        <v/>
      </c>
      <c r="G108" s="2" t="str">
        <f>IF(results!$AA108&lt;&gt;"a","",results!Y108)</f>
        <v/>
      </c>
      <c r="H108" s="36" t="str">
        <f>IF(results!$AA108&lt;&gt;"a","",W108)</f>
        <v/>
      </c>
      <c r="I108" s="36" t="str">
        <f>IF(results!$AA108&lt;&gt;"a","",IF(X108=W108,X108+0.0001,X108))</f>
        <v/>
      </c>
      <c r="J108" s="36" t="str">
        <f>IF(results!$AA108&lt;&gt;"a","",IF(OR(W108=Y108,X108=Y108),Y108+0.0002,Y108))</f>
        <v/>
      </c>
      <c r="K108" s="36" t="str">
        <f>IF(results!$AA108&lt;&gt;"a","",IF(OR(W108=Z108,X108=Z108,Y108=Z108),Z108+0.0003,Z108))</f>
        <v/>
      </c>
      <c r="L108" s="36" t="str">
        <f>IF(results!$AA108&lt;&gt;"a","",IF(OR(W108=AA108,X108=AA108,Y108=AA108,Z108=AA108),AA108+0.0004,AA108))</f>
        <v/>
      </c>
      <c r="M108" s="36" t="str">
        <f>IF(results!$AA108&lt;&gt;"a","",IF(OR(W108=AB108,X108=AB108,Y108=AB108,Z108=AB108,AA108=AB108),AB108+0.0005,AB108))</f>
        <v/>
      </c>
      <c r="N108" s="36" t="str">
        <f>IF(results!$AA108&lt;&gt;"a","",IF(OR(W108=AC108,X108=AC108,Y108=AC108,Z108=AC108,AA108=AC108,AB108=AC108),AC108+0.0006,AC108))</f>
        <v/>
      </c>
      <c r="O108" s="36" t="str">
        <f>IF(results!$AA108&lt;&gt;"a","",IF(OR(W108=AD108,X108=AD108,Y108=AD108,Z108=AD108,AA108=AD108,AB108=AD108,AC108=AD108),AD108+0.0007,AD108))</f>
        <v/>
      </c>
      <c r="P108" s="36" t="str">
        <f>IF(results!$AA108&lt;&gt;"a","",IF(OR(W108=AE108,X108=AE108,Y108=AE108,Z108=AE108,AA108=AE108,AB108=AE108,AC108=AE108,AD108=AE108),AE108+0.0008,AE108))</f>
        <v/>
      </c>
      <c r="Q108" s="36" t="str">
        <f>IF(results!$AA108&lt;&gt;"a","",IF(OR(W108=AF108,X108=AF108,Y108=AF108,Z108=AF108,AA108=AF108,AB108=AF108,AC108=AF108,AD108=AF108,AE108=AF108),AF108+0.0009,AF108))</f>
        <v/>
      </c>
      <c r="R108" s="36" t="str">
        <f>IF(results!$AA108&lt;&gt;"a","",AG108*2)</f>
        <v/>
      </c>
      <c r="S108" s="4">
        <f t="shared" si="13"/>
        <v>0</v>
      </c>
      <c r="T108" s="4">
        <f t="shared" si="14"/>
        <v>1.08E-5</v>
      </c>
      <c r="U108" s="4">
        <f>results!Z108</f>
        <v>29.9</v>
      </c>
      <c r="V108" s="4">
        <f>IF(results!AA108="A",1,IF(results!AA108="B",2,IF(results!AA108="C",3,99)))</f>
        <v>3</v>
      </c>
      <c r="W108" s="35">
        <f>results!C108+results!D108</f>
        <v>0</v>
      </c>
      <c r="X108" s="35">
        <f>results!E108+results!F108</f>
        <v>27</v>
      </c>
      <c r="Y108" s="35">
        <f>results!G108+results!H108</f>
        <v>0</v>
      </c>
      <c r="Z108" s="35">
        <f>results!I108+results!J108</f>
        <v>32</v>
      </c>
      <c r="AA108" s="35">
        <f>results!K108+results!L108</f>
        <v>0</v>
      </c>
      <c r="AB108" s="35">
        <f>results!M108+results!N108</f>
        <v>34</v>
      </c>
      <c r="AC108" s="35">
        <f>results!O108+results!P108</f>
        <v>33</v>
      </c>
      <c r="AD108" s="35">
        <f>results!Q108+results!R108</f>
        <v>0</v>
      </c>
      <c r="AE108" s="35">
        <f>results!S108+results!T108</f>
        <v>54</v>
      </c>
      <c r="AF108" s="35">
        <f>results!U108+results!V108</f>
        <v>33</v>
      </c>
      <c r="AG108" s="35">
        <f>results!W108+results!X108</f>
        <v>33</v>
      </c>
      <c r="AH108" s="10" t="e">
        <f t="shared" si="15"/>
        <v>#NUM!</v>
      </c>
    </row>
    <row r="109" spans="1:34" x14ac:dyDescent="0.35">
      <c r="A109" s="18">
        <v>103</v>
      </c>
      <c r="B109" s="20">
        <f t="shared" si="17"/>
        <v>1</v>
      </c>
      <c r="C109" s="20">
        <f t="shared" si="18"/>
        <v>34</v>
      </c>
      <c r="D109" s="14">
        <f t="shared" si="19"/>
        <v>34</v>
      </c>
      <c r="E109" s="14">
        <f t="shared" si="19"/>
        <v>34</v>
      </c>
      <c r="F109" s="2" t="str">
        <f>IF(results!AA109&lt;&gt;"a","",results!B109)</f>
        <v>Rushanov Milko</v>
      </c>
      <c r="G109" s="2">
        <f>IF(results!$AA109&lt;&gt;"a","",results!Y109)</f>
        <v>1</v>
      </c>
      <c r="H109" s="36">
        <f>IF(results!$AA109&lt;&gt;"a","",W109)</f>
        <v>0</v>
      </c>
      <c r="I109" s="36">
        <f>IF(results!$AA109&lt;&gt;"a","",IF(X109=W109,X109+0.0001,X109))</f>
        <v>1E-4</v>
      </c>
      <c r="J109" s="36">
        <f>IF(results!$AA109&lt;&gt;"a","",IF(OR(W109=Y109,X109=Y109),Y109+0.0002,Y109))</f>
        <v>2.0000000000000001E-4</v>
      </c>
      <c r="K109" s="36">
        <f>IF(results!$AA109&lt;&gt;"a","",IF(OR(W109=Z109,X109=Z109,Y109=Z109),Z109+0.0003,Z109))</f>
        <v>2.9999999999999997E-4</v>
      </c>
      <c r="L109" s="36">
        <f>IF(results!$AA109&lt;&gt;"a","",IF(OR(W109=AA109,X109=AA109,Y109=AA109,Z109=AA109),AA109+0.0004,AA109))</f>
        <v>4.0000000000000002E-4</v>
      </c>
      <c r="M109" s="36">
        <f>IF(results!$AA109&lt;&gt;"a","",IF(OR(W109=AB109,X109=AB109,Y109=AB109,Z109=AB109,AA109=AB109),AB109+0.0005,AB109))</f>
        <v>41</v>
      </c>
      <c r="N109" s="36">
        <f>IF(results!$AA109&lt;&gt;"a","",IF(OR(W109=AC109,X109=AC109,Y109=AC109,Z109=AC109,AA109=AC109,AB109=AC109),AC109+0.0006,AC109))</f>
        <v>5.9999999999999995E-4</v>
      </c>
      <c r="O109" s="36">
        <f>IF(results!$AA109&lt;&gt;"a","",IF(OR(W109=AD109,X109=AD109,Y109=AD109,Z109=AD109,AA109=AD109,AB109=AD109,AC109=AD109),AD109+0.0007,AD109))</f>
        <v>6.9999999999999999E-4</v>
      </c>
      <c r="P109" s="36">
        <f>IF(results!$AA109&lt;&gt;"a","",IF(OR(W109=AE109,X109=AE109,Y109=AE109,Z109=AE109,AA109=AE109,AB109=AE109,AC109=AE109,AD109=AE109),AE109+0.0008,AE109))</f>
        <v>8.0000000000000004E-4</v>
      </c>
      <c r="Q109" s="36">
        <f>IF(results!$AA109&lt;&gt;"a","",IF(OR(W109=AF109,X109=AF109,Y109=AF109,Z109=AF109,AA109=AF109,AB109=AF109,AC109=AF109,AD109=AF109,AE109=AF109),AF109+0.0009,AF109))</f>
        <v>8.9999999999999998E-4</v>
      </c>
      <c r="R109" s="36">
        <f>IF(results!$AA109&lt;&gt;"a","",AG109*2)</f>
        <v>0</v>
      </c>
      <c r="S109" s="4">
        <f t="shared" si="13"/>
        <v>41</v>
      </c>
      <c r="T109" s="4">
        <f t="shared" si="14"/>
        <v>41.000010899999999</v>
      </c>
      <c r="U109" s="4">
        <f>results!Z109</f>
        <v>12.7</v>
      </c>
      <c r="V109" s="4">
        <f>IF(results!AA109="A",1,IF(results!AA109="B",2,IF(results!AA109="C",3,99)))</f>
        <v>1</v>
      </c>
      <c r="W109" s="35">
        <f>results!C109+results!D109</f>
        <v>0</v>
      </c>
      <c r="X109" s="35">
        <f>results!E109+results!F109</f>
        <v>0</v>
      </c>
      <c r="Y109" s="35">
        <f>results!G109+results!H109</f>
        <v>0</v>
      </c>
      <c r="Z109" s="35">
        <f>results!I109+results!J109</f>
        <v>0</v>
      </c>
      <c r="AA109" s="35">
        <f>results!K109+results!L109</f>
        <v>0</v>
      </c>
      <c r="AB109" s="35">
        <f>results!M109+results!N109</f>
        <v>41</v>
      </c>
      <c r="AC109" s="35">
        <f>results!O109+results!P109</f>
        <v>0</v>
      </c>
      <c r="AD109" s="35">
        <f>results!Q109+results!R109</f>
        <v>0</v>
      </c>
      <c r="AE109" s="35">
        <f>results!S109+results!T109</f>
        <v>0</v>
      </c>
      <c r="AF109" s="35">
        <f>results!U109+results!V109</f>
        <v>0</v>
      </c>
      <c r="AG109" s="35">
        <f>results!W109+results!X109</f>
        <v>0</v>
      </c>
      <c r="AH109" s="10">
        <f t="shared" si="15"/>
        <v>6.9999999999999999E-4</v>
      </c>
    </row>
    <row r="110" spans="1:34" x14ac:dyDescent="0.35">
      <c r="A110" s="18">
        <v>104</v>
      </c>
      <c r="B110" s="20">
        <f t="shared" si="17"/>
        <v>39</v>
      </c>
      <c r="C110" s="20">
        <f t="shared" si="18"/>
        <v>73</v>
      </c>
      <c r="D110" s="14">
        <f t="shared" si="19"/>
        <v>39</v>
      </c>
      <c r="E110" s="14">
        <f t="shared" si="19"/>
        <v>39</v>
      </c>
      <c r="F110" s="2" t="str">
        <f>IF(results!AA110&lt;&gt;"a","",results!B110)</f>
        <v/>
      </c>
      <c r="G110" s="2" t="str">
        <f>IF(results!$AA110&lt;&gt;"a","",results!Y110)</f>
        <v/>
      </c>
      <c r="H110" s="36" t="str">
        <f>IF(results!$AA110&lt;&gt;"a","",W110)</f>
        <v/>
      </c>
      <c r="I110" s="36" t="str">
        <f>IF(results!$AA110&lt;&gt;"a","",IF(X110=W110,X110+0.0001,X110))</f>
        <v/>
      </c>
      <c r="J110" s="36" t="str">
        <f>IF(results!$AA110&lt;&gt;"a","",IF(OR(W110=Y110,X110=Y110),Y110+0.0002,Y110))</f>
        <v/>
      </c>
      <c r="K110" s="36" t="str">
        <f>IF(results!$AA110&lt;&gt;"a","",IF(OR(W110=Z110,X110=Z110,Y110=Z110),Z110+0.0003,Z110))</f>
        <v/>
      </c>
      <c r="L110" s="36" t="str">
        <f>IF(results!$AA110&lt;&gt;"a","",IF(OR(W110=AA110,X110=AA110,Y110=AA110,Z110=AA110),AA110+0.0004,AA110))</f>
        <v/>
      </c>
      <c r="M110" s="36" t="str">
        <f>IF(results!$AA110&lt;&gt;"a","",IF(OR(W110=AB110,X110=AB110,Y110=AB110,Z110=AB110,AA110=AB110),AB110+0.0005,AB110))</f>
        <v/>
      </c>
      <c r="N110" s="36" t="str">
        <f>IF(results!$AA110&lt;&gt;"a","",IF(OR(W110=AC110,X110=AC110,Y110=AC110,Z110=AC110,AA110=AC110,AB110=AC110),AC110+0.0006,AC110))</f>
        <v/>
      </c>
      <c r="O110" s="36" t="str">
        <f>IF(results!$AA110&lt;&gt;"a","",IF(OR(W110=AD110,X110=AD110,Y110=AD110,Z110=AD110,AA110=AD110,AB110=AD110,AC110=AD110),AD110+0.0007,AD110))</f>
        <v/>
      </c>
      <c r="P110" s="36" t="str">
        <f>IF(results!$AA110&lt;&gt;"a","",IF(OR(W110=AE110,X110=AE110,Y110=AE110,Z110=AE110,AA110=AE110,AB110=AE110,AC110=AE110,AD110=AE110),AE110+0.0008,AE110))</f>
        <v/>
      </c>
      <c r="Q110" s="36" t="str">
        <f>IF(results!$AA110&lt;&gt;"a","",IF(OR(W110=AF110,X110=AF110,Y110=AF110,Z110=AF110,AA110=AF110,AB110=AF110,AC110=AF110,AD110=AF110,AE110=AF110),AF110+0.0009,AF110))</f>
        <v/>
      </c>
      <c r="R110" s="36" t="str">
        <f>IF(results!$AA110&lt;&gt;"a","",AG110*2)</f>
        <v/>
      </c>
      <c r="S110" s="4">
        <f t="shared" si="13"/>
        <v>0</v>
      </c>
      <c r="T110" s="4">
        <f t="shared" si="14"/>
        <v>1.1E-5</v>
      </c>
      <c r="U110" s="4">
        <f>results!Z110</f>
        <v>16</v>
      </c>
      <c r="V110" s="4">
        <f>IF(results!AA110="A",1,IF(results!AA110="B",2,IF(results!AA110="C",3,99)))</f>
        <v>2</v>
      </c>
      <c r="W110" s="35">
        <f>results!C110+results!D110</f>
        <v>0</v>
      </c>
      <c r="X110" s="35">
        <f>results!E110+results!F110</f>
        <v>0</v>
      </c>
      <c r="Y110" s="35">
        <f>results!G110+results!H110</f>
        <v>0</v>
      </c>
      <c r="Z110" s="35">
        <f>results!I110+results!J110</f>
        <v>0</v>
      </c>
      <c r="AA110" s="35">
        <f>results!K110+results!L110</f>
        <v>0</v>
      </c>
      <c r="AB110" s="35">
        <f>results!M110+results!N110</f>
        <v>48</v>
      </c>
      <c r="AC110" s="35">
        <f>results!O110+results!P110</f>
        <v>0</v>
      </c>
      <c r="AD110" s="35">
        <f>results!Q110+results!R110</f>
        <v>0</v>
      </c>
      <c r="AE110" s="35">
        <f>results!S110+results!T110</f>
        <v>0</v>
      </c>
      <c r="AF110" s="35">
        <f>results!U110+results!V110</f>
        <v>0</v>
      </c>
      <c r="AG110" s="35">
        <f>results!W110+results!X110</f>
        <v>0</v>
      </c>
      <c r="AH110" s="10" t="e">
        <f t="shared" si="15"/>
        <v>#NUM!</v>
      </c>
    </row>
    <row r="111" spans="1:34" x14ac:dyDescent="0.35">
      <c r="A111" s="18">
        <v>105</v>
      </c>
      <c r="B111" s="20">
        <f t="shared" si="17"/>
        <v>39</v>
      </c>
      <c r="C111" s="20">
        <f t="shared" si="18"/>
        <v>72</v>
      </c>
      <c r="D111" s="14">
        <f t="shared" si="19"/>
        <v>39</v>
      </c>
      <c r="E111" s="14">
        <f t="shared" si="19"/>
        <v>39</v>
      </c>
      <c r="F111" s="2" t="str">
        <f>IF(results!AA111&lt;&gt;"a","",results!B111)</f>
        <v/>
      </c>
      <c r="G111" s="2" t="str">
        <f>IF(results!$AA111&lt;&gt;"a","",results!Y111)</f>
        <v/>
      </c>
      <c r="H111" s="36" t="str">
        <f>IF(results!$AA111&lt;&gt;"a","",W111)</f>
        <v/>
      </c>
      <c r="I111" s="36" t="str">
        <f>IF(results!$AA111&lt;&gt;"a","",IF(X111=W111,X111+0.0001,X111))</f>
        <v/>
      </c>
      <c r="J111" s="36" t="str">
        <f>IF(results!$AA111&lt;&gt;"a","",IF(OR(W111=Y111,X111=Y111),Y111+0.0002,Y111))</f>
        <v/>
      </c>
      <c r="K111" s="36" t="str">
        <f>IF(results!$AA111&lt;&gt;"a","",IF(OR(W111=Z111,X111=Z111,Y111=Z111),Z111+0.0003,Z111))</f>
        <v/>
      </c>
      <c r="L111" s="36" t="str">
        <f>IF(results!$AA111&lt;&gt;"a","",IF(OR(W111=AA111,X111=AA111,Y111=AA111,Z111=AA111),AA111+0.0004,AA111))</f>
        <v/>
      </c>
      <c r="M111" s="36" t="str">
        <f>IF(results!$AA111&lt;&gt;"a","",IF(OR(W111=AB111,X111=AB111,Y111=AB111,Z111=AB111,AA111=AB111),AB111+0.0005,AB111))</f>
        <v/>
      </c>
      <c r="N111" s="36" t="str">
        <f>IF(results!$AA111&lt;&gt;"a","",IF(OR(W111=AC111,X111=AC111,Y111=AC111,Z111=AC111,AA111=AC111,AB111=AC111),AC111+0.0006,AC111))</f>
        <v/>
      </c>
      <c r="O111" s="36" t="str">
        <f>IF(results!$AA111&lt;&gt;"a","",IF(OR(W111=AD111,X111=AD111,Y111=AD111,Z111=AD111,AA111=AD111,AB111=AD111,AC111=AD111),AD111+0.0007,AD111))</f>
        <v/>
      </c>
      <c r="P111" s="36" t="str">
        <f>IF(results!$AA111&lt;&gt;"a","",IF(OR(W111=AE111,X111=AE111,Y111=AE111,Z111=AE111,AA111=AE111,AB111=AE111,AC111=AE111,AD111=AE111),AE111+0.0008,AE111))</f>
        <v/>
      </c>
      <c r="Q111" s="36" t="str">
        <f>IF(results!$AA111&lt;&gt;"a","",IF(OR(W111=AF111,X111=AF111,Y111=AF111,Z111=AF111,AA111=AF111,AB111=AF111,AC111=AF111,AD111=AF111,AE111=AF111),AF111+0.0009,AF111))</f>
        <v/>
      </c>
      <c r="R111" s="36" t="str">
        <f>IF(results!$AA111&lt;&gt;"a","",AG111*2)</f>
        <v/>
      </c>
      <c r="S111" s="4">
        <f t="shared" si="13"/>
        <v>0</v>
      </c>
      <c r="T111" s="4">
        <f t="shared" si="14"/>
        <v>1.1099999999999999E-5</v>
      </c>
      <c r="U111" s="4">
        <f>results!Z111</f>
        <v>17.100000000000001</v>
      </c>
      <c r="V111" s="4">
        <f>IF(results!AA111="A",1,IF(results!AA111="B",2,IF(results!AA111="C",3,99)))</f>
        <v>2</v>
      </c>
      <c r="W111" s="35">
        <f>results!C111+results!D111</f>
        <v>0</v>
      </c>
      <c r="X111" s="35">
        <f>results!E111+results!F111</f>
        <v>0</v>
      </c>
      <c r="Y111" s="35">
        <f>results!G111+results!H111</f>
        <v>0</v>
      </c>
      <c r="Z111" s="35">
        <f>results!I111+results!J111</f>
        <v>0</v>
      </c>
      <c r="AA111" s="35">
        <f>results!K111+results!L111</f>
        <v>0</v>
      </c>
      <c r="AB111" s="35">
        <f>results!M111+results!N111</f>
        <v>0</v>
      </c>
      <c r="AC111" s="35">
        <f>results!O111+results!P111</f>
        <v>42</v>
      </c>
      <c r="AD111" s="35">
        <f>results!Q111+results!R111</f>
        <v>0</v>
      </c>
      <c r="AE111" s="35">
        <f>results!S111+results!T111</f>
        <v>0</v>
      </c>
      <c r="AF111" s="35">
        <f>results!U111+results!V111</f>
        <v>0</v>
      </c>
      <c r="AG111" s="35">
        <f>results!W111+results!X111</f>
        <v>0</v>
      </c>
      <c r="AH111" s="10" t="e">
        <f t="shared" si="15"/>
        <v>#NUM!</v>
      </c>
    </row>
    <row r="112" spans="1:34" x14ac:dyDescent="0.35">
      <c r="A112" s="18">
        <v>106</v>
      </c>
      <c r="B112" s="20">
        <f t="shared" si="17"/>
        <v>110</v>
      </c>
      <c r="C112" s="20">
        <f t="shared" si="18"/>
        <v>71</v>
      </c>
      <c r="D112" s="14">
        <f t="shared" si="19"/>
        <v>39</v>
      </c>
      <c r="E112" s="14">
        <f t="shared" si="19"/>
        <v>39</v>
      </c>
      <c r="F112" s="2" t="str">
        <f>IF(results!AA112&lt;&gt;"a","",results!B112)</f>
        <v/>
      </c>
      <c r="G112" s="2" t="str">
        <f>IF(results!$AA112&lt;&gt;"a","",results!Y112)</f>
        <v/>
      </c>
      <c r="H112" s="36" t="str">
        <f>IF(results!$AA112&lt;&gt;"a","",W112)</f>
        <v/>
      </c>
      <c r="I112" s="36" t="str">
        <f>IF(results!$AA112&lt;&gt;"a","",IF(X112=W112,X112+0.0001,X112))</f>
        <v/>
      </c>
      <c r="J112" s="36" t="str">
        <f>IF(results!$AA112&lt;&gt;"a","",IF(OR(W112=Y112,X112=Y112),Y112+0.0002,Y112))</f>
        <v/>
      </c>
      <c r="K112" s="36" t="str">
        <f>IF(results!$AA112&lt;&gt;"a","",IF(OR(W112=Z112,X112=Z112,Y112=Z112),Z112+0.0003,Z112))</f>
        <v/>
      </c>
      <c r="L112" s="36" t="str">
        <f>IF(results!$AA112&lt;&gt;"a","",IF(OR(W112=AA112,X112=AA112,Y112=AA112,Z112=AA112),AA112+0.0004,AA112))</f>
        <v/>
      </c>
      <c r="M112" s="36" t="str">
        <f>IF(results!$AA112&lt;&gt;"a","",IF(OR(W112=AB112,X112=AB112,Y112=AB112,Z112=AB112,AA112=AB112),AB112+0.0005,AB112))</f>
        <v/>
      </c>
      <c r="N112" s="36" t="str">
        <f>IF(results!$AA112&lt;&gt;"a","",IF(OR(W112=AC112,X112=AC112,Y112=AC112,Z112=AC112,AA112=AC112,AB112=AC112),AC112+0.0006,AC112))</f>
        <v/>
      </c>
      <c r="O112" s="36" t="str">
        <f>IF(results!$AA112&lt;&gt;"a","",IF(OR(W112=AD112,X112=AD112,Y112=AD112,Z112=AD112,AA112=AD112,AB112=AD112,AC112=AD112),AD112+0.0007,AD112))</f>
        <v/>
      </c>
      <c r="P112" s="36" t="str">
        <f>IF(results!$AA112&lt;&gt;"a","",IF(OR(W112=AE112,X112=AE112,Y112=AE112,Z112=AE112,AA112=AE112,AB112=AE112,AC112=AE112,AD112=AE112),AE112+0.0008,AE112))</f>
        <v/>
      </c>
      <c r="Q112" s="36" t="str">
        <f>IF(results!$AA112&lt;&gt;"a","",IF(OR(W112=AF112,X112=AF112,Y112=AF112,Z112=AF112,AA112=AF112,AB112=AF112,AC112=AF112,AD112=AF112,AE112=AF112),AF112+0.0009,AF112))</f>
        <v/>
      </c>
      <c r="R112" s="36" t="str">
        <f>IF(results!$AA112&lt;&gt;"a","",AG112*2)</f>
        <v/>
      </c>
      <c r="S112" s="4">
        <f t="shared" si="13"/>
        <v>0</v>
      </c>
      <c r="T112" s="4">
        <f t="shared" si="14"/>
        <v>1.1199999999999999E-5</v>
      </c>
      <c r="U112" s="4">
        <f>results!Z112</f>
        <v>25.8</v>
      </c>
      <c r="V112" s="4">
        <f>IF(results!AA112="A",1,IF(results!AA112="B",2,IF(results!AA112="C",3,99)))</f>
        <v>3</v>
      </c>
      <c r="W112" s="35">
        <f>results!C112+results!D112</f>
        <v>0</v>
      </c>
      <c r="X112" s="35">
        <f>results!E112+results!F112</f>
        <v>0</v>
      </c>
      <c r="Y112" s="35">
        <f>results!G112+results!H112</f>
        <v>0</v>
      </c>
      <c r="Z112" s="35">
        <f>results!I112+results!J112</f>
        <v>53</v>
      </c>
      <c r="AA112" s="35">
        <f>results!K112+results!L112</f>
        <v>0</v>
      </c>
      <c r="AB112" s="35">
        <f>results!M112+results!N112</f>
        <v>59</v>
      </c>
      <c r="AC112" s="35">
        <f>results!O112+results!P112</f>
        <v>38</v>
      </c>
      <c r="AD112" s="35">
        <f>results!Q112+results!R112</f>
        <v>0</v>
      </c>
      <c r="AE112" s="35">
        <f>results!S112+results!T112</f>
        <v>60</v>
      </c>
      <c r="AF112" s="35">
        <f>results!U112+results!V112</f>
        <v>43</v>
      </c>
      <c r="AG112" s="35">
        <f>results!W112+results!X112</f>
        <v>48</v>
      </c>
      <c r="AH112" s="10" t="e">
        <f t="shared" si="15"/>
        <v>#NUM!</v>
      </c>
    </row>
    <row r="113" spans="1:34" x14ac:dyDescent="0.35">
      <c r="A113" s="18">
        <v>107</v>
      </c>
      <c r="B113" s="20">
        <f t="shared" si="17"/>
        <v>1</v>
      </c>
      <c r="C113" s="20">
        <f t="shared" si="18"/>
        <v>6</v>
      </c>
      <c r="D113" s="14">
        <f t="shared" si="19"/>
        <v>5</v>
      </c>
      <c r="E113" s="14">
        <f t="shared" si="19"/>
        <v>5</v>
      </c>
      <c r="F113" s="2" t="str">
        <f>IF(results!AA113&lt;&gt;"a","",results!B113)</f>
        <v>Schautzer Franz</v>
      </c>
      <c r="G113" s="2">
        <f>IF(results!$AA113&lt;&gt;"a","",results!Y113)</f>
        <v>9</v>
      </c>
      <c r="H113" s="36">
        <f>IF(results!$AA113&lt;&gt;"a","",W113)</f>
        <v>0</v>
      </c>
      <c r="I113" s="36">
        <f>IF(results!$AA113&lt;&gt;"a","",IF(X113=W113,X113+0.0001,X113))</f>
        <v>59</v>
      </c>
      <c r="J113" s="36">
        <f>IF(results!$AA113&lt;&gt;"a","",IF(OR(W113=Y113,X113=Y113),Y113+0.0002,Y113))</f>
        <v>49</v>
      </c>
      <c r="K113" s="36">
        <f>IF(results!$AA113&lt;&gt;"a","",IF(OR(W113=Z113,X113=Z113,Y113=Z113),Z113+0.0003,Z113))</f>
        <v>55</v>
      </c>
      <c r="L113" s="36">
        <f>IF(results!$AA113&lt;&gt;"a","",IF(OR(W113=AA113,X113=AA113,Y113=AA113,Z113=AA113),AA113+0.0004,AA113))</f>
        <v>4.0000000000000002E-4</v>
      </c>
      <c r="M113" s="36">
        <f>IF(results!$AA113&lt;&gt;"a","",IF(OR(W113=AB113,X113=AB113,Y113=AB113,Z113=AB113,AA113=AB113),AB113+0.0005,AB113))</f>
        <v>50</v>
      </c>
      <c r="N113" s="36">
        <f>IF(results!$AA113&lt;&gt;"a","",IF(OR(W113=AC113,X113=AC113,Y113=AC113,Z113=AC113,AA113=AC113,AB113=AC113),AC113+0.0006,AC113))</f>
        <v>62</v>
      </c>
      <c r="O113" s="36">
        <f>IF(results!$AA113&lt;&gt;"a","",IF(OR(W113=AD113,X113=AD113,Y113=AD113,Z113=AD113,AA113=AD113,AB113=AD113,AC113=AD113),AD113+0.0007,AD113))</f>
        <v>58</v>
      </c>
      <c r="P113" s="36">
        <f>IF(results!$AA113&lt;&gt;"a","",IF(OR(W113=AE113,X113=AE113,Y113=AE113,Z113=AE113,AA113=AE113,AB113=AE113,AC113=AE113,AD113=AE113),AE113+0.0008,AE113))</f>
        <v>53</v>
      </c>
      <c r="Q113" s="36">
        <f>IF(results!$AA113&lt;&gt;"a","",IF(OR(W113=AF113,X113=AF113,Y113=AF113,Z113=AF113,AA113=AF113,AB113=AF113,AC113=AF113,AD113=AF113,AE113=AF113),AF113+0.0009,AF113))</f>
        <v>48</v>
      </c>
      <c r="R113" s="36">
        <f>IF(results!$AA113&lt;&gt;"a","",AG113*2)</f>
        <v>104</v>
      </c>
      <c r="S113" s="4">
        <f t="shared" si="13"/>
        <v>391</v>
      </c>
      <c r="T113" s="4">
        <f t="shared" si="14"/>
        <v>391.00001129999998</v>
      </c>
      <c r="U113" s="4">
        <f>results!Z113</f>
        <v>6.9</v>
      </c>
      <c r="V113" s="4">
        <f>IF(results!AA113="A",1,IF(results!AA113="B",2,IF(results!AA113="C",3,99)))</f>
        <v>1</v>
      </c>
      <c r="W113" s="35">
        <f>results!C113+results!D113</f>
        <v>0</v>
      </c>
      <c r="X113" s="35">
        <f>results!E113+results!F113</f>
        <v>59</v>
      </c>
      <c r="Y113" s="35">
        <f>results!G113+results!H113</f>
        <v>49</v>
      </c>
      <c r="Z113" s="35">
        <f>results!I113+results!J113</f>
        <v>55</v>
      </c>
      <c r="AA113" s="35">
        <f>results!K113+results!L113</f>
        <v>0</v>
      </c>
      <c r="AB113" s="35">
        <f>results!M113+results!N113</f>
        <v>50</v>
      </c>
      <c r="AC113" s="35">
        <f>results!O113+results!P113</f>
        <v>62</v>
      </c>
      <c r="AD113" s="35">
        <f>results!Q113+results!R113</f>
        <v>58</v>
      </c>
      <c r="AE113" s="35">
        <f>results!S113+results!T113</f>
        <v>53</v>
      </c>
      <c r="AF113" s="35">
        <f>results!U113+results!V113</f>
        <v>48</v>
      </c>
      <c r="AG113" s="35">
        <f>results!W113+results!X113</f>
        <v>52</v>
      </c>
      <c r="AH113" s="10">
        <f t="shared" si="15"/>
        <v>58</v>
      </c>
    </row>
    <row r="114" spans="1:34" x14ac:dyDescent="0.35">
      <c r="A114" s="18">
        <v>108</v>
      </c>
      <c r="B114" s="20">
        <f t="shared" si="17"/>
        <v>1</v>
      </c>
      <c r="C114" s="20">
        <f t="shared" si="18"/>
        <v>3</v>
      </c>
      <c r="D114" s="14">
        <f t="shared" si="19"/>
        <v>3</v>
      </c>
      <c r="E114" s="14">
        <f t="shared" si="19"/>
        <v>3</v>
      </c>
      <c r="F114" s="2" t="str">
        <f>IF(results!AA114&lt;&gt;"a","",results!B114)</f>
        <v>Schautzer Margit</v>
      </c>
      <c r="G114" s="2">
        <f>IF(results!$AA114&lt;&gt;"a","",results!Y114)</f>
        <v>9</v>
      </c>
      <c r="H114" s="36">
        <f>IF(results!$AA114&lt;&gt;"a","",W114)</f>
        <v>0</v>
      </c>
      <c r="I114" s="36">
        <f>IF(results!$AA114&lt;&gt;"a","",IF(X114=W114,X114+0.0001,X114))</f>
        <v>57</v>
      </c>
      <c r="J114" s="36">
        <f>IF(results!$AA114&lt;&gt;"a","",IF(OR(W114=Y114,X114=Y114),Y114+0.0002,Y114))</f>
        <v>58</v>
      </c>
      <c r="K114" s="36">
        <f>IF(results!$AA114&lt;&gt;"a","",IF(OR(W114=Z114,X114=Z114,Y114=Z114),Z114+0.0003,Z114))</f>
        <v>54</v>
      </c>
      <c r="L114" s="36">
        <f>IF(results!$AA114&lt;&gt;"a","",IF(OR(W114=AA114,X114=AA114,Y114=AA114,Z114=AA114),AA114+0.0004,AA114))</f>
        <v>4.0000000000000002E-4</v>
      </c>
      <c r="M114" s="36">
        <f>IF(results!$AA114&lt;&gt;"a","",IF(OR(W114=AB114,X114=AB114,Y114=AB114,Z114=AB114,AA114=AB114),AB114+0.0005,AB114))</f>
        <v>66</v>
      </c>
      <c r="N114" s="36">
        <f>IF(results!$AA114&lt;&gt;"a","",IF(OR(W114=AC114,X114=AC114,Y114=AC114,Z114=AC114,AA114=AC114,AB114=AC114),AC114+0.0006,AC114))</f>
        <v>51</v>
      </c>
      <c r="O114" s="36">
        <f>IF(results!$AA114&lt;&gt;"a","",IF(OR(W114=AD114,X114=AD114,Y114=AD114,Z114=AD114,AA114=AD114,AB114=AD114,AC114=AD114),AD114+0.0007,AD114))</f>
        <v>53</v>
      </c>
      <c r="P114" s="36">
        <f>IF(results!$AA114&lt;&gt;"a","",IF(OR(W114=AE114,X114=AE114,Y114=AE114,Z114=AE114,AA114=AE114,AB114=AE114,AC114=AE114,AD114=AE114),AE114+0.0008,AE114))</f>
        <v>56</v>
      </c>
      <c r="Q114" s="36">
        <f>IF(results!$AA114&lt;&gt;"a","",IF(OR(W114=AF114,X114=AF114,Y114=AF114,Z114=AF114,AA114=AF114,AB114=AF114,AC114=AF114,AD114=AF114,AE114=AF114),AF114+0.0009,AF114))</f>
        <v>57.000900000000001</v>
      </c>
      <c r="R114" s="36">
        <f>IF(results!$AA114&lt;&gt;"a","",AG114*2)</f>
        <v>134</v>
      </c>
      <c r="S114" s="4">
        <f t="shared" si="13"/>
        <v>428</v>
      </c>
      <c r="T114" s="4">
        <f t="shared" si="14"/>
        <v>428.00001140000001</v>
      </c>
      <c r="U114" s="4">
        <f>results!Z114</f>
        <v>5.7</v>
      </c>
      <c r="V114" s="4">
        <f>IF(results!AA114="A",1,IF(results!AA114="B",2,IF(results!AA114="C",3,99)))</f>
        <v>1</v>
      </c>
      <c r="W114" s="35">
        <f>results!C114+results!D114</f>
        <v>0</v>
      </c>
      <c r="X114" s="35">
        <f>results!E114+results!F114</f>
        <v>57</v>
      </c>
      <c r="Y114" s="35">
        <f>results!G114+results!H114</f>
        <v>58</v>
      </c>
      <c r="Z114" s="35">
        <f>results!I114+results!J114</f>
        <v>54</v>
      </c>
      <c r="AA114" s="35">
        <f>results!K114+results!L114</f>
        <v>0</v>
      </c>
      <c r="AB114" s="35">
        <f>results!M114+results!N114</f>
        <v>66</v>
      </c>
      <c r="AC114" s="35">
        <f>results!O114+results!P114</f>
        <v>51</v>
      </c>
      <c r="AD114" s="35">
        <f>results!Q114+results!R114</f>
        <v>53</v>
      </c>
      <c r="AE114" s="35">
        <f>results!S114+results!T114</f>
        <v>56</v>
      </c>
      <c r="AF114" s="35">
        <f>results!U114+results!V114</f>
        <v>57</v>
      </c>
      <c r="AG114" s="35">
        <f>results!W114+results!X114</f>
        <v>67</v>
      </c>
      <c r="AH114" s="10">
        <f t="shared" si="15"/>
        <v>57.000900000000001</v>
      </c>
    </row>
    <row r="115" spans="1:34" x14ac:dyDescent="0.35">
      <c r="A115" s="18">
        <v>109</v>
      </c>
      <c r="B115" s="20">
        <f t="shared" si="17"/>
        <v>1</v>
      </c>
      <c r="C115" s="20">
        <f t="shared" si="18"/>
        <v>5</v>
      </c>
      <c r="D115" s="14">
        <f t="shared" si="19"/>
        <v>5</v>
      </c>
      <c r="E115" s="14">
        <f t="shared" si="19"/>
        <v>5</v>
      </c>
      <c r="F115" s="2" t="str">
        <f>IF(results!AA115&lt;&gt;"a","",results!B115)</f>
        <v>Schönberg Stefano</v>
      </c>
      <c r="G115" s="2">
        <f>IF(results!$AA115&lt;&gt;"a","",results!Y115)</f>
        <v>8</v>
      </c>
      <c r="H115" s="36">
        <f>IF(results!$AA115&lt;&gt;"a","",W115)</f>
        <v>0</v>
      </c>
      <c r="I115" s="36">
        <f>IF(results!$AA115&lt;&gt;"a","",IF(X115=W115,X115+0.0001,X115))</f>
        <v>1E-4</v>
      </c>
      <c r="J115" s="36">
        <f>IF(results!$AA115&lt;&gt;"a","",IF(OR(W115=Y115,X115=Y115),Y115+0.0002,Y115))</f>
        <v>2.0000000000000001E-4</v>
      </c>
      <c r="K115" s="36">
        <f>IF(results!$AA115&lt;&gt;"a","",IF(OR(W115=Z115,X115=Z115,Y115=Z115),Z115+0.0003,Z115))</f>
        <v>32</v>
      </c>
      <c r="L115" s="36">
        <f>IF(results!$AA115&lt;&gt;"a","",IF(OR(W115=AA115,X115=AA115,Y115=AA115,Z115=AA115),AA115+0.0004,AA115))</f>
        <v>48</v>
      </c>
      <c r="M115" s="36">
        <f>IF(results!$AA115&lt;&gt;"a","",IF(OR(W115=AB115,X115=AB115,Y115=AB115,Z115=AB115,AA115=AB115),AB115+0.0005,AB115))</f>
        <v>49</v>
      </c>
      <c r="N115" s="36">
        <f>IF(results!$AA115&lt;&gt;"a","",IF(OR(W115=AC115,X115=AC115,Y115=AC115,Z115=AC115,AA115=AC115,AB115=AC115),AC115+0.0006,AC115))</f>
        <v>41</v>
      </c>
      <c r="O115" s="36">
        <f>IF(results!$AA115&lt;&gt;"a","",IF(OR(W115=AD115,X115=AD115,Y115=AD115,Z115=AD115,AA115=AD115,AB115=AD115,AC115=AD115),AD115+0.0007,AD115))</f>
        <v>57</v>
      </c>
      <c r="P115" s="36">
        <f>IF(results!$AA115&lt;&gt;"a","",IF(OR(W115=AE115,X115=AE115,Y115=AE115,Z115=AE115,AA115=AE115,AB115=AE115,AC115=AE115,AD115=AE115),AE115+0.0008,AE115))</f>
        <v>63</v>
      </c>
      <c r="Q115" s="36">
        <f>IF(results!$AA115&lt;&gt;"a","",IF(OR(W115=AF115,X115=AF115,Y115=AF115,Z115=AF115,AA115=AF115,AB115=AF115,AC115=AF115,AD115=AF115,AE115=AF115),AF115+0.0009,AF115))</f>
        <v>54</v>
      </c>
      <c r="R115" s="36">
        <f>IF(results!$AA115&lt;&gt;"a","",AG115*2)</f>
        <v>120</v>
      </c>
      <c r="S115" s="4">
        <f t="shared" si="13"/>
        <v>391</v>
      </c>
      <c r="T115" s="4">
        <f t="shared" si="14"/>
        <v>391.00001150000003</v>
      </c>
      <c r="U115" s="4">
        <f>results!Z115</f>
        <v>11.9</v>
      </c>
      <c r="V115" s="4">
        <f>IF(results!AA115="A",1,IF(results!AA115="B",2,IF(results!AA115="C",3,99)))</f>
        <v>1</v>
      </c>
      <c r="W115" s="35">
        <f>results!C115+results!D115</f>
        <v>0</v>
      </c>
      <c r="X115" s="35">
        <f>results!E115+results!F115</f>
        <v>0</v>
      </c>
      <c r="Y115" s="35">
        <f>results!G115+results!H115</f>
        <v>0</v>
      </c>
      <c r="Z115" s="35">
        <f>results!I115+results!J115</f>
        <v>32</v>
      </c>
      <c r="AA115" s="35">
        <f>results!K115+results!L115</f>
        <v>48</v>
      </c>
      <c r="AB115" s="35">
        <f>results!M115+results!N115</f>
        <v>49</v>
      </c>
      <c r="AC115" s="35">
        <f>results!O115+results!P115</f>
        <v>41</v>
      </c>
      <c r="AD115" s="35">
        <f>results!Q115+results!R115</f>
        <v>57</v>
      </c>
      <c r="AE115" s="35">
        <f>results!S115+results!T115</f>
        <v>63</v>
      </c>
      <c r="AF115" s="35">
        <f>results!U115+results!V115</f>
        <v>54</v>
      </c>
      <c r="AG115" s="35">
        <f>results!W115+results!X115</f>
        <v>60</v>
      </c>
      <c r="AH115" s="10">
        <f t="shared" si="15"/>
        <v>54</v>
      </c>
    </row>
    <row r="116" spans="1:34" x14ac:dyDescent="0.35">
      <c r="A116" s="18">
        <v>110</v>
      </c>
      <c r="B116" s="20">
        <f t="shared" si="17"/>
        <v>39</v>
      </c>
      <c r="C116" s="20">
        <f t="shared" si="18"/>
        <v>70</v>
      </c>
      <c r="D116" s="14">
        <f t="shared" si="19"/>
        <v>39</v>
      </c>
      <c r="E116" s="14">
        <f t="shared" si="19"/>
        <v>39</v>
      </c>
      <c r="F116" s="2" t="str">
        <f>IF(results!AA116&lt;&gt;"a","",results!B116)</f>
        <v/>
      </c>
      <c r="G116" s="2" t="str">
        <f>IF(results!$AA116&lt;&gt;"a","",results!Y116)</f>
        <v/>
      </c>
      <c r="H116" s="36" t="str">
        <f>IF(results!$AA116&lt;&gt;"a","",W116)</f>
        <v/>
      </c>
      <c r="I116" s="36" t="str">
        <f>IF(results!$AA116&lt;&gt;"a","",IF(X116=W116,X116+0.0001,X116))</f>
        <v/>
      </c>
      <c r="J116" s="36" t="str">
        <f>IF(results!$AA116&lt;&gt;"a","",IF(OR(W116=Y116,X116=Y116),Y116+0.0002,Y116))</f>
        <v/>
      </c>
      <c r="K116" s="36" t="str">
        <f>IF(results!$AA116&lt;&gt;"a","",IF(OR(W116=Z116,X116=Z116,Y116=Z116),Z116+0.0003,Z116))</f>
        <v/>
      </c>
      <c r="L116" s="36" t="str">
        <f>IF(results!$AA116&lt;&gt;"a","",IF(OR(W116=AA116,X116=AA116,Y116=AA116,Z116=AA116),AA116+0.0004,AA116))</f>
        <v/>
      </c>
      <c r="M116" s="36" t="str">
        <f>IF(results!$AA116&lt;&gt;"a","",IF(OR(W116=AB116,X116=AB116,Y116=AB116,Z116=AB116,AA116=AB116),AB116+0.0005,AB116))</f>
        <v/>
      </c>
      <c r="N116" s="36" t="str">
        <f>IF(results!$AA116&lt;&gt;"a","",IF(OR(W116=AC116,X116=AC116,Y116=AC116,Z116=AC116,AA116=AC116,AB116=AC116),AC116+0.0006,AC116))</f>
        <v/>
      </c>
      <c r="O116" s="36" t="str">
        <f>IF(results!$AA116&lt;&gt;"a","",IF(OR(W116=AD116,X116=AD116,Y116=AD116,Z116=AD116,AA116=AD116,AB116=AD116,AC116=AD116),AD116+0.0007,AD116))</f>
        <v/>
      </c>
      <c r="P116" s="36" t="str">
        <f>IF(results!$AA116&lt;&gt;"a","",IF(OR(W116=AE116,X116=AE116,Y116=AE116,Z116=AE116,AA116=AE116,AB116=AE116,AC116=AE116,AD116=AE116),AE116+0.0008,AE116))</f>
        <v/>
      </c>
      <c r="Q116" s="36" t="str">
        <f>IF(results!$AA116&lt;&gt;"a","",IF(OR(W116=AF116,X116=AF116,Y116=AF116,Z116=AF116,AA116=AF116,AB116=AF116,AC116=AF116,AD116=AF116,AE116=AF116),AF116+0.0009,AF116))</f>
        <v/>
      </c>
      <c r="R116" s="36" t="str">
        <f>IF(results!$AA116&lt;&gt;"a","",AG116*2)</f>
        <v/>
      </c>
      <c r="S116" s="4">
        <f t="shared" si="13"/>
        <v>0</v>
      </c>
      <c r="T116" s="4">
        <f t="shared" si="14"/>
        <v>1.1599999999999999E-5</v>
      </c>
      <c r="U116" s="4">
        <f>results!Z116</f>
        <v>23.4</v>
      </c>
      <c r="V116" s="4">
        <f>IF(results!AA116="A",1,IF(results!AA116="B",2,IF(results!AA116="C",3,99)))</f>
        <v>2</v>
      </c>
      <c r="W116" s="35">
        <f>results!C116+results!D116</f>
        <v>0</v>
      </c>
      <c r="X116" s="35">
        <f>results!E116+results!F116</f>
        <v>41</v>
      </c>
      <c r="Y116" s="35">
        <f>results!G116+results!H116</f>
        <v>42</v>
      </c>
      <c r="Z116" s="35">
        <f>results!I116+results!J116</f>
        <v>0</v>
      </c>
      <c r="AA116" s="35">
        <f>results!K116+results!L116</f>
        <v>55</v>
      </c>
      <c r="AB116" s="35">
        <f>results!M116+results!N116</f>
        <v>59</v>
      </c>
      <c r="AC116" s="35">
        <f>results!O116+results!P116</f>
        <v>0</v>
      </c>
      <c r="AD116" s="35">
        <f>results!Q116+results!R116</f>
        <v>50</v>
      </c>
      <c r="AE116" s="35">
        <f>results!S116+results!T116</f>
        <v>0</v>
      </c>
      <c r="AF116" s="35">
        <f>results!U116+results!V116</f>
        <v>0</v>
      </c>
      <c r="AG116" s="35">
        <f>results!W116+results!X116</f>
        <v>0</v>
      </c>
      <c r="AH116" s="10" t="e">
        <f t="shared" si="15"/>
        <v>#NUM!</v>
      </c>
    </row>
    <row r="117" spans="1:34" x14ac:dyDescent="0.35">
      <c r="A117" s="18">
        <v>111</v>
      </c>
      <c r="B117" s="20">
        <f t="shared" si="17"/>
        <v>110</v>
      </c>
      <c r="C117" s="20">
        <f t="shared" si="18"/>
        <v>69</v>
      </c>
      <c r="D117" s="14">
        <f t="shared" si="19"/>
        <v>39</v>
      </c>
      <c r="E117" s="14">
        <f t="shared" si="19"/>
        <v>39</v>
      </c>
      <c r="F117" s="2" t="str">
        <f>IF(results!AA117&lt;&gt;"a","",results!B117)</f>
        <v/>
      </c>
      <c r="G117" s="2" t="str">
        <f>IF(results!$AA117&lt;&gt;"a","",results!Y117)</f>
        <v/>
      </c>
      <c r="H117" s="36" t="str">
        <f>IF(results!$AA117&lt;&gt;"a","",W117)</f>
        <v/>
      </c>
      <c r="I117" s="36" t="str">
        <f>IF(results!$AA117&lt;&gt;"a","",IF(X117=W117,X117+0.0001,X117))</f>
        <v/>
      </c>
      <c r="J117" s="36" t="str">
        <f>IF(results!$AA117&lt;&gt;"a","",IF(OR(W117=Y117,X117=Y117),Y117+0.0002,Y117))</f>
        <v/>
      </c>
      <c r="K117" s="36" t="str">
        <f>IF(results!$AA117&lt;&gt;"a","",IF(OR(W117=Z117,X117=Z117,Y117=Z117),Z117+0.0003,Z117))</f>
        <v/>
      </c>
      <c r="L117" s="36" t="str">
        <f>IF(results!$AA117&lt;&gt;"a","",IF(OR(W117=AA117,X117=AA117,Y117=AA117,Z117=AA117),AA117+0.0004,AA117))</f>
        <v/>
      </c>
      <c r="M117" s="36" t="str">
        <f>IF(results!$AA117&lt;&gt;"a","",IF(OR(W117=AB117,X117=AB117,Y117=AB117,Z117=AB117,AA117=AB117),AB117+0.0005,AB117))</f>
        <v/>
      </c>
      <c r="N117" s="36" t="str">
        <f>IF(results!$AA117&lt;&gt;"a","",IF(OR(W117=AC117,X117=AC117,Y117=AC117,Z117=AC117,AA117=AC117,AB117=AC117),AC117+0.0006,AC117))</f>
        <v/>
      </c>
      <c r="O117" s="36" t="str">
        <f>IF(results!$AA117&lt;&gt;"a","",IF(OR(W117=AD117,X117=AD117,Y117=AD117,Z117=AD117,AA117=AD117,AB117=AD117,AC117=AD117),AD117+0.0007,AD117))</f>
        <v/>
      </c>
      <c r="P117" s="36" t="str">
        <f>IF(results!$AA117&lt;&gt;"a","",IF(OR(W117=AE117,X117=AE117,Y117=AE117,Z117=AE117,AA117=AE117,AB117=AE117,AC117=AE117,AD117=AE117),AE117+0.0008,AE117))</f>
        <v/>
      </c>
      <c r="Q117" s="36" t="str">
        <f>IF(results!$AA117&lt;&gt;"a","",IF(OR(W117=AF117,X117=AF117,Y117=AF117,Z117=AF117,AA117=AF117,AB117=AF117,AC117=AF117,AD117=AF117,AE117=AF117),AF117+0.0009,AF117))</f>
        <v/>
      </c>
      <c r="R117" s="36" t="str">
        <f>IF(results!$AA117&lt;&gt;"a","",AG117*2)</f>
        <v/>
      </c>
      <c r="S117" s="4">
        <f t="shared" si="13"/>
        <v>0</v>
      </c>
      <c r="T117" s="4">
        <f t="shared" si="14"/>
        <v>1.17E-5</v>
      </c>
      <c r="U117" s="4">
        <f>results!Z117</f>
        <v>34.299999999999997</v>
      </c>
      <c r="V117" s="4">
        <f>IF(results!AA117="A",1,IF(results!AA117="B",2,IF(results!AA117="C",3,99)))</f>
        <v>3</v>
      </c>
      <c r="W117" s="35">
        <f>results!C117+results!D117</f>
        <v>0</v>
      </c>
      <c r="X117" s="35">
        <f>results!E117+results!F117</f>
        <v>0</v>
      </c>
      <c r="Y117" s="35">
        <f>results!G117+results!H117</f>
        <v>0</v>
      </c>
      <c r="Z117" s="35">
        <f>results!I117+results!J117</f>
        <v>0</v>
      </c>
      <c r="AA117" s="35">
        <f>results!K117+results!L117</f>
        <v>26</v>
      </c>
      <c r="AB117" s="35">
        <f>results!M117+results!N117</f>
        <v>0</v>
      </c>
      <c r="AC117" s="35">
        <f>results!O117+results!P117</f>
        <v>0</v>
      </c>
      <c r="AD117" s="35">
        <f>results!Q117+results!R117</f>
        <v>0</v>
      </c>
      <c r="AE117" s="35">
        <f>results!S117+results!T117</f>
        <v>0</v>
      </c>
      <c r="AF117" s="35">
        <f>results!U117+results!V117</f>
        <v>0</v>
      </c>
      <c r="AG117" s="35">
        <f>results!W117+results!X117</f>
        <v>0</v>
      </c>
      <c r="AH117" s="10" t="e">
        <f t="shared" si="15"/>
        <v>#NUM!</v>
      </c>
    </row>
    <row r="118" spans="1:34" x14ac:dyDescent="0.35">
      <c r="A118" s="18">
        <v>112</v>
      </c>
      <c r="B118" s="20">
        <f t="shared" si="17"/>
        <v>110</v>
      </c>
      <c r="C118" s="20">
        <f t="shared" si="18"/>
        <v>68</v>
      </c>
      <c r="D118" s="14">
        <f t="shared" si="19"/>
        <v>39</v>
      </c>
      <c r="E118" s="14">
        <f t="shared" si="19"/>
        <v>39</v>
      </c>
      <c r="F118" s="2" t="str">
        <f>IF(results!AA118&lt;&gt;"a","",results!B118)</f>
        <v/>
      </c>
      <c r="G118" s="2" t="str">
        <f>IF(results!$AA118&lt;&gt;"a","",results!Y118)</f>
        <v/>
      </c>
      <c r="H118" s="36" t="str">
        <f>IF(results!$AA118&lt;&gt;"a","",W118)</f>
        <v/>
      </c>
      <c r="I118" s="36" t="str">
        <f>IF(results!$AA118&lt;&gt;"a","",IF(X118=W118,X118+0.0001,X118))</f>
        <v/>
      </c>
      <c r="J118" s="36" t="str">
        <f>IF(results!$AA118&lt;&gt;"a","",IF(OR(W118=Y118,X118=Y118),Y118+0.0002,Y118))</f>
        <v/>
      </c>
      <c r="K118" s="36" t="str">
        <f>IF(results!$AA118&lt;&gt;"a","",IF(OR(W118=Z118,X118=Z118,Y118=Z118),Z118+0.0003,Z118))</f>
        <v/>
      </c>
      <c r="L118" s="36" t="str">
        <f>IF(results!$AA118&lt;&gt;"a","",IF(OR(W118=AA118,X118=AA118,Y118=AA118,Z118=AA118),AA118+0.0004,AA118))</f>
        <v/>
      </c>
      <c r="M118" s="36" t="str">
        <f>IF(results!$AA118&lt;&gt;"a","",IF(OR(W118=AB118,X118=AB118,Y118=AB118,Z118=AB118,AA118=AB118),AB118+0.0005,AB118))</f>
        <v/>
      </c>
      <c r="N118" s="36" t="str">
        <f>IF(results!$AA118&lt;&gt;"a","",IF(OR(W118=AC118,X118=AC118,Y118=AC118,Z118=AC118,AA118=AC118,AB118=AC118),AC118+0.0006,AC118))</f>
        <v/>
      </c>
      <c r="O118" s="36" t="str">
        <f>IF(results!$AA118&lt;&gt;"a","",IF(OR(W118=AD118,X118=AD118,Y118=AD118,Z118=AD118,AA118=AD118,AB118=AD118,AC118=AD118),AD118+0.0007,AD118))</f>
        <v/>
      </c>
      <c r="P118" s="36" t="str">
        <f>IF(results!$AA118&lt;&gt;"a","",IF(OR(W118=AE118,X118=AE118,Y118=AE118,Z118=AE118,AA118=AE118,AB118=AE118,AC118=AE118,AD118=AE118),AE118+0.0008,AE118))</f>
        <v/>
      </c>
      <c r="Q118" s="36" t="str">
        <f>IF(results!$AA118&lt;&gt;"a","",IF(OR(W118=AF118,X118=AF118,Y118=AF118,Z118=AF118,AA118=AF118,AB118=AF118,AC118=AF118,AD118=AF118,AE118=AF118),AF118+0.0009,AF118))</f>
        <v/>
      </c>
      <c r="R118" s="36" t="str">
        <f>IF(results!$AA118&lt;&gt;"a","",AG118*2)</f>
        <v/>
      </c>
      <c r="S118" s="4">
        <f t="shared" si="13"/>
        <v>0</v>
      </c>
      <c r="T118" s="4">
        <f t="shared" si="14"/>
        <v>1.1799999999999999E-5</v>
      </c>
      <c r="U118" s="4">
        <f>results!Z118</f>
        <v>28.5</v>
      </c>
      <c r="V118" s="4">
        <f>IF(results!AA118="A",1,IF(results!AA118="B",2,IF(results!AA118="C",3,99)))</f>
        <v>3</v>
      </c>
      <c r="W118" s="35">
        <f>results!C118+results!D118</f>
        <v>0</v>
      </c>
      <c r="X118" s="35">
        <f>results!E118+results!F118</f>
        <v>42</v>
      </c>
      <c r="Y118" s="35">
        <f>results!G118+results!H118</f>
        <v>0</v>
      </c>
      <c r="Z118" s="35">
        <f>results!I118+results!J118</f>
        <v>0</v>
      </c>
      <c r="AA118" s="35">
        <f>results!K118+results!L118</f>
        <v>0</v>
      </c>
      <c r="AB118" s="35">
        <f>results!M118+results!N118</f>
        <v>0</v>
      </c>
      <c r="AC118" s="35">
        <f>results!O118+results!P118</f>
        <v>0</v>
      </c>
      <c r="AD118" s="35">
        <f>results!Q118+results!R118</f>
        <v>32</v>
      </c>
      <c r="AE118" s="35">
        <f>results!S118+results!T118</f>
        <v>0</v>
      </c>
      <c r="AF118" s="35">
        <f>results!U118+results!V118</f>
        <v>0</v>
      </c>
      <c r="AG118" s="35">
        <f>results!W118+results!X118</f>
        <v>0</v>
      </c>
      <c r="AH118" s="10" t="e">
        <f t="shared" si="15"/>
        <v>#NUM!</v>
      </c>
    </row>
    <row r="119" spans="1:34" x14ac:dyDescent="0.35">
      <c r="A119" s="18">
        <v>113</v>
      </c>
      <c r="B119" s="20">
        <f t="shared" si="17"/>
        <v>39</v>
      </c>
      <c r="C119" s="20">
        <f t="shared" si="18"/>
        <v>67</v>
      </c>
      <c r="D119" s="14">
        <f t="shared" si="19"/>
        <v>39</v>
      </c>
      <c r="E119" s="14">
        <f t="shared" si="19"/>
        <v>39</v>
      </c>
      <c r="F119" s="2" t="str">
        <f>IF(results!AA119&lt;&gt;"a","",results!B119)</f>
        <v/>
      </c>
      <c r="G119" s="2" t="str">
        <f>IF(results!$AA119&lt;&gt;"a","",results!Y119)</f>
        <v/>
      </c>
      <c r="H119" s="36" t="str">
        <f>IF(results!$AA119&lt;&gt;"a","",W119)</f>
        <v/>
      </c>
      <c r="I119" s="36" t="str">
        <f>IF(results!$AA119&lt;&gt;"a","",IF(X119=W119,X119+0.0001,X119))</f>
        <v/>
      </c>
      <c r="J119" s="36" t="str">
        <f>IF(results!$AA119&lt;&gt;"a","",IF(OR(W119=Y119,X119=Y119),Y119+0.0002,Y119))</f>
        <v/>
      </c>
      <c r="K119" s="36" t="str">
        <f>IF(results!$AA119&lt;&gt;"a","",IF(OR(W119=Z119,X119=Z119,Y119=Z119),Z119+0.0003,Z119))</f>
        <v/>
      </c>
      <c r="L119" s="36" t="str">
        <f>IF(results!$AA119&lt;&gt;"a","",IF(OR(W119=AA119,X119=AA119,Y119=AA119,Z119=AA119),AA119+0.0004,AA119))</f>
        <v/>
      </c>
      <c r="M119" s="36" t="str">
        <f>IF(results!$AA119&lt;&gt;"a","",IF(OR(W119=AB119,X119=AB119,Y119=AB119,Z119=AB119,AA119=AB119),AB119+0.0005,AB119))</f>
        <v/>
      </c>
      <c r="N119" s="36" t="str">
        <f>IF(results!$AA119&lt;&gt;"a","",IF(OR(W119=AC119,X119=AC119,Y119=AC119,Z119=AC119,AA119=AC119,AB119=AC119),AC119+0.0006,AC119))</f>
        <v/>
      </c>
      <c r="O119" s="36" t="str">
        <f>IF(results!$AA119&lt;&gt;"a","",IF(OR(W119=AD119,X119=AD119,Y119=AD119,Z119=AD119,AA119=AD119,AB119=AD119,AC119=AD119),AD119+0.0007,AD119))</f>
        <v/>
      </c>
      <c r="P119" s="36" t="str">
        <f>IF(results!$AA119&lt;&gt;"a","",IF(OR(W119=AE119,X119=AE119,Y119=AE119,Z119=AE119,AA119=AE119,AB119=AE119,AC119=AE119,AD119=AE119),AE119+0.0008,AE119))</f>
        <v/>
      </c>
      <c r="Q119" s="36" t="str">
        <f>IF(results!$AA119&lt;&gt;"a","",IF(OR(W119=AF119,X119=AF119,Y119=AF119,Z119=AF119,AA119=AF119,AB119=AF119,AC119=AF119,AD119=AF119,AE119=AF119),AF119+0.0009,AF119))</f>
        <v/>
      </c>
      <c r="R119" s="36" t="str">
        <f>IF(results!$AA119&lt;&gt;"a","",AG119*2)</f>
        <v/>
      </c>
      <c r="S119" s="4">
        <f t="shared" si="13"/>
        <v>0</v>
      </c>
      <c r="T119" s="4">
        <f t="shared" si="14"/>
        <v>1.19E-5</v>
      </c>
      <c r="U119" s="4">
        <f>results!Z119</f>
        <v>21.8</v>
      </c>
      <c r="V119" s="4">
        <f>IF(results!AA119="A",1,IF(results!AA119="B",2,IF(results!AA119="C",3,99)))</f>
        <v>2</v>
      </c>
      <c r="W119" s="35">
        <f>results!C119+results!D119</f>
        <v>0</v>
      </c>
      <c r="X119" s="35">
        <f>results!E119+results!F119</f>
        <v>0</v>
      </c>
      <c r="Y119" s="35">
        <f>results!G119+results!H119</f>
        <v>55</v>
      </c>
      <c r="Z119" s="35">
        <f>results!I119+results!J119</f>
        <v>52</v>
      </c>
      <c r="AA119" s="35">
        <f>results!K119+results!L119</f>
        <v>46</v>
      </c>
      <c r="AB119" s="35">
        <f>results!M119+results!N119</f>
        <v>49</v>
      </c>
      <c r="AC119" s="35">
        <f>results!O119+results!P119</f>
        <v>0</v>
      </c>
      <c r="AD119" s="35">
        <f>results!Q119+results!R119</f>
        <v>0</v>
      </c>
      <c r="AE119" s="35">
        <f>results!S119+results!T119</f>
        <v>0</v>
      </c>
      <c r="AF119" s="35">
        <f>results!U119+results!V119</f>
        <v>0</v>
      </c>
      <c r="AG119" s="35">
        <f>results!W119+results!X119</f>
        <v>0</v>
      </c>
      <c r="AH119" s="10" t="e">
        <f t="shared" si="15"/>
        <v>#NUM!</v>
      </c>
    </row>
    <row r="120" spans="1:34" x14ac:dyDescent="0.35">
      <c r="A120" s="18">
        <v>114</v>
      </c>
      <c r="B120" s="20">
        <f t="shared" si="17"/>
        <v>1</v>
      </c>
      <c r="C120" s="20">
        <f t="shared" si="18"/>
        <v>29</v>
      </c>
      <c r="D120" s="14">
        <f t="shared" si="19"/>
        <v>29</v>
      </c>
      <c r="E120" s="14">
        <f t="shared" si="19"/>
        <v>29</v>
      </c>
      <c r="F120" s="2" t="str">
        <f>IF(results!AA120&lt;&gt;"a","",results!B120)</f>
        <v>Semrl Marinka</v>
      </c>
      <c r="G120" s="2">
        <f>IF(results!$AA120&lt;&gt;"a","",results!Y120)</f>
        <v>1</v>
      </c>
      <c r="H120" s="36">
        <f>IF(results!$AA120&lt;&gt;"a","",W120)</f>
        <v>0</v>
      </c>
      <c r="I120" s="36">
        <f>IF(results!$AA120&lt;&gt;"a","",IF(X120=W120,X120+0.0001,X120))</f>
        <v>1E-4</v>
      </c>
      <c r="J120" s="36">
        <f>IF(results!$AA120&lt;&gt;"a","",IF(OR(W120=Y120,X120=Y120),Y120+0.0002,Y120))</f>
        <v>51</v>
      </c>
      <c r="K120" s="36">
        <f>IF(results!$AA120&lt;&gt;"a","",IF(OR(W120=Z120,X120=Z120,Y120=Z120),Z120+0.0003,Z120))</f>
        <v>2.9999999999999997E-4</v>
      </c>
      <c r="L120" s="36">
        <f>IF(results!$AA120&lt;&gt;"a","",IF(OR(W120=AA120,X120=AA120,Y120=AA120,Z120=AA120),AA120+0.0004,AA120))</f>
        <v>4.0000000000000002E-4</v>
      </c>
      <c r="M120" s="36">
        <f>IF(results!$AA120&lt;&gt;"a","",IF(OR(W120=AB120,X120=AB120,Y120=AB120,Z120=AB120,AA120=AB120),AB120+0.0005,AB120))</f>
        <v>5.0000000000000001E-4</v>
      </c>
      <c r="N120" s="36">
        <f>IF(results!$AA120&lt;&gt;"a","",IF(OR(W120=AC120,X120=AC120,Y120=AC120,Z120=AC120,AA120=AC120,AB120=AC120),AC120+0.0006,AC120))</f>
        <v>5.9999999999999995E-4</v>
      </c>
      <c r="O120" s="36">
        <f>IF(results!$AA120&lt;&gt;"a","",IF(OR(W120=AD120,X120=AD120,Y120=AD120,Z120=AD120,AA120=AD120,AB120=AD120,AC120=AD120),AD120+0.0007,AD120))</f>
        <v>6.9999999999999999E-4</v>
      </c>
      <c r="P120" s="36">
        <f>IF(results!$AA120&lt;&gt;"a","",IF(OR(W120=AE120,X120=AE120,Y120=AE120,Z120=AE120,AA120=AE120,AB120=AE120,AC120=AE120,AD120=AE120),AE120+0.0008,AE120))</f>
        <v>8.0000000000000004E-4</v>
      </c>
      <c r="Q120" s="36">
        <f>IF(results!$AA120&lt;&gt;"a","",IF(OR(W120=AF120,X120=AF120,Y120=AF120,Z120=AF120,AA120=AF120,AB120=AF120,AC120=AF120,AD120=AF120,AE120=AF120),AF120+0.0009,AF120))</f>
        <v>8.9999999999999998E-4</v>
      </c>
      <c r="R120" s="36">
        <f>IF(results!$AA120&lt;&gt;"a","",AG120*2)</f>
        <v>0</v>
      </c>
      <c r="S120" s="4">
        <f t="shared" si="13"/>
        <v>51</v>
      </c>
      <c r="T120" s="4">
        <f t="shared" si="14"/>
        <v>51.000011999999998</v>
      </c>
      <c r="U120" s="4">
        <f>results!Z120</f>
        <v>15</v>
      </c>
      <c r="V120" s="4">
        <f>IF(results!AA120="A",1,IF(results!AA120="B",2,IF(results!AA120="C",3,99)))</f>
        <v>1</v>
      </c>
      <c r="W120" s="35">
        <f>results!C120+results!D120</f>
        <v>0</v>
      </c>
      <c r="X120" s="35">
        <f>results!E120+results!F120</f>
        <v>0</v>
      </c>
      <c r="Y120" s="35">
        <f>results!G120+results!H120</f>
        <v>51</v>
      </c>
      <c r="Z120" s="35">
        <f>results!I120+results!J120</f>
        <v>0</v>
      </c>
      <c r="AA120" s="35">
        <f>results!K120+results!L120</f>
        <v>0</v>
      </c>
      <c r="AB120" s="35">
        <f>results!M120+results!N120</f>
        <v>0</v>
      </c>
      <c r="AC120" s="35">
        <f>results!O120+results!P120</f>
        <v>0</v>
      </c>
      <c r="AD120" s="35">
        <f>results!Q120+results!R120</f>
        <v>0</v>
      </c>
      <c r="AE120" s="35">
        <f>results!S120+results!T120</f>
        <v>0</v>
      </c>
      <c r="AF120" s="35">
        <f>results!U120+results!V120</f>
        <v>0</v>
      </c>
      <c r="AG120" s="35">
        <f>results!W120+results!X120</f>
        <v>0</v>
      </c>
      <c r="AH120" s="10">
        <f t="shared" si="15"/>
        <v>6.9999999999999999E-4</v>
      </c>
    </row>
    <row r="121" spans="1:34" x14ac:dyDescent="0.35">
      <c r="A121" s="18">
        <v>115</v>
      </c>
      <c r="B121" s="20">
        <f t="shared" si="17"/>
        <v>1</v>
      </c>
      <c r="C121" s="20">
        <f t="shared" si="18"/>
        <v>16</v>
      </c>
      <c r="D121" s="14">
        <f t="shared" si="19"/>
        <v>16</v>
      </c>
      <c r="E121" s="14">
        <f t="shared" si="19"/>
        <v>16</v>
      </c>
      <c r="F121" s="2" t="str">
        <f>IF(results!AA121&lt;&gt;"a","",results!B121)</f>
        <v>Senk Gregor</v>
      </c>
      <c r="G121" s="2">
        <f>IF(results!$AA121&lt;&gt;"a","",results!Y121)</f>
        <v>2</v>
      </c>
      <c r="H121" s="36">
        <f>IF(results!$AA121&lt;&gt;"a","",W121)</f>
        <v>0</v>
      </c>
      <c r="I121" s="36">
        <f>IF(results!$AA121&lt;&gt;"a","",IF(X121=W121,X121+0.0001,X121))</f>
        <v>1E-4</v>
      </c>
      <c r="J121" s="36">
        <f>IF(results!$AA121&lt;&gt;"a","",IF(OR(W121=Y121,X121=Y121),Y121+0.0002,Y121))</f>
        <v>2.0000000000000001E-4</v>
      </c>
      <c r="K121" s="36">
        <f>IF(results!$AA121&lt;&gt;"a","",IF(OR(W121=Z121,X121=Z121,Y121=Z121),Z121+0.0003,Z121))</f>
        <v>2.9999999999999997E-4</v>
      </c>
      <c r="L121" s="36">
        <f>IF(results!$AA121&lt;&gt;"a","",IF(OR(W121=AA121,X121=AA121,Y121=AA121,Z121=AA121),AA121+0.0004,AA121))</f>
        <v>45</v>
      </c>
      <c r="M121" s="36">
        <f>IF(results!$AA121&lt;&gt;"a","",IF(OR(W121=AB121,X121=AB121,Y121=AB121,Z121=AB121,AA121=AB121),AB121+0.0005,AB121))</f>
        <v>5.0000000000000001E-4</v>
      </c>
      <c r="N121" s="36">
        <f>IF(results!$AA121&lt;&gt;"a","",IF(OR(W121=AC121,X121=AC121,Y121=AC121,Z121=AC121,AA121=AC121,AB121=AC121),AC121+0.0006,AC121))</f>
        <v>5.9999999999999995E-4</v>
      </c>
      <c r="O121" s="36">
        <f>IF(results!$AA121&lt;&gt;"a","",IF(OR(W121=AD121,X121=AD121,Y121=AD121,Z121=AD121,AA121=AD121,AB121=AD121,AC121=AD121),AD121+0.0007,AD121))</f>
        <v>6.9999999999999999E-4</v>
      </c>
      <c r="P121" s="36">
        <f>IF(results!$AA121&lt;&gt;"a","",IF(OR(W121=AE121,X121=AE121,Y121=AE121,Z121=AE121,AA121=AE121,AB121=AE121,AC121=AE121,AD121=AE121),AE121+0.0008,AE121))</f>
        <v>8.0000000000000004E-4</v>
      </c>
      <c r="Q121" s="36">
        <f>IF(results!$AA121&lt;&gt;"a","",IF(OR(W121=AF121,X121=AF121,Y121=AF121,Z121=AF121,AA121=AF121,AB121=AF121,AC121=AF121,AD121=AF121,AE121=AF121),AF121+0.0009,AF121))</f>
        <v>8.9999999999999998E-4</v>
      </c>
      <c r="R121" s="36">
        <f>IF(results!$AA121&lt;&gt;"a","",AG121*2)</f>
        <v>80</v>
      </c>
      <c r="S121" s="4">
        <f t="shared" si="13"/>
        <v>125</v>
      </c>
      <c r="T121" s="4">
        <f t="shared" si="14"/>
        <v>125.00001210000001</v>
      </c>
      <c r="U121" s="4">
        <f>results!Z121</f>
        <v>13.9</v>
      </c>
      <c r="V121" s="4">
        <f>IF(results!AA121="A",1,IF(results!AA121="B",2,IF(results!AA121="C",3,99)))</f>
        <v>1</v>
      </c>
      <c r="W121" s="35">
        <f>results!C121+results!D121</f>
        <v>0</v>
      </c>
      <c r="X121" s="35">
        <f>results!E121+results!F121</f>
        <v>0</v>
      </c>
      <c r="Y121" s="35">
        <f>results!G121+results!H121</f>
        <v>0</v>
      </c>
      <c r="Z121" s="35">
        <f>results!I121+results!J121</f>
        <v>0</v>
      </c>
      <c r="AA121" s="35">
        <f>results!K121+results!L121</f>
        <v>45</v>
      </c>
      <c r="AB121" s="35">
        <f>results!M121+results!N121</f>
        <v>0</v>
      </c>
      <c r="AC121" s="35">
        <f>results!O121+results!P121</f>
        <v>0</v>
      </c>
      <c r="AD121" s="35">
        <f>results!Q121+results!R121</f>
        <v>0</v>
      </c>
      <c r="AE121" s="35">
        <f>results!S121+results!T121</f>
        <v>0</v>
      </c>
      <c r="AF121" s="35">
        <f>results!U121+results!V121</f>
        <v>0</v>
      </c>
      <c r="AG121" s="35">
        <f>results!W121+results!X121</f>
        <v>40</v>
      </c>
      <c r="AH121" s="10">
        <f t="shared" si="15"/>
        <v>8.0000000000000004E-4</v>
      </c>
    </row>
    <row r="122" spans="1:34" x14ac:dyDescent="0.35">
      <c r="A122" s="18">
        <v>116</v>
      </c>
      <c r="B122" s="20">
        <f t="shared" si="17"/>
        <v>110</v>
      </c>
      <c r="C122" s="20">
        <f t="shared" si="18"/>
        <v>66</v>
      </c>
      <c r="D122" s="14">
        <f t="shared" si="19"/>
        <v>39</v>
      </c>
      <c r="E122" s="14">
        <f t="shared" si="19"/>
        <v>39</v>
      </c>
      <c r="F122" s="2" t="str">
        <f>IF(results!AA122&lt;&gt;"a","",results!B122)</f>
        <v/>
      </c>
      <c r="G122" s="2" t="str">
        <f>IF(results!$AA122&lt;&gt;"a","",results!Y122)</f>
        <v/>
      </c>
      <c r="H122" s="36" t="str">
        <f>IF(results!$AA122&lt;&gt;"a","",W122)</f>
        <v/>
      </c>
      <c r="I122" s="36" t="str">
        <f>IF(results!$AA122&lt;&gt;"a","",IF(X122=W122,X122+0.0001,X122))</f>
        <v/>
      </c>
      <c r="J122" s="36" t="str">
        <f>IF(results!$AA122&lt;&gt;"a","",IF(OR(W122=Y122,X122=Y122),Y122+0.0002,Y122))</f>
        <v/>
      </c>
      <c r="K122" s="36" t="str">
        <f>IF(results!$AA122&lt;&gt;"a","",IF(OR(W122=Z122,X122=Z122,Y122=Z122),Z122+0.0003,Z122))</f>
        <v/>
      </c>
      <c r="L122" s="36" t="str">
        <f>IF(results!$AA122&lt;&gt;"a","",IF(OR(W122=AA122,X122=AA122,Y122=AA122,Z122=AA122),AA122+0.0004,AA122))</f>
        <v/>
      </c>
      <c r="M122" s="36" t="str">
        <f>IF(results!$AA122&lt;&gt;"a","",IF(OR(W122=AB122,X122=AB122,Y122=AB122,Z122=AB122,AA122=AB122),AB122+0.0005,AB122))</f>
        <v/>
      </c>
      <c r="N122" s="36" t="str">
        <f>IF(results!$AA122&lt;&gt;"a","",IF(OR(W122=AC122,X122=AC122,Y122=AC122,Z122=AC122,AA122=AC122,AB122=AC122),AC122+0.0006,AC122))</f>
        <v/>
      </c>
      <c r="O122" s="36" t="str">
        <f>IF(results!$AA122&lt;&gt;"a","",IF(OR(W122=AD122,X122=AD122,Y122=AD122,Z122=AD122,AA122=AD122,AB122=AD122,AC122=AD122),AD122+0.0007,AD122))</f>
        <v/>
      </c>
      <c r="P122" s="36" t="str">
        <f>IF(results!$AA122&lt;&gt;"a","",IF(OR(W122=AE122,X122=AE122,Y122=AE122,Z122=AE122,AA122=AE122,AB122=AE122,AC122=AE122,AD122=AE122),AE122+0.0008,AE122))</f>
        <v/>
      </c>
      <c r="Q122" s="36" t="str">
        <f>IF(results!$AA122&lt;&gt;"a","",IF(OR(W122=AF122,X122=AF122,Y122=AF122,Z122=AF122,AA122=AF122,AB122=AF122,AC122=AF122,AD122=AF122,AE122=AF122),AF122+0.0009,AF122))</f>
        <v/>
      </c>
      <c r="R122" s="36" t="str">
        <f>IF(results!$AA122&lt;&gt;"a","",AG122*2)</f>
        <v/>
      </c>
      <c r="S122" s="4">
        <f t="shared" si="13"/>
        <v>0</v>
      </c>
      <c r="T122" s="4">
        <f t="shared" si="14"/>
        <v>1.22E-5</v>
      </c>
      <c r="U122" s="4">
        <f>results!Z122</f>
        <v>28.1</v>
      </c>
      <c r="V122" s="4">
        <f>IF(results!AA122="A",1,IF(results!AA122="B",2,IF(results!AA122="C",3,99)))</f>
        <v>3</v>
      </c>
      <c r="W122" s="35">
        <f>results!C122+results!D122</f>
        <v>0</v>
      </c>
      <c r="X122" s="35">
        <f>results!E122+results!F122</f>
        <v>0</v>
      </c>
      <c r="Y122" s="35">
        <f>results!G122+results!H122</f>
        <v>0</v>
      </c>
      <c r="Z122" s="35">
        <f>results!I122+results!J122</f>
        <v>0</v>
      </c>
      <c r="AA122" s="35">
        <f>results!K122+results!L122</f>
        <v>36</v>
      </c>
      <c r="AB122" s="35">
        <f>results!M122+results!N122</f>
        <v>0</v>
      </c>
      <c r="AC122" s="35">
        <f>results!O122+results!P122</f>
        <v>0</v>
      </c>
      <c r="AD122" s="35">
        <f>results!Q122+results!R122</f>
        <v>0</v>
      </c>
      <c r="AE122" s="35">
        <f>results!S122+results!T122</f>
        <v>0</v>
      </c>
      <c r="AF122" s="35">
        <f>results!U122+results!V122</f>
        <v>0</v>
      </c>
      <c r="AG122" s="35">
        <f>results!W122+results!X122</f>
        <v>45</v>
      </c>
      <c r="AH122" s="10" t="e">
        <f t="shared" si="15"/>
        <v>#NUM!</v>
      </c>
    </row>
    <row r="123" spans="1:34" x14ac:dyDescent="0.35">
      <c r="A123" s="18">
        <v>117</v>
      </c>
      <c r="B123" s="20">
        <f t="shared" si="17"/>
        <v>110</v>
      </c>
      <c r="C123" s="20">
        <f t="shared" si="18"/>
        <v>65</v>
      </c>
      <c r="D123" s="14">
        <f t="shared" si="19"/>
        <v>39</v>
      </c>
      <c r="E123" s="14">
        <f t="shared" si="19"/>
        <v>39</v>
      </c>
      <c r="F123" s="2" t="str">
        <f>IF(results!AA123&lt;&gt;"a","",results!B123)</f>
        <v/>
      </c>
      <c r="G123" s="2" t="str">
        <f>IF(results!$AA123&lt;&gt;"a","",results!Y123)</f>
        <v/>
      </c>
      <c r="H123" s="36" t="str">
        <f>IF(results!$AA123&lt;&gt;"a","",W123)</f>
        <v/>
      </c>
      <c r="I123" s="36" t="str">
        <f>IF(results!$AA123&lt;&gt;"a","",IF(X123=W123,X123+0.0001,X123))</f>
        <v/>
      </c>
      <c r="J123" s="36" t="str">
        <f>IF(results!$AA123&lt;&gt;"a","",IF(OR(W123=Y123,X123=Y123),Y123+0.0002,Y123))</f>
        <v/>
      </c>
      <c r="K123" s="36" t="str">
        <f>IF(results!$AA123&lt;&gt;"a","",IF(OR(W123=Z123,X123=Z123,Y123=Z123),Z123+0.0003,Z123))</f>
        <v/>
      </c>
      <c r="L123" s="36" t="str">
        <f>IF(results!$AA123&lt;&gt;"a","",IF(OR(W123=AA123,X123=AA123,Y123=AA123,Z123=AA123),AA123+0.0004,AA123))</f>
        <v/>
      </c>
      <c r="M123" s="36" t="str">
        <f>IF(results!$AA123&lt;&gt;"a","",IF(OR(W123=AB123,X123=AB123,Y123=AB123,Z123=AB123,AA123=AB123),AB123+0.0005,AB123))</f>
        <v/>
      </c>
      <c r="N123" s="36" t="str">
        <f>IF(results!$AA123&lt;&gt;"a","",IF(OR(W123=AC123,X123=AC123,Y123=AC123,Z123=AC123,AA123=AC123,AB123=AC123),AC123+0.0006,AC123))</f>
        <v/>
      </c>
      <c r="O123" s="36" t="str">
        <f>IF(results!$AA123&lt;&gt;"a","",IF(OR(W123=AD123,X123=AD123,Y123=AD123,Z123=AD123,AA123=AD123,AB123=AD123,AC123=AD123),AD123+0.0007,AD123))</f>
        <v/>
      </c>
      <c r="P123" s="36" t="str">
        <f>IF(results!$AA123&lt;&gt;"a","",IF(OR(W123=AE123,X123=AE123,Y123=AE123,Z123=AE123,AA123=AE123,AB123=AE123,AC123=AE123,AD123=AE123),AE123+0.0008,AE123))</f>
        <v/>
      </c>
      <c r="Q123" s="36" t="str">
        <f>IF(results!$AA123&lt;&gt;"a","",IF(OR(W123=AF123,X123=AF123,Y123=AF123,Z123=AF123,AA123=AF123,AB123=AF123,AC123=AF123,AD123=AF123,AE123=AF123),AF123+0.0009,AF123))</f>
        <v/>
      </c>
      <c r="R123" s="36" t="str">
        <f>IF(results!$AA123&lt;&gt;"a","",AG123*2)</f>
        <v/>
      </c>
      <c r="S123" s="4">
        <f t="shared" si="13"/>
        <v>0</v>
      </c>
      <c r="T123" s="4">
        <f t="shared" si="14"/>
        <v>1.2299999999999999E-5</v>
      </c>
      <c r="U123" s="4">
        <f>results!Z123</f>
        <v>27</v>
      </c>
      <c r="V123" s="4">
        <f>IF(results!AA123="A",1,IF(results!AA123="B",2,IF(results!AA123="C",3,99)))</f>
        <v>3</v>
      </c>
      <c r="W123" s="35">
        <f>results!C123+results!D123</f>
        <v>37</v>
      </c>
      <c r="X123" s="35">
        <f>results!E123+results!F123</f>
        <v>0</v>
      </c>
      <c r="Y123" s="35">
        <f>results!G123+results!H123</f>
        <v>0</v>
      </c>
      <c r="Z123" s="35">
        <f>results!I123+results!J123</f>
        <v>0</v>
      </c>
      <c r="AA123" s="35">
        <f>results!K123+results!L123</f>
        <v>0</v>
      </c>
      <c r="AB123" s="35">
        <f>results!M123+results!N123</f>
        <v>0</v>
      </c>
      <c r="AC123" s="35">
        <f>results!O123+results!P123</f>
        <v>0</v>
      </c>
      <c r="AD123" s="35">
        <f>results!Q123+results!R123</f>
        <v>0</v>
      </c>
      <c r="AE123" s="35">
        <f>results!S123+results!T123</f>
        <v>0</v>
      </c>
      <c r="AF123" s="35">
        <f>results!U123+results!V123</f>
        <v>0</v>
      </c>
      <c r="AG123" s="35">
        <f>results!W123+results!X123</f>
        <v>0</v>
      </c>
      <c r="AH123" s="10" t="e">
        <f t="shared" si="15"/>
        <v>#NUM!</v>
      </c>
    </row>
    <row r="124" spans="1:34" x14ac:dyDescent="0.35">
      <c r="A124" s="18">
        <v>118</v>
      </c>
      <c r="B124" s="20">
        <f t="shared" si="17"/>
        <v>39</v>
      </c>
      <c r="C124" s="20">
        <f t="shared" si="18"/>
        <v>64</v>
      </c>
      <c r="D124" s="14">
        <f t="shared" si="19"/>
        <v>39</v>
      </c>
      <c r="E124" s="14">
        <f t="shared" si="19"/>
        <v>39</v>
      </c>
      <c r="F124" s="2" t="str">
        <f>IF(results!AA124&lt;&gt;"a","",results!B124)</f>
        <v/>
      </c>
      <c r="G124" s="2" t="str">
        <f>IF(results!$AA124&lt;&gt;"a","",results!Y124)</f>
        <v/>
      </c>
      <c r="H124" s="36" t="str">
        <f>IF(results!$AA124&lt;&gt;"a","",W124)</f>
        <v/>
      </c>
      <c r="I124" s="36" t="str">
        <f>IF(results!$AA124&lt;&gt;"a","",IF(X124=W124,X124+0.0001,X124))</f>
        <v/>
      </c>
      <c r="J124" s="36" t="str">
        <f>IF(results!$AA124&lt;&gt;"a","",IF(OR(W124=Y124,X124=Y124),Y124+0.0002,Y124))</f>
        <v/>
      </c>
      <c r="K124" s="36" t="str">
        <f>IF(results!$AA124&lt;&gt;"a","",IF(OR(W124=Z124,X124=Z124,Y124=Z124),Z124+0.0003,Z124))</f>
        <v/>
      </c>
      <c r="L124" s="36" t="str">
        <f>IF(results!$AA124&lt;&gt;"a","",IF(OR(W124=AA124,X124=AA124,Y124=AA124,Z124=AA124),AA124+0.0004,AA124))</f>
        <v/>
      </c>
      <c r="M124" s="36" t="str">
        <f>IF(results!$AA124&lt;&gt;"a","",IF(OR(W124=AB124,X124=AB124,Y124=AB124,Z124=AB124,AA124=AB124),AB124+0.0005,AB124))</f>
        <v/>
      </c>
      <c r="N124" s="36" t="str">
        <f>IF(results!$AA124&lt;&gt;"a","",IF(OR(W124=AC124,X124=AC124,Y124=AC124,Z124=AC124,AA124=AC124,AB124=AC124),AC124+0.0006,AC124))</f>
        <v/>
      </c>
      <c r="O124" s="36" t="str">
        <f>IF(results!$AA124&lt;&gt;"a","",IF(OR(W124=AD124,X124=AD124,Y124=AD124,Z124=AD124,AA124=AD124,AB124=AD124,AC124=AD124),AD124+0.0007,AD124))</f>
        <v/>
      </c>
      <c r="P124" s="36" t="str">
        <f>IF(results!$AA124&lt;&gt;"a","",IF(OR(W124=AE124,X124=AE124,Y124=AE124,Z124=AE124,AA124=AE124,AB124=AE124,AC124=AE124,AD124=AE124),AE124+0.0008,AE124))</f>
        <v/>
      </c>
      <c r="Q124" s="36" t="str">
        <f>IF(results!$AA124&lt;&gt;"a","",IF(OR(W124=AF124,X124=AF124,Y124=AF124,Z124=AF124,AA124=AF124,AB124=AF124,AC124=AF124,AD124=AF124,AE124=AF124),AF124+0.0009,AF124))</f>
        <v/>
      </c>
      <c r="R124" s="36" t="str">
        <f>IF(results!$AA124&lt;&gt;"a","",AG124*2)</f>
        <v/>
      </c>
      <c r="S124" s="4">
        <f t="shared" si="13"/>
        <v>0</v>
      </c>
      <c r="T124" s="4">
        <f t="shared" si="14"/>
        <v>1.24E-5</v>
      </c>
      <c r="U124" s="4">
        <f>results!Z124</f>
        <v>23.6</v>
      </c>
      <c r="V124" s="4">
        <f>IF(results!AA124="A",1,IF(results!AA124="B",2,IF(results!AA124="C",3,99)))</f>
        <v>2</v>
      </c>
      <c r="W124" s="35">
        <f>results!C124+results!D124</f>
        <v>0</v>
      </c>
      <c r="X124" s="35">
        <f>results!E124+results!F124</f>
        <v>0</v>
      </c>
      <c r="Y124" s="35">
        <f>results!G124+results!H124</f>
        <v>44</v>
      </c>
      <c r="Z124" s="35">
        <f>results!I124+results!J124</f>
        <v>52</v>
      </c>
      <c r="AA124" s="35">
        <f>results!K124+results!L124</f>
        <v>52</v>
      </c>
      <c r="AB124" s="35">
        <f>results!M124+results!N124</f>
        <v>0</v>
      </c>
      <c r="AC124" s="35">
        <f>results!O124+results!P124</f>
        <v>0</v>
      </c>
      <c r="AD124" s="35">
        <f>results!Q124+results!R124</f>
        <v>0</v>
      </c>
      <c r="AE124" s="35">
        <f>results!S124+results!T124</f>
        <v>0</v>
      </c>
      <c r="AF124" s="35">
        <f>results!U124+results!V124</f>
        <v>0</v>
      </c>
      <c r="AG124" s="35">
        <f>results!W124+results!X124</f>
        <v>0</v>
      </c>
      <c r="AH124" s="10" t="e">
        <f t="shared" si="15"/>
        <v>#NUM!</v>
      </c>
    </row>
    <row r="125" spans="1:34" x14ac:dyDescent="0.35">
      <c r="A125" s="18">
        <v>119</v>
      </c>
      <c r="B125" s="20">
        <f t="shared" si="17"/>
        <v>110</v>
      </c>
      <c r="C125" s="20">
        <f t="shared" si="18"/>
        <v>63</v>
      </c>
      <c r="D125" s="14">
        <f t="shared" si="19"/>
        <v>39</v>
      </c>
      <c r="E125" s="14">
        <f t="shared" si="19"/>
        <v>39</v>
      </c>
      <c r="F125" s="2" t="str">
        <f>IF(results!AA125&lt;&gt;"a","",results!B125)</f>
        <v/>
      </c>
      <c r="G125" s="2" t="str">
        <f>IF(results!$AA125&lt;&gt;"a","",results!Y125)</f>
        <v/>
      </c>
      <c r="H125" s="36" t="str">
        <f>IF(results!$AA125&lt;&gt;"a","",W125)</f>
        <v/>
      </c>
      <c r="I125" s="36" t="str">
        <f>IF(results!$AA125&lt;&gt;"a","",IF(X125=W125,X125+0.0001,X125))</f>
        <v/>
      </c>
      <c r="J125" s="36" t="str">
        <f>IF(results!$AA125&lt;&gt;"a","",IF(OR(W125=Y125,X125=Y125),Y125+0.0002,Y125))</f>
        <v/>
      </c>
      <c r="K125" s="36" t="str">
        <f>IF(results!$AA125&lt;&gt;"a","",IF(OR(W125=Z125,X125=Z125,Y125=Z125),Z125+0.0003,Z125))</f>
        <v/>
      </c>
      <c r="L125" s="36" t="str">
        <f>IF(results!$AA125&lt;&gt;"a","",IF(OR(W125=AA125,X125=AA125,Y125=AA125,Z125=AA125),AA125+0.0004,AA125))</f>
        <v/>
      </c>
      <c r="M125" s="36" t="str">
        <f>IF(results!$AA125&lt;&gt;"a","",IF(OR(W125=AB125,X125=AB125,Y125=AB125,Z125=AB125,AA125=AB125),AB125+0.0005,AB125))</f>
        <v/>
      </c>
      <c r="N125" s="36" t="str">
        <f>IF(results!$AA125&lt;&gt;"a","",IF(OR(W125=AC125,X125=AC125,Y125=AC125,Z125=AC125,AA125=AC125,AB125=AC125),AC125+0.0006,AC125))</f>
        <v/>
      </c>
      <c r="O125" s="36" t="str">
        <f>IF(results!$AA125&lt;&gt;"a","",IF(OR(W125=AD125,X125=AD125,Y125=AD125,Z125=AD125,AA125=AD125,AB125=AD125,AC125=AD125),AD125+0.0007,AD125))</f>
        <v/>
      </c>
      <c r="P125" s="36" t="str">
        <f>IF(results!$AA125&lt;&gt;"a","",IF(OR(W125=AE125,X125=AE125,Y125=AE125,Z125=AE125,AA125=AE125,AB125=AE125,AC125=AE125,AD125=AE125),AE125+0.0008,AE125))</f>
        <v/>
      </c>
      <c r="Q125" s="36" t="str">
        <f>IF(results!$AA125&lt;&gt;"a","",IF(OR(W125=AF125,X125=AF125,Y125=AF125,Z125=AF125,AA125=AF125,AB125=AF125,AC125=AF125,AD125=AF125,AE125=AF125),AF125+0.0009,AF125))</f>
        <v/>
      </c>
      <c r="R125" s="36" t="str">
        <f>IF(results!$AA125&lt;&gt;"a","",AG125*2)</f>
        <v/>
      </c>
      <c r="S125" s="4">
        <f t="shared" si="13"/>
        <v>0</v>
      </c>
      <c r="T125" s="4">
        <f t="shared" si="14"/>
        <v>1.2499999999999999E-5</v>
      </c>
      <c r="U125" s="4">
        <f>results!Z125</f>
        <v>36.799999999999997</v>
      </c>
      <c r="V125" s="4">
        <f>IF(results!AA125="A",1,IF(results!AA125="B",2,IF(results!AA125="C",3,99)))</f>
        <v>3</v>
      </c>
      <c r="W125" s="35">
        <f>results!C125+results!D125</f>
        <v>41</v>
      </c>
      <c r="X125" s="35">
        <f>results!E125+results!F125</f>
        <v>0</v>
      </c>
      <c r="Y125" s="35">
        <f>results!G125+results!H125</f>
        <v>45</v>
      </c>
      <c r="Z125" s="35">
        <f>results!I125+results!J125</f>
        <v>31</v>
      </c>
      <c r="AA125" s="35">
        <f>results!K125+results!L125</f>
        <v>27</v>
      </c>
      <c r="AB125" s="35">
        <f>results!M125+results!N125</f>
        <v>18</v>
      </c>
      <c r="AC125" s="35">
        <f>results!O125+results!P125</f>
        <v>34</v>
      </c>
      <c r="AD125" s="35">
        <f>results!Q125+results!R125</f>
        <v>0</v>
      </c>
      <c r="AE125" s="35">
        <f>results!S125+results!T125</f>
        <v>0</v>
      </c>
      <c r="AF125" s="35">
        <f>results!U125+results!V125</f>
        <v>0</v>
      </c>
      <c r="AG125" s="35">
        <f>results!W125+results!X125</f>
        <v>0</v>
      </c>
      <c r="AH125" s="10" t="e">
        <f t="shared" si="15"/>
        <v>#NUM!</v>
      </c>
    </row>
    <row r="126" spans="1:34" x14ac:dyDescent="0.35">
      <c r="A126" s="18">
        <v>120</v>
      </c>
      <c r="B126" s="20">
        <f t="shared" si="17"/>
        <v>39</v>
      </c>
      <c r="C126" s="20">
        <f t="shared" si="18"/>
        <v>62</v>
      </c>
      <c r="D126" s="14">
        <f t="shared" si="19"/>
        <v>39</v>
      </c>
      <c r="E126" s="14">
        <f t="shared" si="19"/>
        <v>39</v>
      </c>
      <c r="F126" s="2" t="str">
        <f>IF(results!AA126&lt;&gt;"a","",results!B126)</f>
        <v/>
      </c>
      <c r="G126" s="2" t="str">
        <f>IF(results!$AA126&lt;&gt;"a","",results!Y126)</f>
        <v/>
      </c>
      <c r="H126" s="36" t="str">
        <f>IF(results!$AA126&lt;&gt;"a","",W126)</f>
        <v/>
      </c>
      <c r="I126" s="36" t="str">
        <f>IF(results!$AA126&lt;&gt;"a","",IF(X126=W126,X126+0.0001,X126))</f>
        <v/>
      </c>
      <c r="J126" s="36" t="str">
        <f>IF(results!$AA126&lt;&gt;"a","",IF(OR(W126=Y126,X126=Y126),Y126+0.0002,Y126))</f>
        <v/>
      </c>
      <c r="K126" s="36" t="str">
        <f>IF(results!$AA126&lt;&gt;"a","",IF(OR(W126=Z126,X126=Z126,Y126=Z126),Z126+0.0003,Z126))</f>
        <v/>
      </c>
      <c r="L126" s="36" t="str">
        <f>IF(results!$AA126&lt;&gt;"a","",IF(OR(W126=AA126,X126=AA126,Y126=AA126,Z126=AA126),AA126+0.0004,AA126))</f>
        <v/>
      </c>
      <c r="M126" s="36" t="str">
        <f>IF(results!$AA126&lt;&gt;"a","",IF(OR(W126=AB126,X126=AB126,Y126=AB126,Z126=AB126,AA126=AB126),AB126+0.0005,AB126))</f>
        <v/>
      </c>
      <c r="N126" s="36" t="str">
        <f>IF(results!$AA126&lt;&gt;"a","",IF(OR(W126=AC126,X126=AC126,Y126=AC126,Z126=AC126,AA126=AC126,AB126=AC126),AC126+0.0006,AC126))</f>
        <v/>
      </c>
      <c r="O126" s="36" t="str">
        <f>IF(results!$AA126&lt;&gt;"a","",IF(OR(W126=AD126,X126=AD126,Y126=AD126,Z126=AD126,AA126=AD126,AB126=AD126,AC126=AD126),AD126+0.0007,AD126))</f>
        <v/>
      </c>
      <c r="P126" s="36" t="str">
        <f>IF(results!$AA126&lt;&gt;"a","",IF(OR(W126=AE126,X126=AE126,Y126=AE126,Z126=AE126,AA126=AE126,AB126=AE126,AC126=AE126,AD126=AE126),AE126+0.0008,AE126))</f>
        <v/>
      </c>
      <c r="Q126" s="36" t="str">
        <f>IF(results!$AA126&lt;&gt;"a","",IF(OR(W126=AF126,X126=AF126,Y126=AF126,Z126=AF126,AA126=AF126,AB126=AF126,AC126=AF126,AD126=AF126,AE126=AF126),AF126+0.0009,AF126))</f>
        <v/>
      </c>
      <c r="R126" s="36" t="str">
        <f>IF(results!$AA126&lt;&gt;"a","",AG126*2)</f>
        <v/>
      </c>
      <c r="S126" s="4">
        <f t="shared" si="13"/>
        <v>0</v>
      </c>
      <c r="T126" s="4">
        <f t="shared" si="14"/>
        <v>1.26E-5</v>
      </c>
      <c r="U126" s="4">
        <f>results!Z126</f>
        <v>15.1</v>
      </c>
      <c r="V126" s="4">
        <f>IF(results!AA126="A",1,IF(results!AA126="B",2,IF(results!AA126="C",3,99)))</f>
        <v>2</v>
      </c>
      <c r="W126" s="35">
        <f>results!C126+results!D126</f>
        <v>0</v>
      </c>
      <c r="X126" s="35">
        <f>results!E126+results!F126</f>
        <v>0</v>
      </c>
      <c r="Y126" s="35">
        <f>results!G126+results!H126</f>
        <v>0</v>
      </c>
      <c r="Z126" s="35">
        <f>results!I126+results!J126</f>
        <v>0</v>
      </c>
      <c r="AA126" s="35">
        <f>results!K126+results!L126</f>
        <v>36</v>
      </c>
      <c r="AB126" s="35">
        <f>results!M126+results!N126</f>
        <v>0</v>
      </c>
      <c r="AC126" s="35">
        <f>results!O126+results!P126</f>
        <v>0</v>
      </c>
      <c r="AD126" s="35">
        <f>results!Q126+results!R126</f>
        <v>0</v>
      </c>
      <c r="AE126" s="35">
        <f>results!S126+results!T126</f>
        <v>0</v>
      </c>
      <c r="AF126" s="35">
        <f>results!U126+results!V126</f>
        <v>50</v>
      </c>
      <c r="AG126" s="35">
        <f>results!W126+results!X126</f>
        <v>43</v>
      </c>
      <c r="AH126" s="10" t="e">
        <f t="shared" si="15"/>
        <v>#NUM!</v>
      </c>
    </row>
    <row r="127" spans="1:34" x14ac:dyDescent="0.35">
      <c r="A127" s="18">
        <v>121</v>
      </c>
      <c r="B127" s="20">
        <f t="shared" si="17"/>
        <v>110</v>
      </c>
      <c r="C127" s="20">
        <f t="shared" si="18"/>
        <v>61</v>
      </c>
      <c r="D127" s="14">
        <f t="shared" ref="D127:E146" si="20">_xlfn.RANK.EQ($S127,$S$7:$S$155,0)</f>
        <v>39</v>
      </c>
      <c r="E127" s="14">
        <f t="shared" si="20"/>
        <v>39</v>
      </c>
      <c r="F127" s="2" t="str">
        <f>IF(results!AA127&lt;&gt;"a","",results!B127)</f>
        <v/>
      </c>
      <c r="G127" s="2" t="str">
        <f>IF(results!$AA127&lt;&gt;"a","",results!Y127)</f>
        <v/>
      </c>
      <c r="H127" s="36" t="str">
        <f>IF(results!$AA127&lt;&gt;"a","",W127)</f>
        <v/>
      </c>
      <c r="I127" s="36" t="str">
        <f>IF(results!$AA127&lt;&gt;"a","",IF(X127=W127,X127+0.0001,X127))</f>
        <v/>
      </c>
      <c r="J127" s="36" t="str">
        <f>IF(results!$AA127&lt;&gt;"a","",IF(OR(W127=Y127,X127=Y127),Y127+0.0002,Y127))</f>
        <v/>
      </c>
      <c r="K127" s="36" t="str">
        <f>IF(results!$AA127&lt;&gt;"a","",IF(OR(W127=Z127,X127=Z127,Y127=Z127),Z127+0.0003,Z127))</f>
        <v/>
      </c>
      <c r="L127" s="36" t="str">
        <f>IF(results!$AA127&lt;&gt;"a","",IF(OR(W127=AA127,X127=AA127,Y127=AA127,Z127=AA127),AA127+0.0004,AA127))</f>
        <v/>
      </c>
      <c r="M127" s="36" t="str">
        <f>IF(results!$AA127&lt;&gt;"a","",IF(OR(W127=AB127,X127=AB127,Y127=AB127,Z127=AB127,AA127=AB127),AB127+0.0005,AB127))</f>
        <v/>
      </c>
      <c r="N127" s="36" t="str">
        <f>IF(results!$AA127&lt;&gt;"a","",IF(OR(W127=AC127,X127=AC127,Y127=AC127,Z127=AC127,AA127=AC127,AB127=AC127),AC127+0.0006,AC127))</f>
        <v/>
      </c>
      <c r="O127" s="36" t="str">
        <f>IF(results!$AA127&lt;&gt;"a","",IF(OR(W127=AD127,X127=AD127,Y127=AD127,Z127=AD127,AA127=AD127,AB127=AD127,AC127=AD127),AD127+0.0007,AD127))</f>
        <v/>
      </c>
      <c r="P127" s="36" t="str">
        <f>IF(results!$AA127&lt;&gt;"a","",IF(OR(W127=AE127,X127=AE127,Y127=AE127,Z127=AE127,AA127=AE127,AB127=AE127,AC127=AE127,AD127=AE127),AE127+0.0008,AE127))</f>
        <v/>
      </c>
      <c r="Q127" s="36" t="str">
        <f>IF(results!$AA127&lt;&gt;"a","",IF(OR(W127=AF127,X127=AF127,Y127=AF127,Z127=AF127,AA127=AF127,AB127=AF127,AC127=AF127,AD127=AF127,AE127=AF127),AF127+0.0009,AF127))</f>
        <v/>
      </c>
      <c r="R127" s="36" t="str">
        <f>IF(results!$AA127&lt;&gt;"a","",AG127*2)</f>
        <v/>
      </c>
      <c r="S127" s="4">
        <f t="shared" si="13"/>
        <v>0</v>
      </c>
      <c r="T127" s="4">
        <f t="shared" si="14"/>
        <v>1.2699999999999999E-5</v>
      </c>
      <c r="U127" s="4">
        <f>results!Z127</f>
        <v>31.1</v>
      </c>
      <c r="V127" s="4">
        <f>IF(results!AA127="A",1,IF(results!AA127="B",2,IF(results!AA127="C",3,99)))</f>
        <v>3</v>
      </c>
      <c r="W127" s="35">
        <f>results!C127+results!D127</f>
        <v>0</v>
      </c>
      <c r="X127" s="35">
        <f>results!E127+results!F127</f>
        <v>0</v>
      </c>
      <c r="Y127" s="35">
        <f>results!G127+results!H127</f>
        <v>35</v>
      </c>
      <c r="Z127" s="35">
        <f>results!I127+results!J127</f>
        <v>0</v>
      </c>
      <c r="AA127" s="35">
        <f>results!K127+results!L127</f>
        <v>0</v>
      </c>
      <c r="AB127" s="35">
        <f>results!M127+results!N127</f>
        <v>0</v>
      </c>
      <c r="AC127" s="35">
        <f>results!O127+results!P127</f>
        <v>0</v>
      </c>
      <c r="AD127" s="35">
        <f>results!Q127+results!R127</f>
        <v>0</v>
      </c>
      <c r="AE127" s="35">
        <f>results!S127+results!T127</f>
        <v>0</v>
      </c>
      <c r="AF127" s="35">
        <f>results!U127+results!V127</f>
        <v>0</v>
      </c>
      <c r="AG127" s="35">
        <f>results!W127+results!X127</f>
        <v>0</v>
      </c>
      <c r="AH127" s="10" t="e">
        <f t="shared" si="15"/>
        <v>#NUM!</v>
      </c>
    </row>
    <row r="128" spans="1:34" x14ac:dyDescent="0.35">
      <c r="A128" s="18">
        <v>122</v>
      </c>
      <c r="B128" s="20">
        <f t="shared" si="17"/>
        <v>110</v>
      </c>
      <c r="C128" s="20">
        <f t="shared" si="18"/>
        <v>60</v>
      </c>
      <c r="D128" s="14">
        <f t="shared" si="20"/>
        <v>39</v>
      </c>
      <c r="E128" s="14">
        <f t="shared" si="20"/>
        <v>39</v>
      </c>
      <c r="F128" s="2" t="str">
        <f>IF(results!AA128&lt;&gt;"a","",results!B128)</f>
        <v/>
      </c>
      <c r="G128" s="2" t="str">
        <f>IF(results!$AA128&lt;&gt;"a","",results!Y128)</f>
        <v/>
      </c>
      <c r="H128" s="36" t="str">
        <f>IF(results!$AA128&lt;&gt;"a","",W128)</f>
        <v/>
      </c>
      <c r="I128" s="36" t="str">
        <f>IF(results!$AA128&lt;&gt;"a","",IF(X128=W128,X128+0.0001,X128))</f>
        <v/>
      </c>
      <c r="J128" s="36" t="str">
        <f>IF(results!$AA128&lt;&gt;"a","",IF(OR(W128=Y128,X128=Y128),Y128+0.0002,Y128))</f>
        <v/>
      </c>
      <c r="K128" s="36" t="str">
        <f>IF(results!$AA128&lt;&gt;"a","",IF(OR(W128=Z128,X128=Z128,Y128=Z128),Z128+0.0003,Z128))</f>
        <v/>
      </c>
      <c r="L128" s="36" t="str">
        <f>IF(results!$AA128&lt;&gt;"a","",IF(OR(W128=AA128,X128=AA128,Y128=AA128,Z128=AA128),AA128+0.0004,AA128))</f>
        <v/>
      </c>
      <c r="M128" s="36" t="str">
        <f>IF(results!$AA128&lt;&gt;"a","",IF(OR(W128=AB128,X128=AB128,Y128=AB128,Z128=AB128,AA128=AB128),AB128+0.0005,AB128))</f>
        <v/>
      </c>
      <c r="N128" s="36" t="str">
        <f>IF(results!$AA128&lt;&gt;"a","",IF(OR(W128=AC128,X128=AC128,Y128=AC128,Z128=AC128,AA128=AC128,AB128=AC128),AC128+0.0006,AC128))</f>
        <v/>
      </c>
      <c r="O128" s="36" t="str">
        <f>IF(results!$AA128&lt;&gt;"a","",IF(OR(W128=AD128,X128=AD128,Y128=AD128,Z128=AD128,AA128=AD128,AB128=AD128,AC128=AD128),AD128+0.0007,AD128))</f>
        <v/>
      </c>
      <c r="P128" s="36" t="str">
        <f>IF(results!$AA128&lt;&gt;"a","",IF(OR(W128=AE128,X128=AE128,Y128=AE128,Z128=AE128,AA128=AE128,AB128=AE128,AC128=AE128,AD128=AE128),AE128+0.0008,AE128))</f>
        <v/>
      </c>
      <c r="Q128" s="36" t="str">
        <f>IF(results!$AA128&lt;&gt;"a","",IF(OR(W128=AF128,X128=AF128,Y128=AF128,Z128=AF128,AA128=AF128,AB128=AF128,AC128=AF128,AD128=AF128,AE128=AF128),AF128+0.0009,AF128))</f>
        <v/>
      </c>
      <c r="R128" s="36" t="str">
        <f>IF(results!$AA128&lt;&gt;"a","",AG128*2)</f>
        <v/>
      </c>
      <c r="S128" s="4">
        <f t="shared" si="13"/>
        <v>0</v>
      </c>
      <c r="T128" s="4">
        <f t="shared" si="14"/>
        <v>1.2799999999999999E-5</v>
      </c>
      <c r="U128" s="4">
        <f>results!Z128</f>
        <v>26</v>
      </c>
      <c r="V128" s="4">
        <f>IF(results!AA128="A",1,IF(results!AA128="B",2,IF(results!AA128="C",3,99)))</f>
        <v>3</v>
      </c>
      <c r="W128" s="35">
        <f>results!C128+results!D128</f>
        <v>0</v>
      </c>
      <c r="X128" s="35">
        <f>results!E128+results!F128</f>
        <v>0</v>
      </c>
      <c r="Y128" s="35">
        <f>results!G128+results!H128</f>
        <v>0</v>
      </c>
      <c r="Z128" s="35">
        <f>results!I128+results!J128</f>
        <v>0</v>
      </c>
      <c r="AA128" s="35">
        <f>results!K128+results!L128</f>
        <v>0</v>
      </c>
      <c r="AB128" s="35">
        <f>results!M128+results!N128</f>
        <v>0</v>
      </c>
      <c r="AC128" s="35">
        <f>results!O128+results!P128</f>
        <v>0</v>
      </c>
      <c r="AD128" s="35">
        <f>results!Q128+results!R128</f>
        <v>0</v>
      </c>
      <c r="AE128" s="35">
        <f>results!S128+results!T128</f>
        <v>0</v>
      </c>
      <c r="AF128" s="35">
        <f>results!U128+results!V128</f>
        <v>0</v>
      </c>
      <c r="AG128" s="35">
        <f>results!W128+results!X128</f>
        <v>44</v>
      </c>
      <c r="AH128" s="10" t="e">
        <f t="shared" si="15"/>
        <v>#NUM!</v>
      </c>
    </row>
    <row r="129" spans="1:34" x14ac:dyDescent="0.35">
      <c r="A129" s="18">
        <v>123</v>
      </c>
      <c r="B129" s="20">
        <f t="shared" si="17"/>
        <v>1</v>
      </c>
      <c r="C129" s="20">
        <f t="shared" si="18"/>
        <v>21</v>
      </c>
      <c r="D129" s="14">
        <f t="shared" si="20"/>
        <v>21</v>
      </c>
      <c r="E129" s="14">
        <f t="shared" si="20"/>
        <v>21</v>
      </c>
      <c r="F129" s="2" t="str">
        <f>IF(results!AA129&lt;&gt;"a","",results!B129)</f>
        <v>Stirn Marko</v>
      </c>
      <c r="G129" s="2">
        <f>IF(results!$AA129&lt;&gt;"a","",results!Y129)</f>
        <v>1</v>
      </c>
      <c r="H129" s="36">
        <f>IF(results!$AA129&lt;&gt;"a","",W129)</f>
        <v>0</v>
      </c>
      <c r="I129" s="36">
        <f>IF(results!$AA129&lt;&gt;"a","",IF(X129=W129,X129+0.0001,X129))</f>
        <v>1E-4</v>
      </c>
      <c r="J129" s="36">
        <f>IF(results!$AA129&lt;&gt;"a","",IF(OR(W129=Y129,X129=Y129),Y129+0.0002,Y129))</f>
        <v>2.0000000000000001E-4</v>
      </c>
      <c r="K129" s="36">
        <f>IF(results!$AA129&lt;&gt;"a","",IF(OR(W129=Z129,X129=Z129,Y129=Z129),Z129+0.0003,Z129))</f>
        <v>2.9999999999999997E-4</v>
      </c>
      <c r="L129" s="36">
        <f>IF(results!$AA129&lt;&gt;"a","",IF(OR(W129=AA129,X129=AA129,Y129=AA129,Z129=AA129),AA129+0.0004,AA129))</f>
        <v>66</v>
      </c>
      <c r="M129" s="36">
        <f>IF(results!$AA129&lt;&gt;"a","",IF(OR(W129=AB129,X129=AB129,Y129=AB129,Z129=AB129,AA129=AB129),AB129+0.0005,AB129))</f>
        <v>5.0000000000000001E-4</v>
      </c>
      <c r="N129" s="36">
        <f>IF(results!$AA129&lt;&gt;"a","",IF(OR(W129=AC129,X129=AC129,Y129=AC129,Z129=AC129,AA129=AC129,AB129=AC129),AC129+0.0006,AC129))</f>
        <v>5.9999999999999995E-4</v>
      </c>
      <c r="O129" s="36">
        <f>IF(results!$AA129&lt;&gt;"a","",IF(OR(W129=AD129,X129=AD129,Y129=AD129,Z129=AD129,AA129=AD129,AB129=AD129,AC129=AD129),AD129+0.0007,AD129))</f>
        <v>6.9999999999999999E-4</v>
      </c>
      <c r="P129" s="36">
        <f>IF(results!$AA129&lt;&gt;"a","",IF(OR(W129=AE129,X129=AE129,Y129=AE129,Z129=AE129,AA129=AE129,AB129=AE129,AC129=AE129,AD129=AE129),AE129+0.0008,AE129))</f>
        <v>8.0000000000000004E-4</v>
      </c>
      <c r="Q129" s="36">
        <f>IF(results!$AA129&lt;&gt;"a","",IF(OR(W129=AF129,X129=AF129,Y129=AF129,Z129=AF129,AA129=AF129,AB129=AF129,AC129=AF129,AD129=AF129,AE129=AF129),AF129+0.0009,AF129))</f>
        <v>8.9999999999999998E-4</v>
      </c>
      <c r="R129" s="36">
        <f>IF(results!$AA129&lt;&gt;"a","",AG129*2)</f>
        <v>0</v>
      </c>
      <c r="S129" s="4">
        <f t="shared" si="13"/>
        <v>66</v>
      </c>
      <c r="T129" s="4">
        <f t="shared" si="14"/>
        <v>66.000012900000002</v>
      </c>
      <c r="U129" s="4">
        <f>results!Z129</f>
        <v>8</v>
      </c>
      <c r="V129" s="4">
        <f>IF(results!AA129="A",1,IF(results!AA129="B",2,IF(results!AA129="C",3,99)))</f>
        <v>1</v>
      </c>
      <c r="W129" s="35">
        <f>results!C129+results!D129</f>
        <v>0</v>
      </c>
      <c r="X129" s="35">
        <f>results!E129+results!F129</f>
        <v>0</v>
      </c>
      <c r="Y129" s="35">
        <f>results!G129+results!H129</f>
        <v>0</v>
      </c>
      <c r="Z129" s="35">
        <f>results!I129+results!J129</f>
        <v>0</v>
      </c>
      <c r="AA129" s="35">
        <f>results!K129+results!L129</f>
        <v>66</v>
      </c>
      <c r="AB129" s="35">
        <f>results!M129+results!N129</f>
        <v>0</v>
      </c>
      <c r="AC129" s="35">
        <f>results!O129+results!P129</f>
        <v>0</v>
      </c>
      <c r="AD129" s="35">
        <f>results!Q129+results!R129</f>
        <v>0</v>
      </c>
      <c r="AE129" s="35">
        <f>results!S129+results!T129</f>
        <v>0</v>
      </c>
      <c r="AF129" s="35">
        <f>results!U129+results!V129</f>
        <v>0</v>
      </c>
      <c r="AG129" s="35">
        <f>results!W129+results!X129</f>
        <v>0</v>
      </c>
      <c r="AH129" s="10">
        <f t="shared" si="15"/>
        <v>6.9999999999999999E-4</v>
      </c>
    </row>
    <row r="130" spans="1:34" x14ac:dyDescent="0.35">
      <c r="A130" s="18">
        <v>124</v>
      </c>
      <c r="B130" s="20">
        <f t="shared" si="17"/>
        <v>1</v>
      </c>
      <c r="C130" s="20">
        <f t="shared" si="18"/>
        <v>17</v>
      </c>
      <c r="D130" s="14">
        <f t="shared" si="20"/>
        <v>17</v>
      </c>
      <c r="E130" s="14">
        <f t="shared" si="20"/>
        <v>17</v>
      </c>
      <c r="F130" s="2" t="str">
        <f>IF(results!AA130&lt;&gt;"a","",results!B130)</f>
        <v>Sulin Dimitrij</v>
      </c>
      <c r="G130" s="2">
        <f>IF(results!$AA130&lt;&gt;"a","",results!Y130)</f>
        <v>2</v>
      </c>
      <c r="H130" s="36">
        <f>IF(results!$AA130&lt;&gt;"a","",W130)</f>
        <v>0</v>
      </c>
      <c r="I130" s="36">
        <f>IF(results!$AA130&lt;&gt;"a","",IF(X130=W130,X130+0.0001,X130))</f>
        <v>1E-4</v>
      </c>
      <c r="J130" s="36">
        <f>IF(results!$AA130&lt;&gt;"a","",IF(OR(W130=Y130,X130=Y130),Y130+0.0002,Y130))</f>
        <v>2.0000000000000001E-4</v>
      </c>
      <c r="K130" s="36">
        <f>IF(results!$AA130&lt;&gt;"a","",IF(OR(W130=Z130,X130=Z130,Y130=Z130),Z130+0.0003,Z130))</f>
        <v>2.9999999999999997E-4</v>
      </c>
      <c r="L130" s="36">
        <f>IF(results!$AA130&lt;&gt;"a","",IF(OR(W130=AA130,X130=AA130,Y130=AA130,Z130=AA130),AA130+0.0004,AA130))</f>
        <v>44</v>
      </c>
      <c r="M130" s="36">
        <f>IF(results!$AA130&lt;&gt;"a","",IF(OR(W130=AB130,X130=AB130,Y130=AB130,Z130=AB130,AA130=AB130),AB130+0.0005,AB130))</f>
        <v>5.0000000000000001E-4</v>
      </c>
      <c r="N130" s="36">
        <f>IF(results!$AA130&lt;&gt;"a","",IF(OR(W130=AC130,X130=AC130,Y130=AC130,Z130=AC130,AA130=AC130,AB130=AC130),AC130+0.0006,AC130))</f>
        <v>5.9999999999999995E-4</v>
      </c>
      <c r="O130" s="36">
        <f>IF(results!$AA130&lt;&gt;"a","",IF(OR(W130=AD130,X130=AD130,Y130=AD130,Z130=AD130,AA130=AD130,AB130=AD130,AC130=AD130),AD130+0.0007,AD130))</f>
        <v>61</v>
      </c>
      <c r="P130" s="36">
        <f>IF(results!$AA130&lt;&gt;"a","",IF(OR(W130=AE130,X130=AE130,Y130=AE130,Z130=AE130,AA130=AE130,AB130=AE130,AC130=AE130,AD130=AE130),AE130+0.0008,AE130))</f>
        <v>8.0000000000000004E-4</v>
      </c>
      <c r="Q130" s="36">
        <f>IF(results!$AA130&lt;&gt;"a","",IF(OR(W130=AF130,X130=AF130,Y130=AF130,Z130=AF130,AA130=AF130,AB130=AF130,AC130=AF130,AD130=AF130,AE130=AF130),AF130+0.0009,AF130))</f>
        <v>8.9999999999999998E-4</v>
      </c>
      <c r="R130" s="36">
        <f>IF(results!$AA130&lt;&gt;"a","",AG130*2)</f>
        <v>0</v>
      </c>
      <c r="S130" s="4">
        <f t="shared" si="13"/>
        <v>105</v>
      </c>
      <c r="T130" s="4">
        <f t="shared" si="14"/>
        <v>105.000013</v>
      </c>
      <c r="U130" s="4">
        <f>results!Z130</f>
        <v>15</v>
      </c>
      <c r="V130" s="4">
        <f>IF(results!AA130="A",1,IF(results!AA130="B",2,IF(results!AA130="C",3,99)))</f>
        <v>1</v>
      </c>
      <c r="W130" s="35">
        <f>results!C130+results!D130</f>
        <v>0</v>
      </c>
      <c r="X130" s="35">
        <f>results!E130+results!F130</f>
        <v>0</v>
      </c>
      <c r="Y130" s="35">
        <f>results!G130+results!H130</f>
        <v>0</v>
      </c>
      <c r="Z130" s="35">
        <f>results!I130+results!J130</f>
        <v>0</v>
      </c>
      <c r="AA130" s="35">
        <f>results!K130+results!L130</f>
        <v>44</v>
      </c>
      <c r="AB130" s="35">
        <f>results!M130+results!N130</f>
        <v>0</v>
      </c>
      <c r="AC130" s="35">
        <f>results!O130+results!P130</f>
        <v>0</v>
      </c>
      <c r="AD130" s="35">
        <f>results!Q130+results!R130</f>
        <v>61</v>
      </c>
      <c r="AE130" s="35">
        <f>results!S130+results!T130</f>
        <v>0</v>
      </c>
      <c r="AF130" s="35">
        <f>results!U130+results!V130</f>
        <v>0</v>
      </c>
      <c r="AG130" s="35">
        <f>results!W130+results!X130</f>
        <v>0</v>
      </c>
      <c r="AH130" s="10">
        <f t="shared" si="15"/>
        <v>8.0000000000000004E-4</v>
      </c>
    </row>
    <row r="131" spans="1:34" x14ac:dyDescent="0.35">
      <c r="A131" s="18">
        <v>125</v>
      </c>
      <c r="B131" s="20">
        <f t="shared" si="17"/>
        <v>39</v>
      </c>
      <c r="C131" s="20">
        <f t="shared" si="18"/>
        <v>59</v>
      </c>
      <c r="D131" s="14">
        <f t="shared" si="20"/>
        <v>39</v>
      </c>
      <c r="E131" s="14">
        <f t="shared" si="20"/>
        <v>39</v>
      </c>
      <c r="F131" s="2" t="str">
        <f>IF(results!AA131&lt;&gt;"a","",results!B131)</f>
        <v/>
      </c>
      <c r="G131" s="2" t="str">
        <f>IF(results!$AA131&lt;&gt;"a","",results!Y131)</f>
        <v/>
      </c>
      <c r="H131" s="36" t="str">
        <f>IF(results!$AA131&lt;&gt;"a","",W131)</f>
        <v/>
      </c>
      <c r="I131" s="36" t="str">
        <f>IF(results!$AA131&lt;&gt;"a","",IF(X131=W131,X131+0.0001,X131))</f>
        <v/>
      </c>
      <c r="J131" s="36" t="str">
        <f>IF(results!$AA131&lt;&gt;"a","",IF(OR(W131=Y131,X131=Y131),Y131+0.0002,Y131))</f>
        <v/>
      </c>
      <c r="K131" s="36" t="str">
        <f>IF(results!$AA131&lt;&gt;"a","",IF(OR(W131=Z131,X131=Z131,Y131=Z131),Z131+0.0003,Z131))</f>
        <v/>
      </c>
      <c r="L131" s="36" t="str">
        <f>IF(results!$AA131&lt;&gt;"a","",IF(OR(W131=AA131,X131=AA131,Y131=AA131,Z131=AA131),AA131+0.0004,AA131))</f>
        <v/>
      </c>
      <c r="M131" s="36" t="str">
        <f>IF(results!$AA131&lt;&gt;"a","",IF(OR(W131=AB131,X131=AB131,Y131=AB131,Z131=AB131,AA131=AB131),AB131+0.0005,AB131))</f>
        <v/>
      </c>
      <c r="N131" s="36" t="str">
        <f>IF(results!$AA131&lt;&gt;"a","",IF(OR(W131=AC131,X131=AC131,Y131=AC131,Z131=AC131,AA131=AC131,AB131=AC131),AC131+0.0006,AC131))</f>
        <v/>
      </c>
      <c r="O131" s="36" t="str">
        <f>IF(results!$AA131&lt;&gt;"a","",IF(OR(W131=AD131,X131=AD131,Y131=AD131,Z131=AD131,AA131=AD131,AB131=AD131,AC131=AD131),AD131+0.0007,AD131))</f>
        <v/>
      </c>
      <c r="P131" s="36" t="str">
        <f>IF(results!$AA131&lt;&gt;"a","",IF(OR(W131=AE131,X131=AE131,Y131=AE131,Z131=AE131,AA131=AE131,AB131=AE131,AC131=AE131,AD131=AE131),AE131+0.0008,AE131))</f>
        <v/>
      </c>
      <c r="Q131" s="36" t="str">
        <f>IF(results!$AA131&lt;&gt;"a","",IF(OR(W131=AF131,X131=AF131,Y131=AF131,Z131=AF131,AA131=AF131,AB131=AF131,AC131=AF131,AD131=AF131,AE131=AF131),AF131+0.0009,AF131))</f>
        <v/>
      </c>
      <c r="R131" s="36" t="str">
        <f>IF(results!$AA131&lt;&gt;"a","",AG131*2)</f>
        <v/>
      </c>
      <c r="S131" s="4">
        <f t="shared" si="13"/>
        <v>0</v>
      </c>
      <c r="T131" s="4">
        <f t="shared" si="14"/>
        <v>1.31E-5</v>
      </c>
      <c r="U131" s="4">
        <f>results!Z131</f>
        <v>23.1</v>
      </c>
      <c r="V131" s="4">
        <f>IF(results!AA131="A",1,IF(results!AA131="B",2,IF(results!AA131="C",3,99)))</f>
        <v>2</v>
      </c>
      <c r="W131" s="35">
        <f>results!C131+results!D131</f>
        <v>0</v>
      </c>
      <c r="X131" s="35">
        <f>results!E131+results!F131</f>
        <v>0</v>
      </c>
      <c r="Y131" s="35">
        <f>results!G131+results!H131</f>
        <v>0</v>
      </c>
      <c r="Z131" s="35">
        <f>results!I131+results!J131</f>
        <v>0</v>
      </c>
      <c r="AA131" s="35">
        <f>results!K131+results!L131</f>
        <v>0</v>
      </c>
      <c r="AB131" s="35">
        <f>results!M131+results!N131</f>
        <v>0</v>
      </c>
      <c r="AC131" s="35">
        <f>results!O131+results!P131</f>
        <v>55</v>
      </c>
      <c r="AD131" s="35">
        <f>results!Q131+results!R131</f>
        <v>0</v>
      </c>
      <c r="AE131" s="35">
        <f>results!S131+results!T131</f>
        <v>0</v>
      </c>
      <c r="AF131" s="35">
        <f>results!U131+results!V131</f>
        <v>0</v>
      </c>
      <c r="AG131" s="35">
        <f>results!W131+results!X131</f>
        <v>0</v>
      </c>
      <c r="AH131" s="10" t="e">
        <f t="shared" si="15"/>
        <v>#NUM!</v>
      </c>
    </row>
    <row r="132" spans="1:34" x14ac:dyDescent="0.35">
      <c r="A132" s="18">
        <v>126</v>
      </c>
      <c r="B132" s="20">
        <f t="shared" si="17"/>
        <v>1</v>
      </c>
      <c r="C132" s="20">
        <f t="shared" si="18"/>
        <v>8</v>
      </c>
      <c r="D132" s="14">
        <f t="shared" si="20"/>
        <v>8</v>
      </c>
      <c r="E132" s="14">
        <f t="shared" si="20"/>
        <v>8</v>
      </c>
      <c r="F132" s="2" t="str">
        <f>IF(results!AA132&lt;&gt;"a","",results!B132)</f>
        <v xml:space="preserve">Tarman Božidar </v>
      </c>
      <c r="G132" s="2">
        <f>IF(results!$AA132&lt;&gt;"a","",results!Y132)</f>
        <v>6</v>
      </c>
      <c r="H132" s="36">
        <f>IF(results!$AA132&lt;&gt;"a","",W132)</f>
        <v>54</v>
      </c>
      <c r="I132" s="36">
        <f>IF(results!$AA132&lt;&gt;"a","",IF(X132=W132,X132+0.0001,X132))</f>
        <v>48</v>
      </c>
      <c r="J132" s="36">
        <f>IF(results!$AA132&lt;&gt;"a","",IF(OR(W132=Y132,X132=Y132),Y132+0.0002,Y132))</f>
        <v>0</v>
      </c>
      <c r="K132" s="36">
        <f>IF(results!$AA132&lt;&gt;"a","",IF(OR(W132=Z132,X132=Z132,Y132=Z132),Z132+0.0003,Z132))</f>
        <v>2.9999999999999997E-4</v>
      </c>
      <c r="L132" s="36">
        <f>IF(results!$AA132&lt;&gt;"a","",IF(OR(W132=AA132,X132=AA132,Y132=AA132,Z132=AA132),AA132+0.0004,AA132))</f>
        <v>53</v>
      </c>
      <c r="M132" s="36">
        <f>IF(results!$AA132&lt;&gt;"a","",IF(OR(W132=AB132,X132=AB132,Y132=AB132,Z132=AB132,AA132=AB132),AB132+0.0005,AB132))</f>
        <v>52</v>
      </c>
      <c r="N132" s="36">
        <f>IF(results!$AA132&lt;&gt;"a","",IF(OR(W132=AC132,X132=AC132,Y132=AC132,Z132=AC132,AA132=AC132,AB132=AC132),AC132+0.0006,AC132))</f>
        <v>5.9999999999999995E-4</v>
      </c>
      <c r="O132" s="36">
        <f>IF(results!$AA132&lt;&gt;"a","",IF(OR(W132=AD132,X132=AD132,Y132=AD132,Z132=AD132,AA132=AD132,AB132=AD132,AC132=AD132),AD132+0.0007,AD132))</f>
        <v>56</v>
      </c>
      <c r="P132" s="36">
        <f>IF(results!$AA132&lt;&gt;"a","",IF(OR(W132=AE132,X132=AE132,Y132=AE132,Z132=AE132,AA132=AE132,AB132=AE132,AC132=AE132,AD132=AE132),AE132+0.0008,AE132))</f>
        <v>55</v>
      </c>
      <c r="Q132" s="36">
        <f>IF(results!$AA132&lt;&gt;"a","",IF(OR(W132=AF132,X132=AF132,Y132=AF132,Z132=AF132,AA132=AF132,AB132=AF132,AC132=AF132,AD132=AF132,AE132=AF132),AF132+0.0009,AF132))</f>
        <v>8.9999999999999998E-4</v>
      </c>
      <c r="R132" s="36">
        <f>IF(results!$AA132&lt;&gt;"a","",AG132*2)</f>
        <v>0</v>
      </c>
      <c r="S132" s="4">
        <f t="shared" si="13"/>
        <v>318</v>
      </c>
      <c r="T132" s="4">
        <f t="shared" si="14"/>
        <v>318.00001320000001</v>
      </c>
      <c r="U132" s="4">
        <f>results!Z132</f>
        <v>11.7</v>
      </c>
      <c r="V132" s="4">
        <f>IF(results!AA132="A",1,IF(results!AA132="B",2,IF(results!AA132="C",3,99)))</f>
        <v>1</v>
      </c>
      <c r="W132" s="35">
        <f>results!C132+results!D132</f>
        <v>54</v>
      </c>
      <c r="X132" s="35">
        <f>results!E132+results!F132</f>
        <v>48</v>
      </c>
      <c r="Y132" s="35">
        <f>results!G132+results!H132</f>
        <v>0</v>
      </c>
      <c r="Z132" s="35">
        <f>results!I132+results!J132</f>
        <v>0</v>
      </c>
      <c r="AA132" s="35">
        <f>results!K132+results!L132</f>
        <v>53</v>
      </c>
      <c r="AB132" s="35">
        <f>results!M132+results!N132</f>
        <v>52</v>
      </c>
      <c r="AC132" s="35">
        <f>results!O132+results!P132</f>
        <v>0</v>
      </c>
      <c r="AD132" s="35">
        <f>results!Q132+results!R132</f>
        <v>56</v>
      </c>
      <c r="AE132" s="35">
        <f>results!S132+results!T132</f>
        <v>55</v>
      </c>
      <c r="AF132" s="35">
        <f>results!U132+results!V132</f>
        <v>0</v>
      </c>
      <c r="AG132" s="35">
        <f>results!W132+results!X132</f>
        <v>0</v>
      </c>
      <c r="AH132" s="10">
        <f t="shared" si="15"/>
        <v>53</v>
      </c>
    </row>
    <row r="133" spans="1:34" x14ac:dyDescent="0.35">
      <c r="A133" s="18">
        <v>127</v>
      </c>
      <c r="B133" s="20">
        <f t="shared" si="17"/>
        <v>110</v>
      </c>
      <c r="C133" s="20">
        <f t="shared" si="18"/>
        <v>58</v>
      </c>
      <c r="D133" s="14">
        <f t="shared" si="20"/>
        <v>39</v>
      </c>
      <c r="E133" s="14">
        <f t="shared" si="20"/>
        <v>39</v>
      </c>
      <c r="F133" s="2" t="str">
        <f>IF(results!AA133&lt;&gt;"a","",results!B133)</f>
        <v/>
      </c>
      <c r="G133" s="2" t="str">
        <f>IF(results!$AA133&lt;&gt;"a","",results!Y133)</f>
        <v/>
      </c>
      <c r="H133" s="36" t="str">
        <f>IF(results!$AA133&lt;&gt;"a","",W133)</f>
        <v/>
      </c>
      <c r="I133" s="36" t="str">
        <f>IF(results!$AA133&lt;&gt;"a","",IF(X133=W133,X133+0.0001,X133))</f>
        <v/>
      </c>
      <c r="J133" s="36" t="str">
        <f>IF(results!$AA133&lt;&gt;"a","",IF(OR(W133=Y133,X133=Y133),Y133+0.0002,Y133))</f>
        <v/>
      </c>
      <c r="K133" s="36" t="str">
        <f>IF(results!$AA133&lt;&gt;"a","",IF(OR(W133=Z133,X133=Z133,Y133=Z133),Z133+0.0003,Z133))</f>
        <v/>
      </c>
      <c r="L133" s="36" t="str">
        <f>IF(results!$AA133&lt;&gt;"a","",IF(OR(W133=AA133,X133=AA133,Y133=AA133,Z133=AA133),AA133+0.0004,AA133))</f>
        <v/>
      </c>
      <c r="M133" s="36" t="str">
        <f>IF(results!$AA133&lt;&gt;"a","",IF(OR(W133=AB133,X133=AB133,Y133=AB133,Z133=AB133,AA133=AB133),AB133+0.0005,AB133))</f>
        <v/>
      </c>
      <c r="N133" s="36" t="str">
        <f>IF(results!$AA133&lt;&gt;"a","",IF(OR(W133=AC133,X133=AC133,Y133=AC133,Z133=AC133,AA133=AC133,AB133=AC133),AC133+0.0006,AC133))</f>
        <v/>
      </c>
      <c r="O133" s="36" t="str">
        <f>IF(results!$AA133&lt;&gt;"a","",IF(OR(W133=AD133,X133=AD133,Y133=AD133,Z133=AD133,AA133=AD133,AB133=AD133,AC133=AD133),AD133+0.0007,AD133))</f>
        <v/>
      </c>
      <c r="P133" s="36" t="str">
        <f>IF(results!$AA133&lt;&gt;"a","",IF(OR(W133=AE133,X133=AE133,Y133=AE133,Z133=AE133,AA133=AE133,AB133=AE133,AC133=AE133,AD133=AE133),AE133+0.0008,AE133))</f>
        <v/>
      </c>
      <c r="Q133" s="36" t="str">
        <f>IF(results!$AA133&lt;&gt;"a","",IF(OR(W133=AF133,X133=AF133,Y133=AF133,Z133=AF133,AA133=AF133,AB133=AF133,AC133=AF133,AD133=AF133,AE133=AF133),AF133+0.0009,AF133))</f>
        <v/>
      </c>
      <c r="R133" s="36" t="str">
        <f>IF(results!$AA133&lt;&gt;"a","",AG133*2)</f>
        <v/>
      </c>
      <c r="S133" s="4">
        <f t="shared" si="13"/>
        <v>0</v>
      </c>
      <c r="T133" s="4">
        <f t="shared" si="14"/>
        <v>1.33E-5</v>
      </c>
      <c r="U133" s="4">
        <f>results!Z133</f>
        <v>32.6</v>
      </c>
      <c r="V133" s="4">
        <f>IF(results!AA133="A",1,IF(results!AA133="B",2,IF(results!AA133="C",3,99)))</f>
        <v>3</v>
      </c>
      <c r="W133" s="35">
        <f>results!C133+results!D133</f>
        <v>0</v>
      </c>
      <c r="X133" s="35">
        <f>results!E133+results!F133</f>
        <v>38</v>
      </c>
      <c r="Y133" s="35">
        <f>results!G133+results!H133</f>
        <v>32</v>
      </c>
      <c r="Z133" s="35">
        <f>results!I133+results!J133</f>
        <v>46</v>
      </c>
      <c r="AA133" s="35">
        <f>results!K133+results!L133</f>
        <v>40</v>
      </c>
      <c r="AB133" s="35">
        <f>results!M133+results!N133</f>
        <v>37</v>
      </c>
      <c r="AC133" s="35">
        <f>results!O133+results!P133</f>
        <v>40</v>
      </c>
      <c r="AD133" s="35">
        <f>results!Q133+results!R133</f>
        <v>51</v>
      </c>
      <c r="AE133" s="35">
        <f>results!S133+results!T133</f>
        <v>36</v>
      </c>
      <c r="AF133" s="35">
        <f>results!U133+results!V133</f>
        <v>42</v>
      </c>
      <c r="AG133" s="35">
        <f>results!W133+results!X133</f>
        <v>44</v>
      </c>
      <c r="AH133" s="10" t="e">
        <f t="shared" si="15"/>
        <v>#NUM!</v>
      </c>
    </row>
    <row r="134" spans="1:34" x14ac:dyDescent="0.35">
      <c r="A134" s="18">
        <v>128</v>
      </c>
      <c r="B134" s="20">
        <f t="shared" si="17"/>
        <v>110</v>
      </c>
      <c r="C134" s="20">
        <f t="shared" si="18"/>
        <v>57</v>
      </c>
      <c r="D134" s="14">
        <f t="shared" si="20"/>
        <v>39</v>
      </c>
      <c r="E134" s="14">
        <f t="shared" si="20"/>
        <v>39</v>
      </c>
      <c r="F134" s="2" t="str">
        <f>IF(results!AA134&lt;&gt;"a","",results!B134)</f>
        <v/>
      </c>
      <c r="G134" s="2" t="str">
        <f>IF(results!$AA134&lt;&gt;"a","",results!Y134)</f>
        <v/>
      </c>
      <c r="H134" s="36" t="str">
        <f>IF(results!$AA134&lt;&gt;"a","",W134)</f>
        <v/>
      </c>
      <c r="I134" s="36" t="str">
        <f>IF(results!$AA134&lt;&gt;"a","",IF(X134=W134,X134+0.0001,X134))</f>
        <v/>
      </c>
      <c r="J134" s="36" t="str">
        <f>IF(results!$AA134&lt;&gt;"a","",IF(OR(W134=Y134,X134=Y134),Y134+0.0002,Y134))</f>
        <v/>
      </c>
      <c r="K134" s="36" t="str">
        <f>IF(results!$AA134&lt;&gt;"a","",IF(OR(W134=Z134,X134=Z134,Y134=Z134),Z134+0.0003,Z134))</f>
        <v/>
      </c>
      <c r="L134" s="36" t="str">
        <f>IF(results!$AA134&lt;&gt;"a","",IF(OR(W134=AA134,X134=AA134,Y134=AA134,Z134=AA134),AA134+0.0004,AA134))</f>
        <v/>
      </c>
      <c r="M134" s="36" t="str">
        <f>IF(results!$AA134&lt;&gt;"a","",IF(OR(W134=AB134,X134=AB134,Y134=AB134,Z134=AB134,AA134=AB134),AB134+0.0005,AB134))</f>
        <v/>
      </c>
      <c r="N134" s="36" t="str">
        <f>IF(results!$AA134&lt;&gt;"a","",IF(OR(W134=AC134,X134=AC134,Y134=AC134,Z134=AC134,AA134=AC134,AB134=AC134),AC134+0.0006,AC134))</f>
        <v/>
      </c>
      <c r="O134" s="36" t="str">
        <f>IF(results!$AA134&lt;&gt;"a","",IF(OR(W134=AD134,X134=AD134,Y134=AD134,Z134=AD134,AA134=AD134,AB134=AD134,AC134=AD134),AD134+0.0007,AD134))</f>
        <v/>
      </c>
      <c r="P134" s="36" t="str">
        <f>IF(results!$AA134&lt;&gt;"a","",IF(OR(W134=AE134,X134=AE134,Y134=AE134,Z134=AE134,AA134=AE134,AB134=AE134,AC134=AE134,AD134=AE134),AE134+0.0008,AE134))</f>
        <v/>
      </c>
      <c r="Q134" s="36" t="str">
        <f>IF(results!$AA134&lt;&gt;"a","",IF(OR(W134=AF134,X134=AF134,Y134=AF134,Z134=AF134,AA134=AF134,AB134=AF134,AC134=AF134,AD134=AF134,AE134=AF134),AF134+0.0009,AF134))</f>
        <v/>
      </c>
      <c r="R134" s="36" t="str">
        <f>IF(results!$AA134&lt;&gt;"a","",AG134*2)</f>
        <v/>
      </c>
      <c r="S134" s="4">
        <f t="shared" si="13"/>
        <v>0</v>
      </c>
      <c r="T134" s="4">
        <f t="shared" si="14"/>
        <v>1.3399999999999999E-5</v>
      </c>
      <c r="U134" s="4">
        <f>results!Z134</f>
        <v>25.7</v>
      </c>
      <c r="V134" s="4">
        <f>IF(results!AA134="A",1,IF(results!AA134="B",2,IF(results!AA134="C",3,99)))</f>
        <v>3</v>
      </c>
      <c r="W134" s="35">
        <f>results!C134+results!D134</f>
        <v>0</v>
      </c>
      <c r="X134" s="35">
        <f>results!E134+results!F134</f>
        <v>0</v>
      </c>
      <c r="Y134" s="35">
        <f>results!G134+results!H134</f>
        <v>0</v>
      </c>
      <c r="Z134" s="35">
        <f>results!I134+results!J134</f>
        <v>0</v>
      </c>
      <c r="AA134" s="35">
        <f>results!K134+results!L134</f>
        <v>0</v>
      </c>
      <c r="AB134" s="35">
        <f>results!M134+results!N134</f>
        <v>0</v>
      </c>
      <c r="AC134" s="35">
        <f>results!O134+results!P134</f>
        <v>0</v>
      </c>
      <c r="AD134" s="35">
        <f>results!Q134+results!R134</f>
        <v>0</v>
      </c>
      <c r="AE134" s="35">
        <f>results!S134+results!T134</f>
        <v>0</v>
      </c>
      <c r="AF134" s="35">
        <f>results!U134+results!V134</f>
        <v>48</v>
      </c>
      <c r="AG134" s="35">
        <f>results!W134+results!X134</f>
        <v>35</v>
      </c>
      <c r="AH134" s="10" t="e">
        <f t="shared" si="15"/>
        <v>#NUM!</v>
      </c>
    </row>
    <row r="135" spans="1:34" x14ac:dyDescent="0.35">
      <c r="A135" s="18">
        <v>129</v>
      </c>
      <c r="B135" s="20">
        <f t="shared" ref="B135:B155" si="21">RANK($V135,$V$7:$V$155,1)</f>
        <v>110</v>
      </c>
      <c r="C135" s="20">
        <f t="shared" ref="C135:C155" si="22">RANK($T135,$T$7:$T$155)</f>
        <v>56</v>
      </c>
      <c r="D135" s="14">
        <f t="shared" si="20"/>
        <v>39</v>
      </c>
      <c r="E135" s="14">
        <f t="shared" si="20"/>
        <v>39</v>
      </c>
      <c r="F135" s="2" t="str">
        <f>IF(results!AA135&lt;&gt;"a","",results!B135)</f>
        <v/>
      </c>
      <c r="G135" s="2" t="str">
        <f>IF(results!$AA135&lt;&gt;"a","",results!Y135)</f>
        <v/>
      </c>
      <c r="H135" s="36" t="str">
        <f>IF(results!$AA135&lt;&gt;"a","",W135)</f>
        <v/>
      </c>
      <c r="I135" s="36" t="str">
        <f>IF(results!$AA135&lt;&gt;"a","",IF(X135=W135,X135+0.0001,X135))</f>
        <v/>
      </c>
      <c r="J135" s="36" t="str">
        <f>IF(results!$AA135&lt;&gt;"a","",IF(OR(W135=Y135,X135=Y135),Y135+0.0002,Y135))</f>
        <v/>
      </c>
      <c r="K135" s="36" t="str">
        <f>IF(results!$AA135&lt;&gt;"a","",IF(OR(W135=Z135,X135=Z135,Y135=Z135),Z135+0.0003,Z135))</f>
        <v/>
      </c>
      <c r="L135" s="36" t="str">
        <f>IF(results!$AA135&lt;&gt;"a","",IF(OR(W135=AA135,X135=AA135,Y135=AA135,Z135=AA135),AA135+0.0004,AA135))</f>
        <v/>
      </c>
      <c r="M135" s="36" t="str">
        <f>IF(results!$AA135&lt;&gt;"a","",IF(OR(W135=AB135,X135=AB135,Y135=AB135,Z135=AB135,AA135=AB135),AB135+0.0005,AB135))</f>
        <v/>
      </c>
      <c r="N135" s="36" t="str">
        <f>IF(results!$AA135&lt;&gt;"a","",IF(OR(W135=AC135,X135=AC135,Y135=AC135,Z135=AC135,AA135=AC135,AB135=AC135),AC135+0.0006,AC135))</f>
        <v/>
      </c>
      <c r="O135" s="36" t="str">
        <f>IF(results!$AA135&lt;&gt;"a","",IF(OR(W135=AD135,X135=AD135,Y135=AD135,Z135=AD135,AA135=AD135,AB135=AD135,AC135=AD135),AD135+0.0007,AD135))</f>
        <v/>
      </c>
      <c r="P135" s="36" t="str">
        <f>IF(results!$AA135&lt;&gt;"a","",IF(OR(W135=AE135,X135=AE135,Y135=AE135,Z135=AE135,AA135=AE135,AB135=AE135,AC135=AE135,AD135=AE135),AE135+0.0008,AE135))</f>
        <v/>
      </c>
      <c r="Q135" s="36" t="str">
        <f>IF(results!$AA135&lt;&gt;"a","",IF(OR(W135=AF135,X135=AF135,Y135=AF135,Z135=AF135,AA135=AF135,AB135=AF135,AC135=AF135,AD135=AF135,AE135=AF135),AF135+0.0009,AF135))</f>
        <v/>
      </c>
      <c r="R135" s="36" t="str">
        <f>IF(results!$AA135&lt;&gt;"a","",AG135*2)</f>
        <v/>
      </c>
      <c r="S135" s="4">
        <f t="shared" si="13"/>
        <v>0</v>
      </c>
      <c r="T135" s="4">
        <f t="shared" si="14"/>
        <v>1.3499999999999999E-5</v>
      </c>
      <c r="U135" s="4">
        <f>results!Z135</f>
        <v>40.5</v>
      </c>
      <c r="V135" s="4">
        <f>IF(results!AA135="A",1,IF(results!AA135="B",2,IF(results!AA135="C",3,99)))</f>
        <v>3</v>
      </c>
      <c r="W135" s="35">
        <f>results!C135+results!D135</f>
        <v>34</v>
      </c>
      <c r="X135" s="35">
        <f>results!E135+results!F135</f>
        <v>19</v>
      </c>
      <c r="Y135" s="35">
        <f>results!G135+results!H135</f>
        <v>35</v>
      </c>
      <c r="Z135" s="35">
        <f>results!I135+results!J135</f>
        <v>28</v>
      </c>
      <c r="AA135" s="35">
        <f>results!K135+results!L135</f>
        <v>37</v>
      </c>
      <c r="AB135" s="35">
        <f>results!M135+results!N135</f>
        <v>0</v>
      </c>
      <c r="AC135" s="35">
        <f>results!O135+results!P135</f>
        <v>0</v>
      </c>
      <c r="AD135" s="35">
        <f>results!Q135+results!R135</f>
        <v>33</v>
      </c>
      <c r="AE135" s="35">
        <f>results!S135+results!T135</f>
        <v>23</v>
      </c>
      <c r="AF135" s="35">
        <f>results!U135+results!V135</f>
        <v>57</v>
      </c>
      <c r="AG135" s="35">
        <f>results!W135+results!X135</f>
        <v>29</v>
      </c>
      <c r="AH135" s="10" t="e">
        <f t="shared" si="15"/>
        <v>#NUM!</v>
      </c>
    </row>
    <row r="136" spans="1:34" x14ac:dyDescent="0.35">
      <c r="A136" s="18">
        <v>130</v>
      </c>
      <c r="B136" s="20">
        <f t="shared" si="21"/>
        <v>39</v>
      </c>
      <c r="C136" s="20">
        <f t="shared" si="22"/>
        <v>55</v>
      </c>
      <c r="D136" s="14">
        <f t="shared" si="20"/>
        <v>39</v>
      </c>
      <c r="E136" s="14">
        <f t="shared" si="20"/>
        <v>39</v>
      </c>
      <c r="F136" s="2" t="str">
        <f>IF(results!AA136&lt;&gt;"a","",results!B136)</f>
        <v/>
      </c>
      <c r="G136" s="2" t="str">
        <f>IF(results!$AA136&lt;&gt;"a","",results!Y136)</f>
        <v/>
      </c>
      <c r="H136" s="36" t="str">
        <f>IF(results!$AA136&lt;&gt;"a","",W136)</f>
        <v/>
      </c>
      <c r="I136" s="36" t="str">
        <f>IF(results!$AA136&lt;&gt;"a","",IF(X136=W136,X136+0.0001,X136))</f>
        <v/>
      </c>
      <c r="J136" s="36" t="str">
        <f>IF(results!$AA136&lt;&gt;"a","",IF(OR(W136=Y136,X136=Y136),Y136+0.0002,Y136))</f>
        <v/>
      </c>
      <c r="K136" s="36" t="str">
        <f>IF(results!$AA136&lt;&gt;"a","",IF(OR(W136=Z136,X136=Z136,Y136=Z136),Z136+0.0003,Z136))</f>
        <v/>
      </c>
      <c r="L136" s="36" t="str">
        <f>IF(results!$AA136&lt;&gt;"a","",IF(OR(W136=AA136,X136=AA136,Y136=AA136,Z136=AA136),AA136+0.0004,AA136))</f>
        <v/>
      </c>
      <c r="M136" s="36" t="str">
        <f>IF(results!$AA136&lt;&gt;"a","",IF(OR(W136=AB136,X136=AB136,Y136=AB136,Z136=AB136,AA136=AB136),AB136+0.0005,AB136))</f>
        <v/>
      </c>
      <c r="N136" s="36" t="str">
        <f>IF(results!$AA136&lt;&gt;"a","",IF(OR(W136=AC136,X136=AC136,Y136=AC136,Z136=AC136,AA136=AC136,AB136=AC136),AC136+0.0006,AC136))</f>
        <v/>
      </c>
      <c r="O136" s="36" t="str">
        <f>IF(results!$AA136&lt;&gt;"a","",IF(OR(W136=AD136,X136=AD136,Y136=AD136,Z136=AD136,AA136=AD136,AB136=AD136,AC136=AD136),AD136+0.0007,AD136))</f>
        <v/>
      </c>
      <c r="P136" s="36" t="str">
        <f>IF(results!$AA136&lt;&gt;"a","",IF(OR(W136=AE136,X136=AE136,Y136=AE136,Z136=AE136,AA136=AE136,AB136=AE136,AC136=AE136,AD136=AE136),AE136+0.0008,AE136))</f>
        <v/>
      </c>
      <c r="Q136" s="36" t="str">
        <f>IF(results!$AA136&lt;&gt;"a","",IF(OR(W136=AF136,X136=AF136,Y136=AF136,Z136=AF136,AA136=AF136,AB136=AF136,AC136=AF136,AD136=AF136,AE136=AF136),AF136+0.0009,AF136))</f>
        <v/>
      </c>
      <c r="R136" s="36" t="str">
        <f>IF(results!$AA136&lt;&gt;"a","",AG136*2)</f>
        <v/>
      </c>
      <c r="S136" s="4">
        <f t="shared" ref="S136:S146" si="23">IF(F136&lt;&gt;"",ROUND((MAX(H136:R136)+LARGE(H136:R136,2)+LARGE(H136:R136,3)+LARGE(H136:R136,4)+LARGE(H136:R136,5)+LARGE(H136:R136,6)),0),0)</f>
        <v>0</v>
      </c>
      <c r="T136" s="4">
        <f t="shared" ref="T136:T146" si="24">S136+0.0000001*ROW()</f>
        <v>1.3599999999999999E-5</v>
      </c>
      <c r="U136" s="4">
        <f>results!Z136</f>
        <v>25</v>
      </c>
      <c r="V136" s="4">
        <f>IF(results!AA136="A",1,IF(results!AA136="B",2,IF(results!AA136="C",3,99)))</f>
        <v>2</v>
      </c>
      <c r="W136" s="35">
        <f>results!C136+results!D136</f>
        <v>0</v>
      </c>
      <c r="X136" s="35">
        <f>results!E136+results!F136</f>
        <v>0</v>
      </c>
      <c r="Y136" s="35">
        <f>results!G136+results!H136</f>
        <v>0</v>
      </c>
      <c r="Z136" s="35">
        <f>results!I136+results!J136</f>
        <v>0</v>
      </c>
      <c r="AA136" s="35">
        <f>results!K136+results!L136</f>
        <v>0</v>
      </c>
      <c r="AB136" s="35">
        <f>results!M136+results!N136</f>
        <v>0</v>
      </c>
      <c r="AC136" s="35">
        <f>results!O136+results!P136</f>
        <v>0</v>
      </c>
      <c r="AD136" s="35">
        <f>results!Q136+results!R136</f>
        <v>0</v>
      </c>
      <c r="AE136" s="35">
        <f>results!S136+results!T136</f>
        <v>34</v>
      </c>
      <c r="AF136" s="35">
        <f>results!U136+results!V136</f>
        <v>0</v>
      </c>
      <c r="AG136" s="35">
        <f>results!W136+results!X136</f>
        <v>0</v>
      </c>
      <c r="AH136" s="10" t="e">
        <f t="shared" ref="AH136:AH146" si="25">LARGE(H136:R136,4)</f>
        <v>#NUM!</v>
      </c>
    </row>
    <row r="137" spans="1:34" x14ac:dyDescent="0.35">
      <c r="A137" s="18">
        <v>131</v>
      </c>
      <c r="B137" s="20">
        <f t="shared" si="21"/>
        <v>39</v>
      </c>
      <c r="C137" s="20">
        <f t="shared" si="22"/>
        <v>54</v>
      </c>
      <c r="D137" s="14">
        <f t="shared" si="20"/>
        <v>39</v>
      </c>
      <c r="E137" s="14">
        <f t="shared" si="20"/>
        <v>39</v>
      </c>
      <c r="F137" s="2" t="str">
        <f>IF(results!AA137&lt;&gt;"a","",results!B137)</f>
        <v/>
      </c>
      <c r="G137" s="2" t="str">
        <f>IF(results!$AA137&lt;&gt;"a","",results!Y137)</f>
        <v/>
      </c>
      <c r="H137" s="36" t="str">
        <f>IF(results!$AA137&lt;&gt;"a","",W137)</f>
        <v/>
      </c>
      <c r="I137" s="36" t="str">
        <f>IF(results!$AA137&lt;&gt;"a","",IF(X137=W137,X137+0.0001,X137))</f>
        <v/>
      </c>
      <c r="J137" s="36" t="str">
        <f>IF(results!$AA137&lt;&gt;"a","",IF(OR(W137=Y137,X137=Y137),Y137+0.0002,Y137))</f>
        <v/>
      </c>
      <c r="K137" s="36" t="str">
        <f>IF(results!$AA137&lt;&gt;"a","",IF(OR(W137=Z137,X137=Z137,Y137=Z137),Z137+0.0003,Z137))</f>
        <v/>
      </c>
      <c r="L137" s="36" t="str">
        <f>IF(results!$AA137&lt;&gt;"a","",IF(OR(W137=AA137,X137=AA137,Y137=AA137,Z137=AA137),AA137+0.0004,AA137))</f>
        <v/>
      </c>
      <c r="M137" s="36" t="str">
        <f>IF(results!$AA137&lt;&gt;"a","",IF(OR(W137=AB137,X137=AB137,Y137=AB137,Z137=AB137,AA137=AB137),AB137+0.0005,AB137))</f>
        <v/>
      </c>
      <c r="N137" s="36" t="str">
        <f>IF(results!$AA137&lt;&gt;"a","",IF(OR(W137=AC137,X137=AC137,Y137=AC137,Z137=AC137,AA137=AC137,AB137=AC137),AC137+0.0006,AC137))</f>
        <v/>
      </c>
      <c r="O137" s="36" t="str">
        <f>IF(results!$AA137&lt;&gt;"a","",IF(OR(W137=AD137,X137=AD137,Y137=AD137,Z137=AD137,AA137=AD137,AB137=AD137,AC137=AD137),AD137+0.0007,AD137))</f>
        <v/>
      </c>
      <c r="P137" s="36" t="str">
        <f>IF(results!$AA137&lt;&gt;"a","",IF(OR(W137=AE137,X137=AE137,Y137=AE137,Z137=AE137,AA137=AE137,AB137=AE137,AC137=AE137,AD137=AE137),AE137+0.0008,AE137))</f>
        <v/>
      </c>
      <c r="Q137" s="36" t="str">
        <f>IF(results!$AA137&lt;&gt;"a","",IF(OR(W137=AF137,X137=AF137,Y137=AF137,Z137=AF137,AA137=AF137,AB137=AF137,AC137=AF137,AD137=AF137,AE137=AF137),AF137+0.0009,AF137))</f>
        <v/>
      </c>
      <c r="R137" s="36" t="str">
        <f>IF(results!$AA137&lt;&gt;"a","",AG137*2)</f>
        <v/>
      </c>
      <c r="S137" s="4">
        <f t="shared" si="23"/>
        <v>0</v>
      </c>
      <c r="T137" s="4">
        <f t="shared" si="24"/>
        <v>1.3699999999999999E-5</v>
      </c>
      <c r="U137" s="4">
        <f>results!Z137</f>
        <v>23.7</v>
      </c>
      <c r="V137" s="4">
        <f>IF(results!AA137="A",1,IF(results!AA137="B",2,IF(results!AA137="C",3,99)))</f>
        <v>2</v>
      </c>
      <c r="W137" s="35">
        <f>results!C137+results!D137</f>
        <v>0</v>
      </c>
      <c r="X137" s="35">
        <f>results!E137+results!F137</f>
        <v>0</v>
      </c>
      <c r="Y137" s="35">
        <f>results!G137+results!H137</f>
        <v>0</v>
      </c>
      <c r="Z137" s="35">
        <f>results!I137+results!J137</f>
        <v>0</v>
      </c>
      <c r="AA137" s="35">
        <f>results!K137+results!L137</f>
        <v>52</v>
      </c>
      <c r="AB137" s="35">
        <f>results!M137+results!N137</f>
        <v>0</v>
      </c>
      <c r="AC137" s="35">
        <f>results!O137+results!P137</f>
        <v>0</v>
      </c>
      <c r="AD137" s="35">
        <f>results!Q137+results!R137</f>
        <v>0</v>
      </c>
      <c r="AE137" s="35">
        <f>results!S137+results!T137</f>
        <v>0</v>
      </c>
      <c r="AF137" s="35">
        <f>results!U137+results!V137</f>
        <v>0</v>
      </c>
      <c r="AG137" s="35">
        <f>results!W137+results!X137</f>
        <v>57</v>
      </c>
      <c r="AH137" s="10" t="e">
        <f t="shared" si="25"/>
        <v>#NUM!</v>
      </c>
    </row>
    <row r="138" spans="1:34" x14ac:dyDescent="0.35">
      <c r="A138" s="18">
        <v>132</v>
      </c>
      <c r="B138" s="20">
        <f t="shared" si="21"/>
        <v>39</v>
      </c>
      <c r="C138" s="20">
        <f t="shared" si="22"/>
        <v>53</v>
      </c>
      <c r="D138" s="14">
        <f t="shared" si="20"/>
        <v>39</v>
      </c>
      <c r="E138" s="14">
        <f t="shared" si="20"/>
        <v>39</v>
      </c>
      <c r="F138" s="2" t="str">
        <f>IF(results!AA138&lt;&gt;"a","",results!B138)</f>
        <v/>
      </c>
      <c r="G138" s="2" t="str">
        <f>IF(results!$AA138&lt;&gt;"a","",results!Y138)</f>
        <v/>
      </c>
      <c r="H138" s="36" t="str">
        <f>IF(results!$AA138&lt;&gt;"a","",W138)</f>
        <v/>
      </c>
      <c r="I138" s="36" t="str">
        <f>IF(results!$AA138&lt;&gt;"a","",IF(X138=W138,X138+0.0001,X138))</f>
        <v/>
      </c>
      <c r="J138" s="36" t="str">
        <f>IF(results!$AA138&lt;&gt;"a","",IF(OR(W138=Y138,X138=Y138),Y138+0.0002,Y138))</f>
        <v/>
      </c>
      <c r="K138" s="36" t="str">
        <f>IF(results!$AA138&lt;&gt;"a","",IF(OR(W138=Z138,X138=Z138,Y138=Z138),Z138+0.0003,Z138))</f>
        <v/>
      </c>
      <c r="L138" s="36" t="str">
        <f>IF(results!$AA138&lt;&gt;"a","",IF(OR(W138=AA138,X138=AA138,Y138=AA138,Z138=AA138),AA138+0.0004,AA138))</f>
        <v/>
      </c>
      <c r="M138" s="36" t="str">
        <f>IF(results!$AA138&lt;&gt;"a","",IF(OR(W138=AB138,X138=AB138,Y138=AB138,Z138=AB138,AA138=AB138),AB138+0.0005,AB138))</f>
        <v/>
      </c>
      <c r="N138" s="36" t="str">
        <f>IF(results!$AA138&lt;&gt;"a","",IF(OR(W138=AC138,X138=AC138,Y138=AC138,Z138=AC138,AA138=AC138,AB138=AC138),AC138+0.0006,AC138))</f>
        <v/>
      </c>
      <c r="O138" s="36" t="str">
        <f>IF(results!$AA138&lt;&gt;"a","",IF(OR(W138=AD138,X138=AD138,Y138=AD138,Z138=AD138,AA138=AD138,AB138=AD138,AC138=AD138),AD138+0.0007,AD138))</f>
        <v/>
      </c>
      <c r="P138" s="36" t="str">
        <f>IF(results!$AA138&lt;&gt;"a","",IF(OR(W138=AE138,X138=AE138,Y138=AE138,Z138=AE138,AA138=AE138,AB138=AE138,AC138=AE138,AD138=AE138),AE138+0.0008,AE138))</f>
        <v/>
      </c>
      <c r="Q138" s="36" t="str">
        <f>IF(results!$AA138&lt;&gt;"a","",IF(OR(W138=AF138,X138=AF138,Y138=AF138,Z138=AF138,AA138=AF138,AB138=AF138,AC138=AF138,AD138=AF138,AE138=AF138),AF138+0.0009,AF138))</f>
        <v/>
      </c>
      <c r="R138" s="36" t="str">
        <f>IF(results!$AA138&lt;&gt;"a","",AG138*2)</f>
        <v/>
      </c>
      <c r="S138" s="4">
        <f t="shared" si="23"/>
        <v>0</v>
      </c>
      <c r="T138" s="4">
        <f t="shared" si="24"/>
        <v>1.38E-5</v>
      </c>
      <c r="U138" s="4">
        <f>results!Z138</f>
        <v>23.2</v>
      </c>
      <c r="V138" s="4">
        <f>IF(results!AA138="A",1,IF(results!AA138="B",2,IF(results!AA138="C",3,99)))</f>
        <v>2</v>
      </c>
      <c r="W138" s="35">
        <f>results!C138+results!D138</f>
        <v>0</v>
      </c>
      <c r="X138" s="35">
        <f>results!E138+results!F138</f>
        <v>0</v>
      </c>
      <c r="Y138" s="35">
        <f>results!G138+results!H138</f>
        <v>41</v>
      </c>
      <c r="Z138" s="35">
        <f>results!I138+results!J138</f>
        <v>0</v>
      </c>
      <c r="AA138" s="35">
        <f>results!K138+results!L138</f>
        <v>0</v>
      </c>
      <c r="AB138" s="35">
        <f>results!M138+results!N138</f>
        <v>0</v>
      </c>
      <c r="AC138" s="35">
        <f>results!O138+results!P138</f>
        <v>0</v>
      </c>
      <c r="AD138" s="35">
        <f>results!Q138+results!R138</f>
        <v>0</v>
      </c>
      <c r="AE138" s="35">
        <f>results!S138+results!T138</f>
        <v>0</v>
      </c>
      <c r="AF138" s="35">
        <f>results!U138+results!V138</f>
        <v>0</v>
      </c>
      <c r="AG138" s="35">
        <f>results!W138+results!X138</f>
        <v>0</v>
      </c>
      <c r="AH138" s="10" t="e">
        <f t="shared" si="25"/>
        <v>#NUM!</v>
      </c>
    </row>
    <row r="139" spans="1:34" x14ac:dyDescent="0.35">
      <c r="A139" s="18">
        <v>133</v>
      </c>
      <c r="B139" s="20">
        <f t="shared" si="21"/>
        <v>39</v>
      </c>
      <c r="C139" s="20">
        <f t="shared" si="22"/>
        <v>52</v>
      </c>
      <c r="D139" s="14">
        <f t="shared" si="20"/>
        <v>39</v>
      </c>
      <c r="E139" s="14">
        <f t="shared" si="20"/>
        <v>39</v>
      </c>
      <c r="F139" s="2" t="str">
        <f>IF(results!AA139&lt;&gt;"a","",results!B139)</f>
        <v/>
      </c>
      <c r="G139" s="2" t="str">
        <f>IF(results!$AA139&lt;&gt;"a","",results!Y139)</f>
        <v/>
      </c>
      <c r="H139" s="36" t="str">
        <f>IF(results!$AA139&lt;&gt;"a","",W139)</f>
        <v/>
      </c>
      <c r="I139" s="36" t="str">
        <f>IF(results!$AA139&lt;&gt;"a","",IF(X139=W139,X139+0.0001,X139))</f>
        <v/>
      </c>
      <c r="J139" s="36" t="str">
        <f>IF(results!$AA139&lt;&gt;"a","",IF(OR(W139=Y139,X139=Y139),Y139+0.0002,Y139))</f>
        <v/>
      </c>
      <c r="K139" s="36" t="str">
        <f>IF(results!$AA139&lt;&gt;"a","",IF(OR(W139=Z139,X139=Z139,Y139=Z139),Z139+0.0003,Z139))</f>
        <v/>
      </c>
      <c r="L139" s="36" t="str">
        <f>IF(results!$AA139&lt;&gt;"a","",IF(OR(W139=AA139,X139=AA139,Y139=AA139,Z139=AA139),AA139+0.0004,AA139))</f>
        <v/>
      </c>
      <c r="M139" s="36" t="str">
        <f>IF(results!$AA139&lt;&gt;"a","",IF(OR(W139=AB139,X139=AB139,Y139=AB139,Z139=AB139,AA139=AB139),AB139+0.0005,AB139))</f>
        <v/>
      </c>
      <c r="N139" s="36" t="str">
        <f>IF(results!$AA139&lt;&gt;"a","",IF(OR(W139=AC139,X139=AC139,Y139=AC139,Z139=AC139,AA139=AC139,AB139=AC139),AC139+0.0006,AC139))</f>
        <v/>
      </c>
      <c r="O139" s="36" t="str">
        <f>IF(results!$AA139&lt;&gt;"a","",IF(OR(W139=AD139,X139=AD139,Y139=AD139,Z139=AD139,AA139=AD139,AB139=AD139,AC139=AD139),AD139+0.0007,AD139))</f>
        <v/>
      </c>
      <c r="P139" s="36" t="str">
        <f>IF(results!$AA139&lt;&gt;"a","",IF(OR(W139=AE139,X139=AE139,Y139=AE139,Z139=AE139,AA139=AE139,AB139=AE139,AC139=AE139,AD139=AE139),AE139+0.0008,AE139))</f>
        <v/>
      </c>
      <c r="Q139" s="36" t="str">
        <f>IF(results!$AA139&lt;&gt;"a","",IF(OR(W139=AF139,X139=AF139,Y139=AF139,Z139=AF139,AA139=AF139,AB139=AF139,AC139=AF139,AD139=AF139,AE139=AF139),AF139+0.0009,AF139))</f>
        <v/>
      </c>
      <c r="R139" s="36" t="str">
        <f>IF(results!$AA139&lt;&gt;"a","",AG139*2)</f>
        <v/>
      </c>
      <c r="S139" s="4">
        <f t="shared" si="23"/>
        <v>0</v>
      </c>
      <c r="T139" s="4">
        <f t="shared" si="24"/>
        <v>1.3899999999999999E-5</v>
      </c>
      <c r="U139" s="4">
        <f>results!Z139</f>
        <v>23.8</v>
      </c>
      <c r="V139" s="4">
        <f>IF(results!AA139="A",1,IF(results!AA139="B",2,IF(results!AA139="C",3,99)))</f>
        <v>2</v>
      </c>
      <c r="W139" s="35">
        <f>results!C139+results!D139</f>
        <v>0</v>
      </c>
      <c r="X139" s="35">
        <f>results!E139+results!F139</f>
        <v>0</v>
      </c>
      <c r="Y139" s="35">
        <f>results!G139+results!H139</f>
        <v>46</v>
      </c>
      <c r="Z139" s="35">
        <f>results!I139+results!J139</f>
        <v>0</v>
      </c>
      <c r="AA139" s="35">
        <f>results!K139+results!L139</f>
        <v>48</v>
      </c>
      <c r="AB139" s="35">
        <f>results!M139+results!N139</f>
        <v>0</v>
      </c>
      <c r="AC139" s="35">
        <f>results!O139+results!P139</f>
        <v>0</v>
      </c>
      <c r="AD139" s="35">
        <f>results!Q139+results!R139</f>
        <v>0</v>
      </c>
      <c r="AE139" s="35">
        <f>results!S139+results!T139</f>
        <v>0</v>
      </c>
      <c r="AF139" s="35">
        <f>results!U139+results!V139</f>
        <v>0</v>
      </c>
      <c r="AG139" s="35">
        <f>results!W139+results!X139</f>
        <v>0</v>
      </c>
      <c r="AH139" s="10" t="e">
        <f t="shared" si="25"/>
        <v>#NUM!</v>
      </c>
    </row>
    <row r="140" spans="1:34" x14ac:dyDescent="0.35">
      <c r="A140" s="18">
        <v>134</v>
      </c>
      <c r="B140" s="20">
        <f t="shared" si="21"/>
        <v>110</v>
      </c>
      <c r="C140" s="20">
        <f t="shared" si="22"/>
        <v>51</v>
      </c>
      <c r="D140" s="14">
        <f t="shared" si="20"/>
        <v>39</v>
      </c>
      <c r="E140" s="14">
        <f t="shared" si="20"/>
        <v>39</v>
      </c>
      <c r="F140" s="2" t="str">
        <f>IF(results!AA140&lt;&gt;"a","",results!B140)</f>
        <v/>
      </c>
      <c r="G140" s="2" t="str">
        <f>IF(results!$AA140&lt;&gt;"a","",results!Y140)</f>
        <v/>
      </c>
      <c r="H140" s="36" t="str">
        <f>IF(results!$AA140&lt;&gt;"a","",W140)</f>
        <v/>
      </c>
      <c r="I140" s="36" t="str">
        <f>IF(results!$AA140&lt;&gt;"a","",IF(X140=W140,X140+0.0001,X140))</f>
        <v/>
      </c>
      <c r="J140" s="36" t="str">
        <f>IF(results!$AA140&lt;&gt;"a","",IF(OR(W140=Y140,X140=Y140),Y140+0.0002,Y140))</f>
        <v/>
      </c>
      <c r="K140" s="36" t="str">
        <f>IF(results!$AA140&lt;&gt;"a","",IF(OR(W140=Z140,X140=Z140,Y140=Z140),Z140+0.0003,Z140))</f>
        <v/>
      </c>
      <c r="L140" s="36" t="str">
        <f>IF(results!$AA140&lt;&gt;"a","",IF(OR(W140=AA140,X140=AA140,Y140=AA140,Z140=AA140),AA140+0.0004,AA140))</f>
        <v/>
      </c>
      <c r="M140" s="36" t="str">
        <f>IF(results!$AA140&lt;&gt;"a","",IF(OR(W140=AB140,X140=AB140,Y140=AB140,Z140=AB140,AA140=AB140),AB140+0.0005,AB140))</f>
        <v/>
      </c>
      <c r="N140" s="36" t="str">
        <f>IF(results!$AA140&lt;&gt;"a","",IF(OR(W140=AC140,X140=AC140,Y140=AC140,Z140=AC140,AA140=AC140,AB140=AC140),AC140+0.0006,AC140))</f>
        <v/>
      </c>
      <c r="O140" s="36" t="str">
        <f>IF(results!$AA140&lt;&gt;"a","",IF(OR(W140=AD140,X140=AD140,Y140=AD140,Z140=AD140,AA140=AD140,AB140=AD140,AC140=AD140),AD140+0.0007,AD140))</f>
        <v/>
      </c>
      <c r="P140" s="36" t="str">
        <f>IF(results!$AA140&lt;&gt;"a","",IF(OR(W140=AE140,X140=AE140,Y140=AE140,Z140=AE140,AA140=AE140,AB140=AE140,AC140=AE140,AD140=AE140),AE140+0.0008,AE140))</f>
        <v/>
      </c>
      <c r="Q140" s="36" t="str">
        <f>IF(results!$AA140&lt;&gt;"a","",IF(OR(W140=AF140,X140=AF140,Y140=AF140,Z140=AF140,AA140=AF140,AB140=AF140,AC140=AF140,AD140=AF140,AE140=AF140),AF140+0.0009,AF140))</f>
        <v/>
      </c>
      <c r="R140" s="36" t="str">
        <f>IF(results!$AA140&lt;&gt;"a","",AG140*2)</f>
        <v/>
      </c>
      <c r="S140" s="4">
        <f t="shared" si="23"/>
        <v>0</v>
      </c>
      <c r="T140" s="4">
        <f t="shared" si="24"/>
        <v>1.4E-5</v>
      </c>
      <c r="U140" s="4">
        <f>results!Z140</f>
        <v>27.1</v>
      </c>
      <c r="V140" s="4">
        <f>IF(results!AA140="A",1,IF(results!AA140="B",2,IF(results!AA140="C",3,99)))</f>
        <v>3</v>
      </c>
      <c r="W140" s="35">
        <f>results!C140+results!D140</f>
        <v>0</v>
      </c>
      <c r="X140" s="35">
        <f>results!E140+results!F140</f>
        <v>0</v>
      </c>
      <c r="Y140" s="35">
        <f>results!G140+results!H140</f>
        <v>56</v>
      </c>
      <c r="Z140" s="35">
        <f>results!I140+results!J140</f>
        <v>0</v>
      </c>
      <c r="AA140" s="35">
        <f>results!K140+results!L140</f>
        <v>45</v>
      </c>
      <c r="AB140" s="35">
        <f>results!M140+results!N140</f>
        <v>0</v>
      </c>
      <c r="AC140" s="35">
        <f>results!O140+results!P140</f>
        <v>42</v>
      </c>
      <c r="AD140" s="35">
        <f>results!Q140+results!R140</f>
        <v>0</v>
      </c>
      <c r="AE140" s="35">
        <f>results!S140+results!T140</f>
        <v>57</v>
      </c>
      <c r="AF140" s="35">
        <f>results!U140+results!V140</f>
        <v>30</v>
      </c>
      <c r="AG140" s="35">
        <f>results!W140+results!X140</f>
        <v>36</v>
      </c>
      <c r="AH140" s="10" t="e">
        <f t="shared" si="25"/>
        <v>#NUM!</v>
      </c>
    </row>
    <row r="141" spans="1:34" x14ac:dyDescent="0.35">
      <c r="A141" s="18">
        <v>135</v>
      </c>
      <c r="B141" s="20">
        <f t="shared" si="21"/>
        <v>39</v>
      </c>
      <c r="C141" s="20">
        <f t="shared" si="22"/>
        <v>50</v>
      </c>
      <c r="D141" s="14">
        <f t="shared" si="20"/>
        <v>39</v>
      </c>
      <c r="E141" s="14">
        <f t="shared" si="20"/>
        <v>39</v>
      </c>
      <c r="F141" s="2" t="str">
        <f>IF(results!AA141&lt;&gt;"a","",results!B141)</f>
        <v/>
      </c>
      <c r="G141" s="2" t="str">
        <f>IF(results!$AA141&lt;&gt;"a","",results!Y141)</f>
        <v/>
      </c>
      <c r="H141" s="36" t="str">
        <f>IF(results!$AA141&lt;&gt;"a","",W141)</f>
        <v/>
      </c>
      <c r="I141" s="36" t="str">
        <f>IF(results!$AA141&lt;&gt;"a","",IF(X141=W141,X141+0.0001,X141))</f>
        <v/>
      </c>
      <c r="J141" s="36" t="str">
        <f>IF(results!$AA141&lt;&gt;"a","",IF(OR(W141=Y141,X141=Y141),Y141+0.0002,Y141))</f>
        <v/>
      </c>
      <c r="K141" s="36" t="str">
        <f>IF(results!$AA141&lt;&gt;"a","",IF(OR(W141=Z141,X141=Z141,Y141=Z141),Z141+0.0003,Z141))</f>
        <v/>
      </c>
      <c r="L141" s="36" t="str">
        <f>IF(results!$AA141&lt;&gt;"a","",IF(OR(W141=AA141,X141=AA141,Y141=AA141,Z141=AA141),AA141+0.0004,AA141))</f>
        <v/>
      </c>
      <c r="M141" s="36" t="str">
        <f>IF(results!$AA141&lt;&gt;"a","",IF(OR(W141=AB141,X141=AB141,Y141=AB141,Z141=AB141,AA141=AB141),AB141+0.0005,AB141))</f>
        <v/>
      </c>
      <c r="N141" s="36" t="str">
        <f>IF(results!$AA141&lt;&gt;"a","",IF(OR(W141=AC141,X141=AC141,Y141=AC141,Z141=AC141,AA141=AC141,AB141=AC141),AC141+0.0006,AC141))</f>
        <v/>
      </c>
      <c r="O141" s="36" t="str">
        <f>IF(results!$AA141&lt;&gt;"a","",IF(OR(W141=AD141,X141=AD141,Y141=AD141,Z141=AD141,AA141=AD141,AB141=AD141,AC141=AD141),AD141+0.0007,AD141))</f>
        <v/>
      </c>
      <c r="P141" s="36" t="str">
        <f>IF(results!$AA141&lt;&gt;"a","",IF(OR(W141=AE141,X141=AE141,Y141=AE141,Z141=AE141,AA141=AE141,AB141=AE141,AC141=AE141,AD141=AE141),AE141+0.0008,AE141))</f>
        <v/>
      </c>
      <c r="Q141" s="36" t="str">
        <f>IF(results!$AA141&lt;&gt;"a","",IF(OR(W141=AF141,X141=AF141,Y141=AF141,Z141=AF141,AA141=AF141,AB141=AF141,AC141=AF141,AD141=AF141,AE141=AF141),AF141+0.0009,AF141))</f>
        <v/>
      </c>
      <c r="R141" s="36" t="str">
        <f>IF(results!$AA141&lt;&gt;"a","",AG141*2)</f>
        <v/>
      </c>
      <c r="S141" s="4">
        <f t="shared" si="23"/>
        <v>0</v>
      </c>
      <c r="T141" s="4">
        <f t="shared" si="24"/>
        <v>1.4099999999999999E-5</v>
      </c>
      <c r="U141" s="4">
        <f>results!Z141</f>
        <v>20.399999999999999</v>
      </c>
      <c r="V141" s="4">
        <f>IF(results!AA141="A",1,IF(results!AA141="B",2,IF(results!AA141="C",3,99)))</f>
        <v>2</v>
      </c>
      <c r="W141" s="35">
        <f>results!C141+results!D141</f>
        <v>0</v>
      </c>
      <c r="X141" s="35">
        <f>results!E141+results!F141</f>
        <v>0</v>
      </c>
      <c r="Y141" s="35">
        <f>results!G141+results!H141</f>
        <v>0</v>
      </c>
      <c r="Z141" s="35">
        <f>results!I141+results!J141</f>
        <v>38</v>
      </c>
      <c r="AA141" s="35">
        <f>results!K141+results!L141</f>
        <v>0</v>
      </c>
      <c r="AB141" s="35">
        <f>results!M141+results!N141</f>
        <v>0</v>
      </c>
      <c r="AC141" s="35">
        <f>results!O141+results!P141</f>
        <v>0</v>
      </c>
      <c r="AD141" s="35">
        <f>results!Q141+results!R141</f>
        <v>0</v>
      </c>
      <c r="AE141" s="35">
        <f>results!S141+results!T141</f>
        <v>0</v>
      </c>
      <c r="AF141" s="35">
        <f>results!U141+results!V141</f>
        <v>0</v>
      </c>
      <c r="AG141" s="35">
        <f>results!W141+results!X141</f>
        <v>0</v>
      </c>
      <c r="AH141" s="10" t="e">
        <f t="shared" si="25"/>
        <v>#NUM!</v>
      </c>
    </row>
    <row r="142" spans="1:34" x14ac:dyDescent="0.35">
      <c r="A142" s="18">
        <v>136</v>
      </c>
      <c r="B142" s="20">
        <f t="shared" si="21"/>
        <v>1</v>
      </c>
      <c r="C142" s="20">
        <f t="shared" si="22"/>
        <v>15</v>
      </c>
      <c r="D142" s="14">
        <f t="shared" si="20"/>
        <v>15</v>
      </c>
      <c r="E142" s="14">
        <f t="shared" si="20"/>
        <v>15</v>
      </c>
      <c r="F142" s="2" t="str">
        <f>IF(results!AA142&lt;&gt;"a","",results!B142)</f>
        <v>Wedam Simon</v>
      </c>
      <c r="G142" s="2">
        <f>IF(results!$AA142&lt;&gt;"a","",results!Y142)</f>
        <v>3</v>
      </c>
      <c r="H142" s="36">
        <f>IF(results!$AA142&lt;&gt;"a","",W142)</f>
        <v>0</v>
      </c>
      <c r="I142" s="36">
        <f>IF(results!$AA142&lt;&gt;"a","",IF(X142=W142,X142+0.0001,X142))</f>
        <v>1E-4</v>
      </c>
      <c r="J142" s="36">
        <f>IF(results!$AA142&lt;&gt;"a","",IF(OR(W142=Y142,X142=Y142),Y142+0.0002,Y142))</f>
        <v>2.0000000000000001E-4</v>
      </c>
      <c r="K142" s="36">
        <f>IF(results!$AA142&lt;&gt;"a","",IF(OR(W142=Z142,X142=Z142,Y142=Z142),Z142+0.0003,Z142))</f>
        <v>2.9999999999999997E-4</v>
      </c>
      <c r="L142" s="36">
        <f>IF(results!$AA142&lt;&gt;"a","",IF(OR(W142=AA142,X142=AA142,Y142=AA142,Z142=AA142),AA142+0.0004,AA142))</f>
        <v>4.0000000000000002E-4</v>
      </c>
      <c r="M142" s="36">
        <f>IF(results!$AA142&lt;&gt;"a","",IF(OR(W142=AB142,X142=AB142,Y142=AB142,Z142=AB142,AA142=AB142),AB142+0.0005,AB142))</f>
        <v>5.0000000000000001E-4</v>
      </c>
      <c r="N142" s="36">
        <f>IF(results!$AA142&lt;&gt;"a","",IF(OR(W142=AC142,X142=AC142,Y142=AC142,Z142=AC142,AA142=AC142,AB142=AC142),AC142+0.0006,AC142))</f>
        <v>42</v>
      </c>
      <c r="O142" s="36">
        <f>IF(results!$AA142&lt;&gt;"a","",IF(OR(W142=AD142,X142=AD142,Y142=AD142,Z142=AD142,AA142=AD142,AB142=AD142,AC142=AD142),AD142+0.0007,AD142))</f>
        <v>59</v>
      </c>
      <c r="P142" s="36">
        <f>IF(results!$AA142&lt;&gt;"a","",IF(OR(W142=AE142,X142=AE142,Y142=AE142,Z142=AE142,AA142=AE142,AB142=AE142,AC142=AE142,AD142=AE142),AE142+0.0008,AE142))</f>
        <v>46</v>
      </c>
      <c r="Q142" s="36">
        <f>IF(results!$AA142&lt;&gt;"a","",IF(OR(W142=AF142,X142=AF142,Y142=AF142,Z142=AF142,AA142=AF142,AB142=AF142,AC142=AF142,AD142=AF142,AE142=AF142),AF142+0.0009,AF142))</f>
        <v>8.9999999999999998E-4</v>
      </c>
      <c r="R142" s="36">
        <f>IF(results!$AA142&lt;&gt;"a","",AG142*2)</f>
        <v>0</v>
      </c>
      <c r="S142" s="4">
        <f t="shared" si="23"/>
        <v>147</v>
      </c>
      <c r="T142" s="4">
        <f t="shared" si="24"/>
        <v>147.00001420000001</v>
      </c>
      <c r="U142" s="4">
        <f>results!Z142</f>
        <v>8.5</v>
      </c>
      <c r="V142" s="4">
        <f>IF(results!AA142="A",1,IF(results!AA142="B",2,IF(results!AA142="C",3,99)))</f>
        <v>1</v>
      </c>
      <c r="W142" s="35">
        <f>results!C142+results!D142</f>
        <v>0</v>
      </c>
      <c r="X142" s="35">
        <f>results!E142+results!F142</f>
        <v>0</v>
      </c>
      <c r="Y142" s="35">
        <f>results!G142+results!H142</f>
        <v>0</v>
      </c>
      <c r="Z142" s="35">
        <f>results!I142+results!J142</f>
        <v>0</v>
      </c>
      <c r="AA142" s="35">
        <f>results!K142+results!L142</f>
        <v>0</v>
      </c>
      <c r="AB142" s="35">
        <f>results!M142+results!N142</f>
        <v>0</v>
      </c>
      <c r="AC142" s="35">
        <f>results!O142+results!P142</f>
        <v>42</v>
      </c>
      <c r="AD142" s="35">
        <f>results!Q142+results!R142</f>
        <v>59</v>
      </c>
      <c r="AE142" s="35">
        <f>results!S142+results!T142</f>
        <v>46</v>
      </c>
      <c r="AF142" s="35">
        <f>results!U142+results!V142</f>
        <v>0</v>
      </c>
      <c r="AG142" s="35">
        <f>results!W142+results!X142</f>
        <v>0</v>
      </c>
      <c r="AH142" s="10">
        <f t="shared" si="25"/>
        <v>8.9999999999999998E-4</v>
      </c>
    </row>
    <row r="143" spans="1:34" x14ac:dyDescent="0.35">
      <c r="A143" s="18">
        <v>137</v>
      </c>
      <c r="B143" s="20">
        <f t="shared" si="21"/>
        <v>39</v>
      </c>
      <c r="C143" s="20">
        <f t="shared" si="22"/>
        <v>49</v>
      </c>
      <c r="D143" s="14">
        <f t="shared" si="20"/>
        <v>39</v>
      </c>
      <c r="E143" s="14">
        <f t="shared" si="20"/>
        <v>39</v>
      </c>
      <c r="F143" s="2" t="str">
        <f>IF(results!AA143&lt;&gt;"a","",results!B143)</f>
        <v/>
      </c>
      <c r="G143" s="2" t="str">
        <f>IF(results!$AA143&lt;&gt;"a","",results!Y143)</f>
        <v/>
      </c>
      <c r="H143" s="36" t="str">
        <f>IF(results!$AA143&lt;&gt;"a","",W143)</f>
        <v/>
      </c>
      <c r="I143" s="36" t="str">
        <f>IF(results!$AA143&lt;&gt;"a","",IF(X143=W143,X143+0.0001,X143))</f>
        <v/>
      </c>
      <c r="J143" s="36" t="str">
        <f>IF(results!$AA143&lt;&gt;"a","",IF(OR(W143=Y143,X143=Y143),Y143+0.0002,Y143))</f>
        <v/>
      </c>
      <c r="K143" s="36" t="str">
        <f>IF(results!$AA143&lt;&gt;"a","",IF(OR(W143=Z143,X143=Z143,Y143=Z143),Z143+0.0003,Z143))</f>
        <v/>
      </c>
      <c r="L143" s="36" t="str">
        <f>IF(results!$AA143&lt;&gt;"a","",IF(OR(W143=AA143,X143=AA143,Y143=AA143,Z143=AA143),AA143+0.0004,AA143))</f>
        <v/>
      </c>
      <c r="M143" s="36" t="str">
        <f>IF(results!$AA143&lt;&gt;"a","",IF(OR(W143=AB143,X143=AB143,Y143=AB143,Z143=AB143,AA143=AB143),AB143+0.0005,AB143))</f>
        <v/>
      </c>
      <c r="N143" s="36" t="str">
        <f>IF(results!$AA143&lt;&gt;"a","",IF(OR(W143=AC143,X143=AC143,Y143=AC143,Z143=AC143,AA143=AC143,AB143=AC143),AC143+0.0006,AC143))</f>
        <v/>
      </c>
      <c r="O143" s="36" t="str">
        <f>IF(results!$AA143&lt;&gt;"a","",IF(OR(W143=AD143,X143=AD143,Y143=AD143,Z143=AD143,AA143=AD143,AB143=AD143,AC143=AD143),AD143+0.0007,AD143))</f>
        <v/>
      </c>
      <c r="P143" s="36" t="str">
        <f>IF(results!$AA143&lt;&gt;"a","",IF(OR(W143=AE143,X143=AE143,Y143=AE143,Z143=AE143,AA143=AE143,AB143=AE143,AC143=AE143,AD143=AE143),AE143+0.0008,AE143))</f>
        <v/>
      </c>
      <c r="Q143" s="36" t="str">
        <f>IF(results!$AA143&lt;&gt;"a","",IF(OR(W143=AF143,X143=AF143,Y143=AF143,Z143=AF143,AA143=AF143,AB143=AF143,AC143=AF143,AD143=AF143,AE143=AF143),AF143+0.0009,AF143))</f>
        <v/>
      </c>
      <c r="R143" s="36" t="str">
        <f>IF(results!$AA143&lt;&gt;"a","",AG143*2)</f>
        <v/>
      </c>
      <c r="S143" s="4">
        <f t="shared" si="23"/>
        <v>0</v>
      </c>
      <c r="T143" s="4">
        <f t="shared" si="24"/>
        <v>1.4299999999999999E-5</v>
      </c>
      <c r="U143" s="4">
        <f>results!Z143</f>
        <v>15.8</v>
      </c>
      <c r="V143" s="4">
        <f>IF(results!AA143="A",1,IF(results!AA143="B",2,IF(results!AA143="C",3,99)))</f>
        <v>2</v>
      </c>
      <c r="W143" s="35">
        <f>results!C143+results!D143</f>
        <v>43</v>
      </c>
      <c r="X143" s="35">
        <f>results!E143+results!F143</f>
        <v>0</v>
      </c>
      <c r="Y143" s="35">
        <f>results!G143+results!H143</f>
        <v>0</v>
      </c>
      <c r="Z143" s="35">
        <f>results!I143+results!J143</f>
        <v>28</v>
      </c>
      <c r="AA143" s="35">
        <f>results!K143+results!L143</f>
        <v>37</v>
      </c>
      <c r="AB143" s="35">
        <f>results!M143+results!N143</f>
        <v>46</v>
      </c>
      <c r="AC143" s="35">
        <f>results!O143+results!P143</f>
        <v>56</v>
      </c>
      <c r="AD143" s="35">
        <f>results!Q143+results!R143</f>
        <v>62</v>
      </c>
      <c r="AE143" s="35">
        <f>results!S143+results!T143</f>
        <v>56</v>
      </c>
      <c r="AF143" s="35">
        <f>results!U143+results!V143</f>
        <v>0</v>
      </c>
      <c r="AG143" s="35">
        <f>results!W143+results!X143</f>
        <v>47</v>
      </c>
      <c r="AH143" s="10" t="e">
        <f t="shared" si="25"/>
        <v>#NUM!</v>
      </c>
    </row>
    <row r="144" spans="1:34" x14ac:dyDescent="0.35">
      <c r="A144" s="18">
        <v>138</v>
      </c>
      <c r="B144" s="20">
        <f t="shared" si="21"/>
        <v>39</v>
      </c>
      <c r="C144" s="20">
        <f t="shared" si="22"/>
        <v>48</v>
      </c>
      <c r="D144" s="14">
        <f t="shared" si="20"/>
        <v>39</v>
      </c>
      <c r="E144" s="14">
        <f t="shared" si="20"/>
        <v>39</v>
      </c>
      <c r="F144" s="2" t="str">
        <f>IF(results!AA144&lt;&gt;"a","",results!B144)</f>
        <v/>
      </c>
      <c r="G144" s="2" t="str">
        <f>IF(results!$AA144&lt;&gt;"a","",results!Y144)</f>
        <v/>
      </c>
      <c r="H144" s="36" t="str">
        <f>IF(results!$AA144&lt;&gt;"a","",W144)</f>
        <v/>
      </c>
      <c r="I144" s="36" t="str">
        <f>IF(results!$AA144&lt;&gt;"a","",IF(X144=W144,X144+0.0001,X144))</f>
        <v/>
      </c>
      <c r="J144" s="36" t="str">
        <f>IF(results!$AA144&lt;&gt;"a","",IF(OR(W144=Y144,X144=Y144),Y144+0.0002,Y144))</f>
        <v/>
      </c>
      <c r="K144" s="36" t="str">
        <f>IF(results!$AA144&lt;&gt;"a","",IF(OR(W144=Z144,X144=Z144,Y144=Z144),Z144+0.0003,Z144))</f>
        <v/>
      </c>
      <c r="L144" s="36" t="str">
        <f>IF(results!$AA144&lt;&gt;"a","",IF(OR(W144=AA144,X144=AA144,Y144=AA144,Z144=AA144),AA144+0.0004,AA144))</f>
        <v/>
      </c>
      <c r="M144" s="36" t="str">
        <f>IF(results!$AA144&lt;&gt;"a","",IF(OR(W144=AB144,X144=AB144,Y144=AB144,Z144=AB144,AA144=AB144),AB144+0.0005,AB144))</f>
        <v/>
      </c>
      <c r="N144" s="36" t="str">
        <f>IF(results!$AA144&lt;&gt;"a","",IF(OR(W144=AC144,X144=AC144,Y144=AC144,Z144=AC144,AA144=AC144,AB144=AC144),AC144+0.0006,AC144))</f>
        <v/>
      </c>
      <c r="O144" s="36" t="str">
        <f>IF(results!$AA144&lt;&gt;"a","",IF(OR(W144=AD144,X144=AD144,Y144=AD144,Z144=AD144,AA144=AD144,AB144=AD144,AC144=AD144),AD144+0.0007,AD144))</f>
        <v/>
      </c>
      <c r="P144" s="36" t="str">
        <f>IF(results!$AA144&lt;&gt;"a","",IF(OR(W144=AE144,X144=AE144,Y144=AE144,Z144=AE144,AA144=AE144,AB144=AE144,AC144=AE144,AD144=AE144),AE144+0.0008,AE144))</f>
        <v/>
      </c>
      <c r="Q144" s="36" t="str">
        <f>IF(results!$AA144&lt;&gt;"a","",IF(OR(W144=AF144,X144=AF144,Y144=AF144,Z144=AF144,AA144=AF144,AB144=AF144,AC144=AF144,AD144=AF144,AE144=AF144),AF144+0.0009,AF144))</f>
        <v/>
      </c>
      <c r="R144" s="36" t="str">
        <f>IF(results!$AA144&lt;&gt;"a","",AG144*2)</f>
        <v/>
      </c>
      <c r="S144" s="4">
        <f t="shared" si="23"/>
        <v>0</v>
      </c>
      <c r="T144" s="4">
        <f t="shared" si="24"/>
        <v>1.4399999999999999E-5</v>
      </c>
      <c r="U144" s="4">
        <f>results!Z144</f>
        <v>19.7</v>
      </c>
      <c r="V144" s="4">
        <f>IF(results!AA144="A",1,IF(results!AA144="B",2,IF(results!AA144="C",3,99)))</f>
        <v>2</v>
      </c>
      <c r="W144" s="35">
        <f>results!C144+results!D144</f>
        <v>0</v>
      </c>
      <c r="X144" s="35">
        <f>results!E144+results!F144</f>
        <v>37</v>
      </c>
      <c r="Y144" s="35">
        <f>results!G144+results!H144</f>
        <v>0</v>
      </c>
      <c r="Z144" s="35">
        <f>results!I144+results!J144</f>
        <v>0</v>
      </c>
      <c r="AA144" s="35">
        <f>results!K144+results!L144</f>
        <v>0</v>
      </c>
      <c r="AB144" s="35">
        <f>results!M144+results!N144</f>
        <v>47</v>
      </c>
      <c r="AC144" s="35">
        <f>results!O144+results!P144</f>
        <v>0</v>
      </c>
      <c r="AD144" s="35">
        <f>results!Q144+results!R144</f>
        <v>0</v>
      </c>
      <c r="AE144" s="35">
        <f>results!S144+results!T144</f>
        <v>0</v>
      </c>
      <c r="AF144" s="35">
        <f>results!U144+results!V144</f>
        <v>55</v>
      </c>
      <c r="AG144" s="35">
        <f>results!W144+results!X144</f>
        <v>50</v>
      </c>
      <c r="AH144" s="10" t="e">
        <f t="shared" si="25"/>
        <v>#NUM!</v>
      </c>
    </row>
    <row r="145" spans="1:34" x14ac:dyDescent="0.35">
      <c r="A145" s="18">
        <v>139</v>
      </c>
      <c r="B145" s="20">
        <f t="shared" si="21"/>
        <v>110</v>
      </c>
      <c r="C145" s="20">
        <f t="shared" si="22"/>
        <v>47</v>
      </c>
      <c r="D145" s="14">
        <f t="shared" si="20"/>
        <v>39</v>
      </c>
      <c r="E145" s="14">
        <f t="shared" si="20"/>
        <v>39</v>
      </c>
      <c r="F145" s="2" t="str">
        <f>IF(results!AA145&lt;&gt;"a","",results!B145)</f>
        <v/>
      </c>
      <c r="G145" s="2" t="str">
        <f>IF(results!$AA145&lt;&gt;"a","",results!Y145)</f>
        <v/>
      </c>
      <c r="H145" s="36" t="str">
        <f>IF(results!$AA145&lt;&gt;"a","",W145)</f>
        <v/>
      </c>
      <c r="I145" s="36" t="str">
        <f>IF(results!$AA145&lt;&gt;"a","",IF(X145=W145,X145+0.0001,X145))</f>
        <v/>
      </c>
      <c r="J145" s="36" t="str">
        <f>IF(results!$AA145&lt;&gt;"a","",IF(OR(W145=Y145,X145=Y145),Y145+0.0002,Y145))</f>
        <v/>
      </c>
      <c r="K145" s="36" t="str">
        <f>IF(results!$AA145&lt;&gt;"a","",IF(OR(W145=Z145,X145=Z145,Y145=Z145),Z145+0.0003,Z145))</f>
        <v/>
      </c>
      <c r="L145" s="36" t="str">
        <f>IF(results!$AA145&lt;&gt;"a","",IF(OR(W145=AA145,X145=AA145,Y145=AA145,Z145=AA145),AA145+0.0004,AA145))</f>
        <v/>
      </c>
      <c r="M145" s="36" t="str">
        <f>IF(results!$AA145&lt;&gt;"a","",IF(OR(W145=AB145,X145=AB145,Y145=AB145,Z145=AB145,AA145=AB145),AB145+0.0005,AB145))</f>
        <v/>
      </c>
      <c r="N145" s="36" t="str">
        <f>IF(results!$AA145&lt;&gt;"a","",IF(OR(W145=AC145,X145=AC145,Y145=AC145,Z145=AC145,AA145=AC145,AB145=AC145),AC145+0.0006,AC145))</f>
        <v/>
      </c>
      <c r="O145" s="36" t="str">
        <f>IF(results!$AA145&lt;&gt;"a","",IF(OR(W145=AD145,X145=AD145,Y145=AD145,Z145=AD145,AA145=AD145,AB145=AD145,AC145=AD145),AD145+0.0007,AD145))</f>
        <v/>
      </c>
      <c r="P145" s="36" t="str">
        <f>IF(results!$AA145&lt;&gt;"a","",IF(OR(W145=AE145,X145=AE145,Y145=AE145,Z145=AE145,AA145=AE145,AB145=AE145,AC145=AE145,AD145=AE145),AE145+0.0008,AE145))</f>
        <v/>
      </c>
      <c r="Q145" s="36" t="str">
        <f>IF(results!$AA145&lt;&gt;"a","",IF(OR(W145=AF145,X145=AF145,Y145=AF145,Z145=AF145,AA145=AF145,AB145=AF145,AC145=AF145,AD145=AF145,AE145=AF145),AF145+0.0009,AF145))</f>
        <v/>
      </c>
      <c r="R145" s="36" t="str">
        <f>IF(results!$AA145&lt;&gt;"a","",AG145*2)</f>
        <v/>
      </c>
      <c r="S145" s="4">
        <f t="shared" si="23"/>
        <v>0</v>
      </c>
      <c r="T145" s="4">
        <f t="shared" si="24"/>
        <v>1.45E-5</v>
      </c>
      <c r="U145" s="4">
        <f>results!Z145</f>
        <v>34.5</v>
      </c>
      <c r="V145" s="4">
        <f>IF(results!AA145="A",1,IF(results!AA145="B",2,IF(results!AA145="C",3,99)))</f>
        <v>3</v>
      </c>
      <c r="W145" s="35">
        <f>results!C145+results!D145</f>
        <v>0</v>
      </c>
      <c r="X145" s="35">
        <f>results!E145+results!F145</f>
        <v>62</v>
      </c>
      <c r="Y145" s="35">
        <f>results!G145+results!H145</f>
        <v>0</v>
      </c>
      <c r="Z145" s="35">
        <f>results!I145+results!J145</f>
        <v>0</v>
      </c>
      <c r="AA145" s="35">
        <f>results!K145+results!L145</f>
        <v>0</v>
      </c>
      <c r="AB145" s="35">
        <f>results!M145+results!N145</f>
        <v>58</v>
      </c>
      <c r="AC145" s="35">
        <f>results!O145+results!P145</f>
        <v>0</v>
      </c>
      <c r="AD145" s="35">
        <f>results!Q145+results!R145</f>
        <v>0</v>
      </c>
      <c r="AE145" s="35">
        <f>results!S145+results!T145</f>
        <v>0</v>
      </c>
      <c r="AF145" s="35">
        <f>results!U145+results!V145</f>
        <v>50</v>
      </c>
      <c r="AG145" s="35">
        <f>results!W145+results!X145</f>
        <v>61</v>
      </c>
      <c r="AH145" s="10" t="e">
        <f t="shared" si="25"/>
        <v>#NUM!</v>
      </c>
    </row>
    <row r="146" spans="1:34" x14ac:dyDescent="0.35">
      <c r="A146" s="18">
        <v>140</v>
      </c>
      <c r="B146" s="20">
        <f t="shared" si="21"/>
        <v>39</v>
      </c>
      <c r="C146" s="20">
        <f t="shared" si="22"/>
        <v>46</v>
      </c>
      <c r="D146" s="14">
        <f t="shared" si="20"/>
        <v>39</v>
      </c>
      <c r="E146" s="14">
        <f t="shared" si="20"/>
        <v>39</v>
      </c>
      <c r="F146" s="2" t="str">
        <f>IF(results!AA146&lt;&gt;"a","",results!B146)</f>
        <v/>
      </c>
      <c r="G146" s="2" t="str">
        <f>IF(results!$AA146&lt;&gt;"a","",results!Y146)</f>
        <v/>
      </c>
      <c r="H146" s="36" t="str">
        <f>IF(results!$AA146&lt;&gt;"a","",W146)</f>
        <v/>
      </c>
      <c r="I146" s="36" t="str">
        <f>IF(results!$AA146&lt;&gt;"a","",IF(X146=W146,X146+0.0001,X146))</f>
        <v/>
      </c>
      <c r="J146" s="36" t="str">
        <f>IF(results!$AA146&lt;&gt;"a","",IF(OR(W146=Y146,X146=Y146),Y146+0.0002,Y146))</f>
        <v/>
      </c>
      <c r="K146" s="36" t="str">
        <f>IF(results!$AA146&lt;&gt;"a","",IF(OR(W146=Z146,X146=Z146,Y146=Z146),Z146+0.0003,Z146))</f>
        <v/>
      </c>
      <c r="L146" s="36" t="str">
        <f>IF(results!$AA146&lt;&gt;"a","",IF(OR(W146=AA146,X146=AA146,Y146=AA146,Z146=AA146),AA146+0.0004,AA146))</f>
        <v/>
      </c>
      <c r="M146" s="36" t="str">
        <f>IF(results!$AA146&lt;&gt;"a","",IF(OR(W146=AB146,X146=AB146,Y146=AB146,Z146=AB146,AA146=AB146),AB146+0.0005,AB146))</f>
        <v/>
      </c>
      <c r="N146" s="36" t="str">
        <f>IF(results!$AA146&lt;&gt;"a","",IF(OR(W146=AC146,X146=AC146,Y146=AC146,Z146=AC146,AA146=AC146,AB146=AC146),AC146+0.0006,AC146))</f>
        <v/>
      </c>
      <c r="O146" s="36" t="str">
        <f>IF(results!$AA146&lt;&gt;"a","",IF(OR(W146=AD146,X146=AD146,Y146=AD146,Z146=AD146,AA146=AD146,AB146=AD146,AC146=AD146),AD146+0.0007,AD146))</f>
        <v/>
      </c>
      <c r="P146" s="36" t="str">
        <f>IF(results!$AA146&lt;&gt;"a","",IF(OR(W146=AE146,X146=AE146,Y146=AE146,Z146=AE146,AA146=AE146,AB146=AE146,AC146=AE146,AD146=AE146),AE146+0.0008,AE146))</f>
        <v/>
      </c>
      <c r="Q146" s="36" t="str">
        <f>IF(results!$AA146&lt;&gt;"a","",IF(OR(W146=AF146,X146=AF146,Y146=AF146,Z146=AF146,AA146=AF146,AB146=AF146,AC146=AF146,AD146=AF146,AE146=AF146),AF146+0.0009,AF146))</f>
        <v/>
      </c>
      <c r="R146" s="36" t="str">
        <f>IF(results!$AA146&lt;&gt;"a","",AG146*2)</f>
        <v/>
      </c>
      <c r="S146" s="4">
        <f t="shared" si="23"/>
        <v>0</v>
      </c>
      <c r="T146" s="4">
        <f t="shared" si="24"/>
        <v>1.4599999999999999E-5</v>
      </c>
      <c r="U146" s="4">
        <f>results!Z146</f>
        <v>16.7</v>
      </c>
      <c r="V146" s="4">
        <f>IF(results!AA146="A",1,IF(results!AA146="B",2,IF(results!AA146="C",3,99)))</f>
        <v>2</v>
      </c>
      <c r="W146" s="35">
        <f>results!C146+results!D146</f>
        <v>0</v>
      </c>
      <c r="X146" s="35">
        <f>results!E146+results!F146</f>
        <v>0</v>
      </c>
      <c r="Y146" s="35">
        <f>results!G146+results!H146</f>
        <v>0</v>
      </c>
      <c r="Z146" s="35">
        <f>results!I146+results!J146</f>
        <v>0</v>
      </c>
      <c r="AA146" s="35">
        <f>results!K146+results!L146</f>
        <v>0</v>
      </c>
      <c r="AB146" s="35">
        <f>results!M146+results!N146</f>
        <v>0</v>
      </c>
      <c r="AC146" s="35">
        <f>results!O146+results!P146</f>
        <v>0</v>
      </c>
      <c r="AD146" s="35">
        <f>results!Q146+results!R146</f>
        <v>0</v>
      </c>
      <c r="AE146" s="35">
        <f>results!S146+results!T146</f>
        <v>0</v>
      </c>
      <c r="AF146" s="35">
        <f>results!U146+results!V146</f>
        <v>0</v>
      </c>
      <c r="AG146" s="35">
        <f>results!W146+results!X146</f>
        <v>59</v>
      </c>
      <c r="AH146" s="10" t="e">
        <f t="shared" si="25"/>
        <v>#NUM!</v>
      </c>
    </row>
    <row r="147" spans="1:34" x14ac:dyDescent="0.35">
      <c r="A147" s="18">
        <v>141</v>
      </c>
      <c r="B147" s="20">
        <f t="shared" si="21"/>
        <v>110</v>
      </c>
      <c r="C147" s="20">
        <f t="shared" si="22"/>
        <v>45</v>
      </c>
      <c r="D147" s="14">
        <f t="shared" ref="D147:E155" si="26">_xlfn.RANK.EQ($S147,$S$7:$S$155,0)</f>
        <v>39</v>
      </c>
      <c r="E147" s="14">
        <f t="shared" si="26"/>
        <v>39</v>
      </c>
      <c r="F147" s="2" t="str">
        <f>IF(results!AA147&lt;&gt;"a","",results!B147)</f>
        <v/>
      </c>
      <c r="G147" s="2" t="str">
        <f>IF(results!$AA147&lt;&gt;"a","",results!Y147)</f>
        <v/>
      </c>
      <c r="H147" s="36" t="str">
        <f>IF(results!$AA147&lt;&gt;"a","",W147)</f>
        <v/>
      </c>
      <c r="I147" s="36" t="str">
        <f>IF(results!$AA147&lt;&gt;"a","",IF(X147=W147,X147+0.0001,X147))</f>
        <v/>
      </c>
      <c r="J147" s="36" t="str">
        <f>IF(results!$AA147&lt;&gt;"a","",IF(OR(W147=Y147,X147=Y147),Y147+0.0002,Y147))</f>
        <v/>
      </c>
      <c r="K147" s="36" t="str">
        <f>IF(results!$AA147&lt;&gt;"a","",IF(OR(W147=Z147,X147=Z147,Y147=Z147),Z147+0.0003,Z147))</f>
        <v/>
      </c>
      <c r="L147" s="36" t="str">
        <f>IF(results!$AA147&lt;&gt;"a","",IF(OR(W147=AA147,X147=AA147,Y147=AA147,Z147=AA147),AA147+0.0004,AA147))</f>
        <v/>
      </c>
      <c r="M147" s="36" t="str">
        <f>IF(results!$AA147&lt;&gt;"a","",IF(OR(W147=AB147,X147=AB147,Y147=AB147,Z147=AB147,AA147=AB147),AB147+0.0005,AB147))</f>
        <v/>
      </c>
      <c r="N147" s="36" t="str">
        <f>IF(results!$AA147&lt;&gt;"a","",IF(OR(W147=AC147,X147=AC147,Y147=AC147,Z147=AC147,AA147=AC147,AB147=AC147),AC147+0.0006,AC147))</f>
        <v/>
      </c>
      <c r="O147" s="36" t="str">
        <f>IF(results!$AA147&lt;&gt;"a","",IF(OR(W147=AD147,X147=AD147,Y147=AD147,Z147=AD147,AA147=AD147,AB147=AD147,AC147=AD147),AD147+0.0007,AD147))</f>
        <v/>
      </c>
      <c r="P147" s="36" t="str">
        <f>IF(results!$AA147&lt;&gt;"a","",IF(OR(W147=AE147,X147=AE147,Y147=AE147,Z147=AE147,AA147=AE147,AB147=AE147,AC147=AE147,AD147=AE147),AE147+0.0008,AE147))</f>
        <v/>
      </c>
      <c r="Q147" s="36" t="str">
        <f>IF(results!$AA147&lt;&gt;"a","",IF(OR(W147=AF147,X147=AF147,Y147=AF147,Z147=AF147,AA147=AF147,AB147=AF147,AC147=AF147,AD147=AF147,AE147=AF147),AF147+0.0009,AF147))</f>
        <v/>
      </c>
      <c r="R147" s="36" t="str">
        <f>IF(results!$AA147&lt;&gt;"a","",AG147*2)</f>
        <v/>
      </c>
      <c r="S147" s="4">
        <f t="shared" ref="S147:S151" si="27">IF(F147&lt;&gt;"",ROUND((MAX(H147:R147)+LARGE(H147:R147,2)+LARGE(H147:R147,3)+LARGE(H147:R147,4)+LARGE(H147:R147,5)+LARGE(H147:R147,6)),0),0)</f>
        <v>0</v>
      </c>
      <c r="T147" s="4">
        <f t="shared" ref="T147:T151" si="28">S147+0.0000001*ROW()</f>
        <v>1.47E-5</v>
      </c>
      <c r="U147" s="4">
        <f>results!Z147</f>
        <v>46.9</v>
      </c>
      <c r="V147" s="4">
        <f>IF(results!AA147="A",1,IF(results!AA147="B",2,IF(results!AA147="C",3,99)))</f>
        <v>3</v>
      </c>
      <c r="W147" s="35">
        <f>results!C147+results!D147</f>
        <v>29</v>
      </c>
      <c r="X147" s="35">
        <f>results!E147+results!F147</f>
        <v>0</v>
      </c>
      <c r="Y147" s="35">
        <f>results!G147+results!H147</f>
        <v>0</v>
      </c>
      <c r="Z147" s="35">
        <f>results!I147+results!J147</f>
        <v>0</v>
      </c>
      <c r="AA147" s="35">
        <f>results!K147+results!L147</f>
        <v>0</v>
      </c>
      <c r="AB147" s="35">
        <f>results!M147+results!N147</f>
        <v>0</v>
      </c>
      <c r="AC147" s="35">
        <f>results!O147+results!P147</f>
        <v>0</v>
      </c>
      <c r="AD147" s="35">
        <f>results!Q147+results!R147</f>
        <v>0</v>
      </c>
      <c r="AE147" s="35">
        <f>results!S147+results!T147</f>
        <v>0</v>
      </c>
      <c r="AF147" s="35">
        <f>results!U147+results!V147</f>
        <v>0</v>
      </c>
      <c r="AG147" s="35">
        <f>results!W147+results!X147</f>
        <v>0</v>
      </c>
      <c r="AH147" s="10" t="e">
        <f t="shared" ref="AH147:AH151" si="29">LARGE(H147:R147,4)</f>
        <v>#NUM!</v>
      </c>
    </row>
    <row r="148" spans="1:34" x14ac:dyDescent="0.35">
      <c r="A148" s="18">
        <v>142</v>
      </c>
      <c r="B148" s="20">
        <f t="shared" si="21"/>
        <v>39</v>
      </c>
      <c r="C148" s="20">
        <f t="shared" si="22"/>
        <v>44</v>
      </c>
      <c r="D148" s="14">
        <f t="shared" si="26"/>
        <v>39</v>
      </c>
      <c r="E148" s="14">
        <f t="shared" si="26"/>
        <v>39</v>
      </c>
      <c r="F148" s="2" t="str">
        <f>IF(results!AA148&lt;&gt;"a","",results!B148)</f>
        <v/>
      </c>
      <c r="G148" s="2" t="str">
        <f>IF(results!$AA148&lt;&gt;"a","",results!Y148)</f>
        <v/>
      </c>
      <c r="H148" s="36" t="str">
        <f>IF(results!$AA148&lt;&gt;"a","",W148)</f>
        <v/>
      </c>
      <c r="I148" s="36" t="str">
        <f>IF(results!$AA148&lt;&gt;"a","",IF(X148=W148,X148+0.0001,X148))</f>
        <v/>
      </c>
      <c r="J148" s="36" t="str">
        <f>IF(results!$AA148&lt;&gt;"a","",IF(OR(W148=Y148,X148=Y148),Y148+0.0002,Y148))</f>
        <v/>
      </c>
      <c r="K148" s="36" t="str">
        <f>IF(results!$AA148&lt;&gt;"a","",IF(OR(W148=Z148,X148=Z148,Y148=Z148),Z148+0.0003,Z148))</f>
        <v/>
      </c>
      <c r="L148" s="36" t="str">
        <f>IF(results!$AA148&lt;&gt;"a","",IF(OR(W148=AA148,X148=AA148,Y148=AA148,Z148=AA148),AA148+0.0004,AA148))</f>
        <v/>
      </c>
      <c r="M148" s="36" t="str">
        <f>IF(results!$AA148&lt;&gt;"a","",IF(OR(W148=AB148,X148=AB148,Y148=AB148,Z148=AB148,AA148=AB148),AB148+0.0005,AB148))</f>
        <v/>
      </c>
      <c r="N148" s="36" t="str">
        <f>IF(results!$AA148&lt;&gt;"a","",IF(OR(W148=AC148,X148=AC148,Y148=AC148,Z148=AC148,AA148=AC148,AB148=AC148),AC148+0.0006,AC148))</f>
        <v/>
      </c>
      <c r="O148" s="36" t="str">
        <f>IF(results!$AA148&lt;&gt;"a","",IF(OR(W148=AD148,X148=AD148,Y148=AD148,Z148=AD148,AA148=AD148,AB148=AD148,AC148=AD148),AD148+0.0007,AD148))</f>
        <v/>
      </c>
      <c r="P148" s="36" t="str">
        <f>IF(results!$AA148&lt;&gt;"a","",IF(OR(W148=AE148,X148=AE148,Y148=AE148,Z148=AE148,AA148=AE148,AB148=AE148,AC148=AE148,AD148=AE148),AE148+0.0008,AE148))</f>
        <v/>
      </c>
      <c r="Q148" s="36" t="str">
        <f>IF(results!$AA148&lt;&gt;"a","",IF(OR(W148=AF148,X148=AF148,Y148=AF148,Z148=AF148,AA148=AF148,AB148=AF148,AC148=AF148,AD148=AF148,AE148=AF148),AF148+0.0009,AF148))</f>
        <v/>
      </c>
      <c r="R148" s="36" t="str">
        <f>IF(results!$AA148&lt;&gt;"a","",AG148*2)</f>
        <v/>
      </c>
      <c r="S148" s="4">
        <f t="shared" si="27"/>
        <v>0</v>
      </c>
      <c r="T148" s="4">
        <f t="shared" si="28"/>
        <v>1.4799999999999999E-5</v>
      </c>
      <c r="U148" s="4">
        <f>results!Z148</f>
        <v>17.899999999999999</v>
      </c>
      <c r="V148" s="4">
        <f>IF(results!AA148="A",1,IF(results!AA148="B",2,IF(results!AA148="C",3,99)))</f>
        <v>2</v>
      </c>
      <c r="W148" s="35">
        <f>results!C148+results!D148</f>
        <v>0</v>
      </c>
      <c r="X148" s="35">
        <f>results!E148+results!F148</f>
        <v>0</v>
      </c>
      <c r="Y148" s="35">
        <f>results!G148+results!H148</f>
        <v>57</v>
      </c>
      <c r="Z148" s="35">
        <f>results!I148+results!J148</f>
        <v>0</v>
      </c>
      <c r="AA148" s="35">
        <f>results!K148+results!L148</f>
        <v>0</v>
      </c>
      <c r="AB148" s="35">
        <f>results!M148+results!N148</f>
        <v>0</v>
      </c>
      <c r="AC148" s="35">
        <f>results!O148+results!P148</f>
        <v>0</v>
      </c>
      <c r="AD148" s="35">
        <f>results!Q148+results!R148</f>
        <v>0</v>
      </c>
      <c r="AE148" s="35">
        <f>results!S148+results!T148</f>
        <v>0</v>
      </c>
      <c r="AF148" s="35">
        <f>results!U148+results!V148</f>
        <v>0</v>
      </c>
      <c r="AG148" s="35">
        <f>results!W148+results!X148</f>
        <v>62</v>
      </c>
      <c r="AH148" s="10" t="e">
        <f t="shared" si="29"/>
        <v>#NUM!</v>
      </c>
    </row>
    <row r="149" spans="1:34" x14ac:dyDescent="0.35">
      <c r="A149" s="18">
        <v>143</v>
      </c>
      <c r="B149" s="20">
        <f t="shared" si="21"/>
        <v>110</v>
      </c>
      <c r="C149" s="20">
        <f t="shared" si="22"/>
        <v>43</v>
      </c>
      <c r="D149" s="14">
        <f t="shared" si="26"/>
        <v>39</v>
      </c>
      <c r="E149" s="14">
        <f t="shared" si="26"/>
        <v>39</v>
      </c>
      <c r="F149" s="2" t="str">
        <f>IF(results!AA149&lt;&gt;"a","",results!B149)</f>
        <v/>
      </c>
      <c r="G149" s="2" t="str">
        <f>IF(results!$AA149&lt;&gt;"a","",results!Y149)</f>
        <v/>
      </c>
      <c r="H149" s="36" t="str">
        <f>IF(results!$AA149&lt;&gt;"a","",W149)</f>
        <v/>
      </c>
      <c r="I149" s="36" t="str">
        <f>IF(results!$AA149&lt;&gt;"a","",IF(X149=W149,X149+0.0001,X149))</f>
        <v/>
      </c>
      <c r="J149" s="36" t="str">
        <f>IF(results!$AA149&lt;&gt;"a","",IF(OR(W149=Y149,X149=Y149),Y149+0.0002,Y149))</f>
        <v/>
      </c>
      <c r="K149" s="36" t="str">
        <f>IF(results!$AA149&lt;&gt;"a","",IF(OR(W149=Z149,X149=Z149,Y149=Z149),Z149+0.0003,Z149))</f>
        <v/>
      </c>
      <c r="L149" s="36" t="str">
        <f>IF(results!$AA149&lt;&gt;"a","",IF(OR(W149=AA149,X149=AA149,Y149=AA149,Z149=AA149),AA149+0.0004,AA149))</f>
        <v/>
      </c>
      <c r="M149" s="36" t="str">
        <f>IF(results!$AA149&lt;&gt;"a","",IF(OR(W149=AB149,X149=AB149,Y149=AB149,Z149=AB149,AA149=AB149),AB149+0.0005,AB149))</f>
        <v/>
      </c>
      <c r="N149" s="36" t="str">
        <f>IF(results!$AA149&lt;&gt;"a","",IF(OR(W149=AC149,X149=AC149,Y149=AC149,Z149=AC149,AA149=AC149,AB149=AC149),AC149+0.0006,AC149))</f>
        <v/>
      </c>
      <c r="O149" s="36" t="str">
        <f>IF(results!$AA149&lt;&gt;"a","",IF(OR(W149=AD149,X149=AD149,Y149=AD149,Z149=AD149,AA149=AD149,AB149=AD149,AC149=AD149),AD149+0.0007,AD149))</f>
        <v/>
      </c>
      <c r="P149" s="36" t="str">
        <f>IF(results!$AA149&lt;&gt;"a","",IF(OR(W149=AE149,X149=AE149,Y149=AE149,Z149=AE149,AA149=AE149,AB149=AE149,AC149=AE149,AD149=AE149),AE149+0.0008,AE149))</f>
        <v/>
      </c>
      <c r="Q149" s="36" t="str">
        <f>IF(results!$AA149&lt;&gt;"a","",IF(OR(W149=AF149,X149=AF149,Y149=AF149,Z149=AF149,AA149=AF149,AB149=AF149,AC149=AF149,AD149=AF149,AE149=AF149),AF149+0.0009,AF149))</f>
        <v/>
      </c>
      <c r="R149" s="36" t="str">
        <f>IF(results!$AA149&lt;&gt;"a","",AG149*2)</f>
        <v/>
      </c>
      <c r="S149" s="4">
        <f t="shared" si="27"/>
        <v>0</v>
      </c>
      <c r="T149" s="4">
        <f t="shared" si="28"/>
        <v>1.49E-5</v>
      </c>
      <c r="U149" s="4">
        <f>results!Z149</f>
        <v>47</v>
      </c>
      <c r="V149" s="4">
        <f>IF(results!AA149="A",1,IF(results!AA149="B",2,IF(results!AA149="C",3,99)))</f>
        <v>3</v>
      </c>
      <c r="W149" s="35">
        <f>results!C149+results!D149</f>
        <v>0</v>
      </c>
      <c r="X149" s="35">
        <f>results!E149+results!F149</f>
        <v>0</v>
      </c>
      <c r="Y149" s="35">
        <f>results!G149+results!H149</f>
        <v>0</v>
      </c>
      <c r="Z149" s="35">
        <f>results!I149+results!J149</f>
        <v>38</v>
      </c>
      <c r="AA149" s="35">
        <f>results!K149+results!L149</f>
        <v>47</v>
      </c>
      <c r="AB149" s="35">
        <f>results!M149+results!N149</f>
        <v>0</v>
      </c>
      <c r="AC149" s="35">
        <f>results!O149+results!P149</f>
        <v>44</v>
      </c>
      <c r="AD149" s="35">
        <f>results!Q149+results!R149</f>
        <v>0</v>
      </c>
      <c r="AE149" s="35">
        <f>results!S149+results!T149</f>
        <v>0</v>
      </c>
      <c r="AF149" s="35">
        <f>results!U149+results!V149</f>
        <v>37</v>
      </c>
      <c r="AG149" s="35">
        <f>results!W149+results!X149</f>
        <v>0</v>
      </c>
      <c r="AH149" s="10" t="e">
        <f t="shared" si="29"/>
        <v>#NUM!</v>
      </c>
    </row>
    <row r="150" spans="1:34" x14ac:dyDescent="0.35">
      <c r="A150" s="18">
        <v>144</v>
      </c>
      <c r="B150" s="20">
        <f t="shared" si="21"/>
        <v>39</v>
      </c>
      <c r="C150" s="20">
        <f t="shared" si="22"/>
        <v>42</v>
      </c>
      <c r="D150" s="14">
        <f t="shared" si="26"/>
        <v>39</v>
      </c>
      <c r="E150" s="14">
        <f t="shared" si="26"/>
        <v>39</v>
      </c>
      <c r="F150" s="2" t="str">
        <f>IF(results!AA150&lt;&gt;"a","",results!B150)</f>
        <v/>
      </c>
      <c r="G150" s="2" t="str">
        <f>IF(results!$AA150&lt;&gt;"a","",results!Y150)</f>
        <v/>
      </c>
      <c r="H150" s="36" t="str">
        <f>IF(results!$AA150&lt;&gt;"a","",W150)</f>
        <v/>
      </c>
      <c r="I150" s="36" t="str">
        <f>IF(results!$AA150&lt;&gt;"a","",IF(X150=W150,X150+0.0001,X150))</f>
        <v/>
      </c>
      <c r="J150" s="36" t="str">
        <f>IF(results!$AA150&lt;&gt;"a","",IF(OR(W150=Y150,X150=Y150),Y150+0.0002,Y150))</f>
        <v/>
      </c>
      <c r="K150" s="36" t="str">
        <f>IF(results!$AA150&lt;&gt;"a","",IF(OR(W150=Z150,X150=Z150,Y150=Z150),Z150+0.0003,Z150))</f>
        <v/>
      </c>
      <c r="L150" s="36" t="str">
        <f>IF(results!$AA150&lt;&gt;"a","",IF(OR(W150=AA150,X150=AA150,Y150=AA150,Z150=AA150),AA150+0.0004,AA150))</f>
        <v/>
      </c>
      <c r="M150" s="36" t="str">
        <f>IF(results!$AA150&lt;&gt;"a","",IF(OR(W150=AB150,X150=AB150,Y150=AB150,Z150=AB150,AA150=AB150),AB150+0.0005,AB150))</f>
        <v/>
      </c>
      <c r="N150" s="36" t="str">
        <f>IF(results!$AA150&lt;&gt;"a","",IF(OR(W150=AC150,X150=AC150,Y150=AC150,Z150=AC150,AA150=AC150,AB150=AC150),AC150+0.0006,AC150))</f>
        <v/>
      </c>
      <c r="O150" s="36" t="str">
        <f>IF(results!$AA150&lt;&gt;"a","",IF(OR(W150=AD150,X150=AD150,Y150=AD150,Z150=AD150,AA150=AD150,AB150=AD150,AC150=AD150),AD150+0.0007,AD150))</f>
        <v/>
      </c>
      <c r="P150" s="36" t="str">
        <f>IF(results!$AA150&lt;&gt;"a","",IF(OR(W150=AE150,X150=AE150,Y150=AE150,Z150=AE150,AA150=AE150,AB150=AE150,AC150=AE150,AD150=AE150),AE150+0.0008,AE150))</f>
        <v/>
      </c>
      <c r="Q150" s="36" t="str">
        <f>IF(results!$AA150&lt;&gt;"a","",IF(OR(W150=AF150,X150=AF150,Y150=AF150,Z150=AF150,AA150=AF150,AB150=AF150,AC150=AF150,AD150=AF150,AE150=AF150),AF150+0.0009,AF150))</f>
        <v/>
      </c>
      <c r="R150" s="36" t="str">
        <f>IF(results!$AA150&lt;&gt;"a","",AG150*2)</f>
        <v/>
      </c>
      <c r="S150" s="4">
        <f t="shared" si="27"/>
        <v>0</v>
      </c>
      <c r="T150" s="4">
        <f t="shared" si="28"/>
        <v>1.4999999999999999E-5</v>
      </c>
      <c r="U150" s="4">
        <f>results!Z150</f>
        <v>24.8</v>
      </c>
      <c r="V150" s="4">
        <f>IF(results!AA150="A",1,IF(results!AA150="B",2,IF(results!AA150="C",3,99)))</f>
        <v>2</v>
      </c>
      <c r="W150" s="35">
        <f>results!C150+results!D150</f>
        <v>0</v>
      </c>
      <c r="X150" s="35">
        <f>results!E150+results!F150</f>
        <v>0</v>
      </c>
      <c r="Y150" s="35">
        <f>results!G150+results!H150</f>
        <v>0</v>
      </c>
      <c r="Z150" s="35">
        <f>results!I150+results!J150</f>
        <v>32</v>
      </c>
      <c r="AA150" s="35">
        <f>results!K150+results!L150</f>
        <v>31</v>
      </c>
      <c r="AB150" s="35">
        <f>results!M150+results!N150</f>
        <v>0</v>
      </c>
      <c r="AC150" s="35">
        <f>results!O150+results!P150</f>
        <v>52</v>
      </c>
      <c r="AD150" s="35">
        <f>results!Q150+results!R150</f>
        <v>0</v>
      </c>
      <c r="AE150" s="35">
        <f>results!S150+results!T150</f>
        <v>0</v>
      </c>
      <c r="AF150" s="35">
        <f>results!U150+results!V150</f>
        <v>59</v>
      </c>
      <c r="AG150" s="35">
        <f>results!W150+results!X150</f>
        <v>0</v>
      </c>
      <c r="AH150" s="10" t="e">
        <f t="shared" si="29"/>
        <v>#NUM!</v>
      </c>
    </row>
    <row r="151" spans="1:34" x14ac:dyDescent="0.35">
      <c r="A151" s="18">
        <v>145</v>
      </c>
      <c r="B151" s="20">
        <f t="shared" si="21"/>
        <v>110</v>
      </c>
      <c r="C151" s="20">
        <f t="shared" si="22"/>
        <v>41</v>
      </c>
      <c r="D151" s="14">
        <f t="shared" si="26"/>
        <v>39</v>
      </c>
      <c r="E151" s="14">
        <f t="shared" si="26"/>
        <v>39</v>
      </c>
      <c r="F151" s="2" t="str">
        <f>IF(results!AA151&lt;&gt;"a","",results!B151)</f>
        <v/>
      </c>
      <c r="G151" s="2" t="str">
        <f>IF(results!$AA151&lt;&gt;"a","",results!Y151)</f>
        <v/>
      </c>
      <c r="H151" s="36" t="str">
        <f>IF(results!$AA151&lt;&gt;"a","",W151)</f>
        <v/>
      </c>
      <c r="I151" s="36" t="str">
        <f>IF(results!$AA151&lt;&gt;"a","",IF(X151=W151,X151+0.0001,X151))</f>
        <v/>
      </c>
      <c r="J151" s="36" t="str">
        <f>IF(results!$AA151&lt;&gt;"a","",IF(OR(W151=Y151,X151=Y151),Y151+0.0002,Y151))</f>
        <v/>
      </c>
      <c r="K151" s="36" t="str">
        <f>IF(results!$AA151&lt;&gt;"a","",IF(OR(W151=Z151,X151=Z151,Y151=Z151),Z151+0.0003,Z151))</f>
        <v/>
      </c>
      <c r="L151" s="36" t="str">
        <f>IF(results!$AA151&lt;&gt;"a","",IF(OR(W151=AA151,X151=AA151,Y151=AA151,Z151=AA151),AA151+0.0004,AA151))</f>
        <v/>
      </c>
      <c r="M151" s="36" t="str">
        <f>IF(results!$AA151&lt;&gt;"a","",IF(OR(W151=AB151,X151=AB151,Y151=AB151,Z151=AB151,AA151=AB151),AB151+0.0005,AB151))</f>
        <v/>
      </c>
      <c r="N151" s="36" t="str">
        <f>IF(results!$AA151&lt;&gt;"a","",IF(OR(W151=AC151,X151=AC151,Y151=AC151,Z151=AC151,AA151=AC151,AB151=AC151),AC151+0.0006,AC151))</f>
        <v/>
      </c>
      <c r="O151" s="36" t="str">
        <f>IF(results!$AA151&lt;&gt;"a","",IF(OR(W151=AD151,X151=AD151,Y151=AD151,Z151=AD151,AA151=AD151,AB151=AD151,AC151=AD151),AD151+0.0007,AD151))</f>
        <v/>
      </c>
      <c r="P151" s="36" t="str">
        <f>IF(results!$AA151&lt;&gt;"a","",IF(OR(W151=AE151,X151=AE151,Y151=AE151,Z151=AE151,AA151=AE151,AB151=AE151,AC151=AE151,AD151=AE151),AE151+0.0008,AE151))</f>
        <v/>
      </c>
      <c r="Q151" s="36" t="str">
        <f>IF(results!$AA151&lt;&gt;"a","",IF(OR(W151=AF151,X151=AF151,Y151=AF151,Z151=AF151,AA151=AF151,AB151=AF151,AC151=AF151,AD151=AF151,AE151=AF151),AF151+0.0009,AF151))</f>
        <v/>
      </c>
      <c r="R151" s="36" t="str">
        <f>IF(results!$AA151&lt;&gt;"a","",AG151*2)</f>
        <v/>
      </c>
      <c r="S151" s="4">
        <f t="shared" si="27"/>
        <v>0</v>
      </c>
      <c r="T151" s="4">
        <f t="shared" si="28"/>
        <v>1.5099999999999999E-5</v>
      </c>
      <c r="U151" s="4">
        <f>results!Z151</f>
        <v>32.1</v>
      </c>
      <c r="V151" s="4">
        <f>IF(results!AA151="A",1,IF(results!AA151="B",2,IF(results!AA151="C",3,99)))</f>
        <v>3</v>
      </c>
      <c r="W151" s="35">
        <f>results!C151+results!D151</f>
        <v>41</v>
      </c>
      <c r="X151" s="35">
        <f>results!E151+results!F151</f>
        <v>0</v>
      </c>
      <c r="Y151" s="35">
        <f>results!G151+results!H151</f>
        <v>0</v>
      </c>
      <c r="Z151" s="35">
        <f>results!I151+results!J151</f>
        <v>31</v>
      </c>
      <c r="AA151" s="35">
        <f>results!K151+results!L151</f>
        <v>44</v>
      </c>
      <c r="AB151" s="35">
        <f>results!M151+results!N151</f>
        <v>40</v>
      </c>
      <c r="AC151" s="35">
        <f>results!O151+results!P151</f>
        <v>32</v>
      </c>
      <c r="AD151" s="35">
        <f>results!Q151+results!R151</f>
        <v>41</v>
      </c>
      <c r="AE151" s="35">
        <f>results!S151+results!T151</f>
        <v>41</v>
      </c>
      <c r="AF151" s="35">
        <f>results!U151+results!V151</f>
        <v>0</v>
      </c>
      <c r="AG151" s="35">
        <f>results!W151+results!X151</f>
        <v>48</v>
      </c>
      <c r="AH151" s="10" t="e">
        <f t="shared" si="29"/>
        <v>#NUM!</v>
      </c>
    </row>
    <row r="152" spans="1:34" x14ac:dyDescent="0.35">
      <c r="A152" s="18">
        <v>146</v>
      </c>
      <c r="B152" s="20">
        <f t="shared" si="21"/>
        <v>1</v>
      </c>
      <c r="C152" s="20">
        <f t="shared" si="22"/>
        <v>25</v>
      </c>
      <c r="D152" s="14">
        <f t="shared" si="26"/>
        <v>25</v>
      </c>
      <c r="E152" s="14">
        <f t="shared" si="26"/>
        <v>25</v>
      </c>
      <c r="F152" s="2" t="str">
        <f>IF(results!AA152&lt;&gt;"a","",results!B152)</f>
        <v>Zamo' Nicola</v>
      </c>
      <c r="G152" s="2">
        <f>IF(results!$AA152&lt;&gt;"a","",results!Y152)</f>
        <v>1</v>
      </c>
      <c r="H152" s="36">
        <f>IF(results!$AA152&lt;&gt;"a","",W152)</f>
        <v>0</v>
      </c>
      <c r="I152" s="36">
        <f>IF(results!$AA152&lt;&gt;"a","",IF(X152=W152,X152+0.0001,X152))</f>
        <v>1E-4</v>
      </c>
      <c r="J152" s="36">
        <f>IF(results!$AA152&lt;&gt;"a","",IF(OR(W152=Y152,X152=Y152),Y152+0.0002,Y152))</f>
        <v>2.0000000000000001E-4</v>
      </c>
      <c r="K152" s="36">
        <f>IF(results!$AA152&lt;&gt;"a","",IF(OR(W152=Z152,X152=Z152,Y152=Z152),Z152+0.0003,Z152))</f>
        <v>2.9999999999999997E-4</v>
      </c>
      <c r="L152" s="36">
        <f>IF(results!$AA152&lt;&gt;"a","",IF(OR(W152=AA152,X152=AA152,Y152=AA152,Z152=AA152),AA152+0.0004,AA152))</f>
        <v>4.0000000000000002E-4</v>
      </c>
      <c r="M152" s="36">
        <f>IF(results!$AA152&lt;&gt;"a","",IF(OR(W152=AB152,X152=AB152,Y152=AB152,Z152=AB152,AA152=AB152),AB152+0.0005,AB152))</f>
        <v>5.0000000000000001E-4</v>
      </c>
      <c r="N152" s="36">
        <f>IF(results!$AA152&lt;&gt;"a","",IF(OR(W152=AC152,X152=AC152,Y152=AC152,Z152=AC152,AA152=AC152,AB152=AC152),AC152+0.0006,AC152))</f>
        <v>58</v>
      </c>
      <c r="O152" s="36">
        <f>IF(results!$AA152&lt;&gt;"a","",IF(OR(W152=AD152,X152=AD152,Y152=AD152,Z152=AD152,AA152=AD152,AB152=AD152,AC152=AD152),AD152+0.0007,AD152))</f>
        <v>6.9999999999999999E-4</v>
      </c>
      <c r="P152" s="36">
        <f>IF(results!$AA152&lt;&gt;"a","",IF(OR(W152=AE152,X152=AE152,Y152=AE152,Z152=AE152,AA152=AE152,AB152=AE152,AC152=AE152,AD152=AE152),AE152+0.0008,AE152))</f>
        <v>8.0000000000000004E-4</v>
      </c>
      <c r="Q152" s="36">
        <f>IF(results!$AA152&lt;&gt;"a","",IF(OR(W152=AF152,X152=AF152,Y152=AF152,Z152=AF152,AA152=AF152,AB152=AF152,AC152=AF152,AD152=AF152,AE152=AF152),AF152+0.0009,AF152))</f>
        <v>8.9999999999999998E-4</v>
      </c>
      <c r="R152" s="36">
        <f>IF(results!$AA152&lt;&gt;"a","",AG152*2)</f>
        <v>0</v>
      </c>
      <c r="S152" s="4">
        <f t="shared" ref="S152:S155" si="30">IF(F152&lt;&gt;"",ROUND((MAX(H152:R152)+LARGE(H152:R152,2)+LARGE(H152:R152,3)+LARGE(H152:R152,4)+LARGE(H152:R152,5)+LARGE(H152:R152,6)),0),0)</f>
        <v>58</v>
      </c>
      <c r="T152" s="4">
        <f t="shared" ref="T152:T155" si="31">S152+0.0000001*ROW()</f>
        <v>58.0000152</v>
      </c>
      <c r="U152" s="4">
        <f>results!Z152</f>
        <v>7.4</v>
      </c>
      <c r="V152" s="4">
        <f>IF(results!AA152="A",1,IF(results!AA152="B",2,IF(results!AA152="C",3,99)))</f>
        <v>1</v>
      </c>
      <c r="W152" s="35">
        <f>results!C152+results!D152</f>
        <v>0</v>
      </c>
      <c r="X152" s="35">
        <f>results!E152+results!F152</f>
        <v>0</v>
      </c>
      <c r="Y152" s="35">
        <f>results!G152+results!H152</f>
        <v>0</v>
      </c>
      <c r="Z152" s="35">
        <f>results!I152+results!J152</f>
        <v>0</v>
      </c>
      <c r="AA152" s="35">
        <f>results!K152+results!L152</f>
        <v>0</v>
      </c>
      <c r="AB152" s="35">
        <f>results!M152+results!N152</f>
        <v>0</v>
      </c>
      <c r="AC152" s="35">
        <f>results!O152+results!P152</f>
        <v>58</v>
      </c>
      <c r="AD152" s="35">
        <f>results!Q152+results!R152</f>
        <v>0</v>
      </c>
      <c r="AE152" s="35">
        <f>results!S152+results!T152</f>
        <v>0</v>
      </c>
      <c r="AF152" s="35">
        <f>results!U152+results!V152</f>
        <v>0</v>
      </c>
      <c r="AG152" s="35">
        <f>results!W152+results!X152</f>
        <v>0</v>
      </c>
      <c r="AH152" s="10">
        <f t="shared" ref="AH152:AH155" si="32">LARGE(H152:R152,4)</f>
        <v>6.9999999999999999E-4</v>
      </c>
    </row>
    <row r="153" spans="1:34" x14ac:dyDescent="0.35">
      <c r="A153" s="18">
        <v>147</v>
      </c>
      <c r="B153" s="20">
        <f t="shared" si="21"/>
        <v>110</v>
      </c>
      <c r="C153" s="20">
        <f t="shared" si="22"/>
        <v>40</v>
      </c>
      <c r="D153" s="14">
        <f t="shared" si="26"/>
        <v>39</v>
      </c>
      <c r="E153" s="14">
        <f t="shared" si="26"/>
        <v>39</v>
      </c>
      <c r="F153" s="2" t="str">
        <f>IF(results!AA153&lt;&gt;"a","",results!B153)</f>
        <v/>
      </c>
      <c r="G153" s="2" t="str">
        <f>IF(results!$AA153&lt;&gt;"a","",results!Y153)</f>
        <v/>
      </c>
      <c r="H153" s="36" t="str">
        <f>IF(results!$AA153&lt;&gt;"a","",W153)</f>
        <v/>
      </c>
      <c r="I153" s="36" t="str">
        <f>IF(results!$AA153&lt;&gt;"a","",IF(X153=W153,X153+0.0001,X153))</f>
        <v/>
      </c>
      <c r="J153" s="36" t="str">
        <f>IF(results!$AA153&lt;&gt;"a","",IF(OR(W153=Y153,X153=Y153),Y153+0.0002,Y153))</f>
        <v/>
      </c>
      <c r="K153" s="36" t="str">
        <f>IF(results!$AA153&lt;&gt;"a","",IF(OR(W153=Z153,X153=Z153,Y153=Z153),Z153+0.0003,Z153))</f>
        <v/>
      </c>
      <c r="L153" s="36" t="str">
        <f>IF(results!$AA153&lt;&gt;"a","",IF(OR(W153=AA153,X153=AA153,Y153=AA153,Z153=AA153),AA153+0.0004,AA153))</f>
        <v/>
      </c>
      <c r="M153" s="36" t="str">
        <f>IF(results!$AA153&lt;&gt;"a","",IF(OR(W153=AB153,X153=AB153,Y153=AB153,Z153=AB153,AA153=AB153),AB153+0.0005,AB153))</f>
        <v/>
      </c>
      <c r="N153" s="36" t="str">
        <f>IF(results!$AA153&lt;&gt;"a","",IF(OR(W153=AC153,X153=AC153,Y153=AC153,Z153=AC153,AA153=AC153,AB153=AC153),AC153+0.0006,AC153))</f>
        <v/>
      </c>
      <c r="O153" s="36" t="str">
        <f>IF(results!$AA153&lt;&gt;"a","",IF(OR(W153=AD153,X153=AD153,Y153=AD153,Z153=AD153,AA153=AD153,AB153=AD153,AC153=AD153),AD153+0.0007,AD153))</f>
        <v/>
      </c>
      <c r="P153" s="36" t="str">
        <f>IF(results!$AA153&lt;&gt;"a","",IF(OR(W153=AE153,X153=AE153,Y153=AE153,Z153=AE153,AA153=AE153,AB153=AE153,AC153=AE153,AD153=AE153),AE153+0.0008,AE153))</f>
        <v/>
      </c>
      <c r="Q153" s="36" t="str">
        <f>IF(results!$AA153&lt;&gt;"a","",IF(OR(W153=AF153,X153=AF153,Y153=AF153,Z153=AF153,AA153=AF153,AB153=AF153,AC153=AF153,AD153=AF153,AE153=AF153),AF153+0.0009,AF153))</f>
        <v/>
      </c>
      <c r="R153" s="36" t="str">
        <f>IF(results!$AA153&lt;&gt;"a","",AG153*2)</f>
        <v/>
      </c>
      <c r="S153" s="4">
        <f t="shared" si="30"/>
        <v>0</v>
      </c>
      <c r="T153" s="4">
        <f t="shared" si="31"/>
        <v>1.5299999999999999E-5</v>
      </c>
      <c r="U153" s="4">
        <f>results!Z153</f>
        <v>47.7</v>
      </c>
      <c r="V153" s="4">
        <f>IF(results!AA153="A",1,IF(results!AA153="B",2,IF(results!AA153="C",3,99)))</f>
        <v>3</v>
      </c>
      <c r="W153" s="35">
        <f>results!C153+results!D153</f>
        <v>0</v>
      </c>
      <c r="X153" s="35">
        <f>results!E153+results!F153</f>
        <v>0</v>
      </c>
      <c r="Y153" s="35">
        <f>results!G153+results!H153</f>
        <v>0</v>
      </c>
      <c r="Z153" s="35">
        <f>results!I153+results!J153</f>
        <v>0</v>
      </c>
      <c r="AA153" s="35">
        <f>results!K153+results!L153</f>
        <v>0</v>
      </c>
      <c r="AB153" s="35">
        <f>results!M153+results!N153</f>
        <v>0</v>
      </c>
      <c r="AC153" s="35">
        <f>results!O153+results!P153</f>
        <v>0</v>
      </c>
      <c r="AD153" s="35">
        <f>results!Q153+results!R153</f>
        <v>0</v>
      </c>
      <c r="AE153" s="35">
        <f>results!S153+results!T153</f>
        <v>0</v>
      </c>
      <c r="AF153" s="35">
        <f>results!U153+results!V153</f>
        <v>32</v>
      </c>
      <c r="AG153" s="35">
        <f>results!W153+results!X153</f>
        <v>0</v>
      </c>
      <c r="AH153" s="10" t="e">
        <f t="shared" si="32"/>
        <v>#NUM!</v>
      </c>
    </row>
    <row r="154" spans="1:34" x14ac:dyDescent="0.35">
      <c r="A154" s="18">
        <v>148</v>
      </c>
      <c r="B154" s="20">
        <f t="shared" si="21"/>
        <v>39</v>
      </c>
      <c r="C154" s="20">
        <f t="shared" si="22"/>
        <v>39</v>
      </c>
      <c r="D154" s="14">
        <f t="shared" si="26"/>
        <v>39</v>
      </c>
      <c r="E154" s="14">
        <f t="shared" si="26"/>
        <v>39</v>
      </c>
      <c r="F154" s="2" t="str">
        <f>IF(results!AA154&lt;&gt;"a","",results!B154)</f>
        <v/>
      </c>
      <c r="G154" s="2" t="str">
        <f>IF(results!$AA154&lt;&gt;"a","",results!Y154)</f>
        <v/>
      </c>
      <c r="H154" s="36" t="str">
        <f>IF(results!$AA154&lt;&gt;"a","",W154)</f>
        <v/>
      </c>
      <c r="I154" s="36" t="str">
        <f>IF(results!$AA154&lt;&gt;"a","",IF(X154=W154,X154+0.0001,X154))</f>
        <v/>
      </c>
      <c r="J154" s="36" t="str">
        <f>IF(results!$AA154&lt;&gt;"a","",IF(OR(W154=Y154,X154=Y154),Y154+0.0002,Y154))</f>
        <v/>
      </c>
      <c r="K154" s="36" t="str">
        <f>IF(results!$AA154&lt;&gt;"a","",IF(OR(W154=Z154,X154=Z154,Y154=Z154),Z154+0.0003,Z154))</f>
        <v/>
      </c>
      <c r="L154" s="36" t="str">
        <f>IF(results!$AA154&lt;&gt;"a","",IF(OR(W154=AA154,X154=AA154,Y154=AA154,Z154=AA154),AA154+0.0004,AA154))</f>
        <v/>
      </c>
      <c r="M154" s="36" t="str">
        <f>IF(results!$AA154&lt;&gt;"a","",IF(OR(W154=AB154,X154=AB154,Y154=AB154,Z154=AB154,AA154=AB154),AB154+0.0005,AB154))</f>
        <v/>
      </c>
      <c r="N154" s="36" t="str">
        <f>IF(results!$AA154&lt;&gt;"a","",IF(OR(W154=AC154,X154=AC154,Y154=AC154,Z154=AC154,AA154=AC154,AB154=AC154),AC154+0.0006,AC154))</f>
        <v/>
      </c>
      <c r="O154" s="36" t="str">
        <f>IF(results!$AA154&lt;&gt;"a","",IF(OR(W154=AD154,X154=AD154,Y154=AD154,Z154=AD154,AA154=AD154,AB154=AD154,AC154=AD154),AD154+0.0007,AD154))</f>
        <v/>
      </c>
      <c r="P154" s="36" t="str">
        <f>IF(results!$AA154&lt;&gt;"a","",IF(OR(W154=AE154,X154=AE154,Y154=AE154,Z154=AE154,AA154=AE154,AB154=AE154,AC154=AE154,AD154=AE154),AE154+0.0008,AE154))</f>
        <v/>
      </c>
      <c r="Q154" s="36" t="str">
        <f>IF(results!$AA154&lt;&gt;"a","",IF(OR(W154=AF154,X154=AF154,Y154=AF154,Z154=AF154,AA154=AF154,AB154=AF154,AC154=AF154,AD154=AF154,AE154=AF154),AF154+0.0009,AF154))</f>
        <v/>
      </c>
      <c r="R154" s="36" t="str">
        <f>IF(results!$AA154&lt;&gt;"a","",AG154*2)</f>
        <v/>
      </c>
      <c r="S154" s="4">
        <f t="shared" si="30"/>
        <v>0</v>
      </c>
      <c r="T154" s="4">
        <f t="shared" si="31"/>
        <v>1.5399999999999998E-5</v>
      </c>
      <c r="U154" s="4">
        <f>results!Z154</f>
        <v>22.4</v>
      </c>
      <c r="V154" s="4">
        <f>IF(results!AA154="A",1,IF(results!AA154="B",2,IF(results!AA154="C",3,99)))</f>
        <v>2</v>
      </c>
      <c r="W154" s="35">
        <f>results!C154+results!D154</f>
        <v>0</v>
      </c>
      <c r="X154" s="35">
        <f>results!E154+results!F154</f>
        <v>0</v>
      </c>
      <c r="Y154" s="35">
        <f>results!G154+results!H154</f>
        <v>0</v>
      </c>
      <c r="Z154" s="35">
        <f>results!I154+results!J154</f>
        <v>43</v>
      </c>
      <c r="AA154" s="35">
        <f>results!K154+results!L154</f>
        <v>41</v>
      </c>
      <c r="AB154" s="35">
        <f>results!M154+results!N154</f>
        <v>0</v>
      </c>
      <c r="AC154" s="35">
        <f>results!O154+results!P154</f>
        <v>0</v>
      </c>
      <c r="AD154" s="35">
        <f>results!Q154+results!R154</f>
        <v>0</v>
      </c>
      <c r="AE154" s="35">
        <f>results!S154+results!T154</f>
        <v>0</v>
      </c>
      <c r="AF154" s="35">
        <f>results!U154+results!V154</f>
        <v>0</v>
      </c>
      <c r="AG154" s="35">
        <f>results!W154+results!X154</f>
        <v>0</v>
      </c>
      <c r="AH154" s="10" t="e">
        <f t="shared" si="32"/>
        <v>#NUM!</v>
      </c>
    </row>
    <row r="155" spans="1:34" x14ac:dyDescent="0.35">
      <c r="A155" s="18">
        <v>149</v>
      </c>
      <c r="B155" s="20">
        <f t="shared" si="21"/>
        <v>1</v>
      </c>
      <c r="C155" s="20">
        <f t="shared" si="22"/>
        <v>36</v>
      </c>
      <c r="D155" s="14">
        <f t="shared" si="26"/>
        <v>36</v>
      </c>
      <c r="E155" s="14">
        <f t="shared" si="26"/>
        <v>36</v>
      </c>
      <c r="F155" s="2" t="str">
        <f>IF(results!AA155&lt;&gt;"a","",results!B155)</f>
        <v>Zinutti Angelo</v>
      </c>
      <c r="G155" s="2">
        <f>IF(results!$AA155&lt;&gt;"a","",results!Y155)</f>
        <v>1</v>
      </c>
      <c r="H155" s="36">
        <f>IF(results!$AA155&lt;&gt;"a","",W155)</f>
        <v>0</v>
      </c>
      <c r="I155" s="36">
        <f>IF(results!$AA155&lt;&gt;"a","",IF(X155=W155,X155+0.0001,X155))</f>
        <v>1E-4</v>
      </c>
      <c r="J155" s="36">
        <f>IF(results!$AA155&lt;&gt;"a","",IF(OR(W155=Y155,X155=Y155),Y155+0.0002,Y155))</f>
        <v>2.0000000000000001E-4</v>
      </c>
      <c r="K155" s="36">
        <f>IF(results!$AA155&lt;&gt;"a","",IF(OR(W155=Z155,X155=Z155,Y155=Z155),Z155+0.0003,Z155))</f>
        <v>2.9999999999999997E-4</v>
      </c>
      <c r="L155" s="36">
        <f>IF(results!$AA155&lt;&gt;"a","",IF(OR(W155=AA155,X155=AA155,Y155=AA155,Z155=AA155),AA155+0.0004,AA155))</f>
        <v>4.0000000000000002E-4</v>
      </c>
      <c r="M155" s="36">
        <f>IF(results!$AA155&lt;&gt;"a","",IF(OR(W155=AB155,X155=AB155,Y155=AB155,Z155=AB155,AA155=AB155),AB155+0.0005,AB155))</f>
        <v>5.0000000000000001E-4</v>
      </c>
      <c r="N155" s="36">
        <f>IF(results!$AA155&lt;&gt;"a","",IF(OR(W155=AC155,X155=AC155,Y155=AC155,Z155=AC155,AA155=AC155,AB155=AC155),AC155+0.0006,AC155))</f>
        <v>5.9999999999999995E-4</v>
      </c>
      <c r="O155" s="36">
        <f>IF(results!$AA155&lt;&gt;"a","",IF(OR(W155=AD155,X155=AD155,Y155=AD155,Z155=AD155,AA155=AD155,AB155=AD155,AC155=AD155),AD155+0.0007,AD155))</f>
        <v>6.9999999999999999E-4</v>
      </c>
      <c r="P155" s="36">
        <f>IF(results!$AA155&lt;&gt;"a","",IF(OR(W155=AE155,X155=AE155,Y155=AE155,Z155=AE155,AA155=AE155,AB155=AE155,AC155=AE155,AD155=AE155),AE155+0.0008,AE155))</f>
        <v>8.0000000000000004E-4</v>
      </c>
      <c r="Q155" s="36">
        <f>IF(results!$AA155&lt;&gt;"a","",IF(OR(W155=AF155,X155=AF155,Y155=AF155,Z155=AF155,AA155=AF155,AB155=AF155,AC155=AF155,AD155=AF155,AE155=AF155),AF155+0.0009,AF155))</f>
        <v>40</v>
      </c>
      <c r="R155" s="36">
        <f>IF(results!$AA155&lt;&gt;"a","",AG155*2)</f>
        <v>0</v>
      </c>
      <c r="S155" s="4">
        <f t="shared" si="30"/>
        <v>40</v>
      </c>
      <c r="T155" s="4">
        <f t="shared" si="31"/>
        <v>40.000015500000003</v>
      </c>
      <c r="U155" s="4">
        <f>results!Z155</f>
        <v>14.2</v>
      </c>
      <c r="V155" s="4">
        <f>IF(results!AA155="A",1,IF(results!AA155="B",2,IF(results!AA155="C",3,99)))</f>
        <v>1</v>
      </c>
      <c r="W155" s="35">
        <f>results!C155+results!D155</f>
        <v>0</v>
      </c>
      <c r="X155" s="35">
        <f>results!E155+results!F155</f>
        <v>0</v>
      </c>
      <c r="Y155" s="35">
        <f>results!G155+results!H155</f>
        <v>0</v>
      </c>
      <c r="Z155" s="35">
        <f>results!I155+results!J155</f>
        <v>0</v>
      </c>
      <c r="AA155" s="35">
        <f>results!K155+results!L155</f>
        <v>0</v>
      </c>
      <c r="AB155" s="35">
        <f>results!M155+results!N155</f>
        <v>0</v>
      </c>
      <c r="AC155" s="35">
        <f>results!O155+results!P155</f>
        <v>0</v>
      </c>
      <c r="AD155" s="35">
        <f>results!Q155+results!R155</f>
        <v>0</v>
      </c>
      <c r="AE155" s="35">
        <f>results!S155+results!T155</f>
        <v>0</v>
      </c>
      <c r="AF155" s="35">
        <f>results!U155+results!V155</f>
        <v>40</v>
      </c>
      <c r="AG155" s="35">
        <f>results!W155+results!X155</f>
        <v>0</v>
      </c>
      <c r="AH155" s="10">
        <f t="shared" si="32"/>
        <v>5.9999999999999995E-4</v>
      </c>
    </row>
  </sheetData>
  <sheetProtection algorithmName="SHA-512" hashValue="YzOzKK3MK6pDSsGU76yqUMxyPrS74Fqr/yu2fhfCnAc+bfA7PMHr9V6QFXc9Kvh5zu/6PxVdIrNtzWLKmiSlhQ==" saltValue="M+EkXI631/d8BqDDvZuc9A==" spinCount="100000" sheet="1" objects="1" scenarios="1"/>
  <mergeCells count="21">
    <mergeCell ref="F2:R2"/>
    <mergeCell ref="S5:S6"/>
    <mergeCell ref="T5:T6"/>
    <mergeCell ref="U5:U6"/>
    <mergeCell ref="Q5:Q6"/>
    <mergeCell ref="R5:R6"/>
    <mergeCell ref="K5:K6"/>
    <mergeCell ref="L5:L6"/>
    <mergeCell ref="M5:M6"/>
    <mergeCell ref="N5:N6"/>
    <mergeCell ref="O5:O6"/>
    <mergeCell ref="P5:P6"/>
    <mergeCell ref="H4:R4"/>
    <mergeCell ref="H5:H6"/>
    <mergeCell ref="I5:I6"/>
    <mergeCell ref="J5:J6"/>
    <mergeCell ref="B5:B6"/>
    <mergeCell ref="C5:C6"/>
    <mergeCell ref="D5:D6"/>
    <mergeCell ref="F5:F6"/>
    <mergeCell ref="G5:G6"/>
  </mergeCells>
  <conditionalFormatting sqref="F156:G175">
    <cfRule type="cellIs" dxfId="145" priority="254" operator="equal">
      <formula>0</formula>
    </cfRule>
  </conditionalFormatting>
  <conditionalFormatting sqref="S7:S155">
    <cfRule type="cellIs" dxfId="144" priority="250" operator="equal">
      <formula>200</formula>
    </cfRule>
  </conditionalFormatting>
  <conditionalFormatting sqref="S156:S175">
    <cfRule type="cellIs" dxfId="143" priority="253" operator="equal">
      <formula>0</formula>
    </cfRule>
  </conditionalFormatting>
  <conditionalFormatting sqref="S7:U7 T8:T126 U8:U155 S8:S155">
    <cfRule type="cellIs" dxfId="142" priority="259" operator="equal">
      <formula>0</formula>
    </cfRule>
  </conditionalFormatting>
  <conditionalFormatting sqref="T127:T155">
    <cfRule type="cellIs" dxfId="141" priority="252" operator="equal">
      <formula>0</formula>
    </cfRule>
  </conditionalFormatting>
  <conditionalFormatting sqref="V7:V155">
    <cfRule type="cellIs" dxfId="140" priority="194" operator="equal">
      <formula>0</formula>
    </cfRule>
  </conditionalFormatting>
  <conditionalFormatting sqref="G156:G175">
    <cfRule type="dataBar" priority="1422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F7:F155">
    <cfRule type="cellIs" dxfId="139" priority="193" operator="equal">
      <formula>0</formula>
    </cfRule>
  </conditionalFormatting>
  <conditionalFormatting sqref="G7:G155">
    <cfRule type="cellIs" dxfId="138" priority="191" operator="equal">
      <formula>0</formula>
    </cfRule>
  </conditionalFormatting>
  <conditionalFormatting sqref="G7:G155">
    <cfRule type="dataBar" priority="192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H11">
    <cfRule type="expression" dxfId="137" priority="124">
      <formula>AND($H11&lt;$AH11,$H11&gt;1)</formula>
    </cfRule>
    <cfRule type="cellIs" dxfId="136" priority="125" operator="lessThan">
      <formula>1</formula>
    </cfRule>
    <cfRule type="expression" dxfId="135" priority="126">
      <formula>$H11&gt;=$AH11</formula>
    </cfRule>
  </conditionalFormatting>
  <conditionalFormatting sqref="H59">
    <cfRule type="expression" dxfId="134" priority="121">
      <formula>AND($H59&lt;$AH59,$H59&gt;1)</formula>
    </cfRule>
    <cfRule type="cellIs" dxfId="133" priority="122" operator="lessThan">
      <formula>1</formula>
    </cfRule>
    <cfRule type="expression" dxfId="132" priority="123">
      <formula>$H59&gt;=$AH59</formula>
    </cfRule>
  </conditionalFormatting>
  <conditionalFormatting sqref="H7">
    <cfRule type="expression" dxfId="131" priority="118">
      <formula>AND($H7&lt;$AH7,$H7&gt;1)</formula>
    </cfRule>
    <cfRule type="cellIs" dxfId="130" priority="119" operator="lessThan">
      <formula>1</formula>
    </cfRule>
    <cfRule type="expression" dxfId="129" priority="120">
      <formula>$H7&gt;=$AH7</formula>
    </cfRule>
  </conditionalFormatting>
  <conditionalFormatting sqref="H8">
    <cfRule type="expression" dxfId="128" priority="115">
      <formula>AND($H8&lt;$AH8,$H8&gt;1)</formula>
    </cfRule>
    <cfRule type="cellIs" dxfId="127" priority="116" operator="lessThan">
      <formula>1</formula>
    </cfRule>
    <cfRule type="expression" dxfId="126" priority="117">
      <formula>$H8&gt;=$AH8</formula>
    </cfRule>
  </conditionalFormatting>
  <conditionalFormatting sqref="H9">
    <cfRule type="expression" dxfId="125" priority="112">
      <formula>AND($H9&lt;$AH9,$H9&gt;1)</formula>
    </cfRule>
    <cfRule type="cellIs" dxfId="124" priority="113" operator="lessThan">
      <formula>1</formula>
    </cfRule>
    <cfRule type="expression" dxfId="123" priority="114">
      <formula>$H9&gt;=$AH9</formula>
    </cfRule>
  </conditionalFormatting>
  <conditionalFormatting sqref="H10">
    <cfRule type="expression" dxfId="122" priority="109">
      <formula>AND($H10&lt;$AH10,$H10&gt;1)</formula>
    </cfRule>
    <cfRule type="cellIs" dxfId="121" priority="110" operator="lessThan">
      <formula>1</formula>
    </cfRule>
    <cfRule type="expression" dxfId="120" priority="111">
      <formula>$H10&gt;=$AH10</formula>
    </cfRule>
  </conditionalFormatting>
  <conditionalFormatting sqref="H12">
    <cfRule type="expression" dxfId="119" priority="106">
      <formula>AND($H12&lt;$AH12,$H12&gt;1)</formula>
    </cfRule>
    <cfRule type="cellIs" dxfId="118" priority="107" operator="lessThan">
      <formula>1</formula>
    </cfRule>
    <cfRule type="expression" dxfId="117" priority="108">
      <formula>$H12&gt;=$AH12</formula>
    </cfRule>
  </conditionalFormatting>
  <conditionalFormatting sqref="H13">
    <cfRule type="expression" dxfId="116" priority="103">
      <formula>AND($H13&lt;$AH13,$H13&gt;1)</formula>
    </cfRule>
    <cfRule type="cellIs" dxfId="115" priority="104" operator="lessThan">
      <formula>1</formula>
    </cfRule>
    <cfRule type="expression" dxfId="114" priority="105">
      <formula>$H13&gt;=$AH13</formula>
    </cfRule>
  </conditionalFormatting>
  <conditionalFormatting sqref="H14">
    <cfRule type="expression" dxfId="113" priority="100">
      <formula>AND($H14&lt;$AH14,$H14&gt;1)</formula>
    </cfRule>
    <cfRule type="cellIs" dxfId="112" priority="101" operator="lessThan">
      <formula>1</formula>
    </cfRule>
    <cfRule type="expression" dxfId="111" priority="102">
      <formula>$H14&gt;=$AH14</formula>
    </cfRule>
  </conditionalFormatting>
  <conditionalFormatting sqref="H15">
    <cfRule type="expression" dxfId="110" priority="97">
      <formula>AND($H15&lt;$AH15,$H15&gt;1)</formula>
    </cfRule>
    <cfRule type="cellIs" dxfId="109" priority="98" operator="lessThan">
      <formula>1</formula>
    </cfRule>
    <cfRule type="expression" dxfId="108" priority="99">
      <formula>$H15&gt;=$AH15</formula>
    </cfRule>
  </conditionalFormatting>
  <conditionalFormatting sqref="H16">
    <cfRule type="expression" dxfId="107" priority="94">
      <formula>AND($H16&lt;$AH16,$H16&gt;1)</formula>
    </cfRule>
    <cfRule type="cellIs" dxfId="106" priority="95" operator="lessThan">
      <formula>1</formula>
    </cfRule>
    <cfRule type="expression" dxfId="105" priority="96">
      <formula>$H16&gt;=$AH16</formula>
    </cfRule>
  </conditionalFormatting>
  <conditionalFormatting sqref="H17">
    <cfRule type="expression" dxfId="104" priority="91">
      <formula>AND($H17&lt;$AH17,$H17&gt;1)</formula>
    </cfRule>
    <cfRule type="cellIs" dxfId="103" priority="92" operator="lessThan">
      <formula>1</formula>
    </cfRule>
    <cfRule type="expression" dxfId="102" priority="93">
      <formula>$H17&gt;=$AH17</formula>
    </cfRule>
  </conditionalFormatting>
  <conditionalFormatting sqref="H21">
    <cfRule type="expression" dxfId="101" priority="88">
      <formula>AND($H21&lt;$AH21,$H21&gt;1)</formula>
    </cfRule>
    <cfRule type="cellIs" dxfId="100" priority="89" operator="lessThan">
      <formula>1</formula>
    </cfRule>
    <cfRule type="expression" dxfId="99" priority="90">
      <formula>$H21&gt;=$AH21</formula>
    </cfRule>
  </conditionalFormatting>
  <conditionalFormatting sqref="H23">
    <cfRule type="expression" dxfId="98" priority="85">
      <formula>AND($H23&lt;$AH23,$H23&gt;1)</formula>
    </cfRule>
    <cfRule type="cellIs" dxfId="97" priority="86" operator="lessThan">
      <formula>1</formula>
    </cfRule>
    <cfRule type="expression" dxfId="96" priority="87">
      <formula>$H23&gt;=$AH23</formula>
    </cfRule>
  </conditionalFormatting>
  <conditionalFormatting sqref="H24">
    <cfRule type="expression" dxfId="95" priority="82">
      <formula>AND($H24&lt;$AH24,$H24&gt;1)</formula>
    </cfRule>
    <cfRule type="cellIs" dxfId="94" priority="83" operator="lessThan">
      <formula>1</formula>
    </cfRule>
    <cfRule type="expression" dxfId="93" priority="84">
      <formula>$H24&gt;=$AH24</formula>
    </cfRule>
  </conditionalFormatting>
  <conditionalFormatting sqref="H34">
    <cfRule type="expression" dxfId="92" priority="79">
      <formula>AND($H34&lt;$AH34,$H34&gt;1)</formula>
    </cfRule>
    <cfRule type="cellIs" dxfId="91" priority="80" operator="lessThan">
      <formula>1</formula>
    </cfRule>
    <cfRule type="expression" dxfId="90" priority="81">
      <formula>$H34&gt;=$AH34</formula>
    </cfRule>
  </conditionalFormatting>
  <conditionalFormatting sqref="H35">
    <cfRule type="expression" dxfId="89" priority="76">
      <formula>AND($H35&lt;$AH35,$H35&gt;1)</formula>
    </cfRule>
    <cfRule type="cellIs" dxfId="88" priority="77" operator="lessThan">
      <formula>1</formula>
    </cfRule>
    <cfRule type="expression" dxfId="87" priority="78">
      <formula>$H35&gt;=$AH35</formula>
    </cfRule>
  </conditionalFormatting>
  <conditionalFormatting sqref="H42">
    <cfRule type="expression" dxfId="86" priority="73">
      <formula>AND($H42&lt;$AH42,$H42&gt;1)</formula>
    </cfRule>
    <cfRule type="cellIs" dxfId="85" priority="74" operator="lessThan">
      <formula>1</formula>
    </cfRule>
    <cfRule type="expression" dxfId="84" priority="75">
      <formula>$H42&gt;=$AH42</formula>
    </cfRule>
  </conditionalFormatting>
  <conditionalFormatting sqref="H43">
    <cfRule type="expression" dxfId="83" priority="70">
      <formula>AND($H43&lt;$AH43,$H43&gt;1)</formula>
    </cfRule>
    <cfRule type="cellIs" dxfId="82" priority="71" operator="lessThan">
      <formula>1</formula>
    </cfRule>
    <cfRule type="expression" dxfId="81" priority="72">
      <formula>$H43&gt;=$AH43</formula>
    </cfRule>
  </conditionalFormatting>
  <conditionalFormatting sqref="H44">
    <cfRule type="expression" dxfId="80" priority="67">
      <formula>AND($H44&lt;$AH44,$H44&gt;1)</formula>
    </cfRule>
    <cfRule type="cellIs" dxfId="79" priority="68" operator="lessThan">
      <formula>1</formula>
    </cfRule>
    <cfRule type="expression" dxfId="78" priority="69">
      <formula>$H44&gt;=$AH44</formula>
    </cfRule>
  </conditionalFormatting>
  <conditionalFormatting sqref="H55">
    <cfRule type="expression" dxfId="77" priority="64">
      <formula>AND($H55&lt;$AH55,$H55&gt;1)</formula>
    </cfRule>
    <cfRule type="cellIs" dxfId="76" priority="65" operator="lessThan">
      <formula>1</formula>
    </cfRule>
    <cfRule type="expression" dxfId="75" priority="66">
      <formula>$H55&gt;=$AH55</formula>
    </cfRule>
  </conditionalFormatting>
  <conditionalFormatting sqref="H56">
    <cfRule type="expression" dxfId="74" priority="61">
      <formula>AND($H56&lt;$AH56,$H56&gt;1)</formula>
    </cfRule>
    <cfRule type="cellIs" dxfId="73" priority="62" operator="lessThan">
      <formula>1</formula>
    </cfRule>
    <cfRule type="expression" dxfId="72" priority="63">
      <formula>$H56&gt;=$AH56</formula>
    </cfRule>
  </conditionalFormatting>
  <conditionalFormatting sqref="H68">
    <cfRule type="expression" dxfId="71" priority="58">
      <formula>AND($H68&lt;$AH68,$H68&gt;1)</formula>
    </cfRule>
    <cfRule type="cellIs" dxfId="70" priority="59" operator="lessThan">
      <formula>1</formula>
    </cfRule>
    <cfRule type="expression" dxfId="69" priority="60">
      <formula>$H68&gt;=$AH68</formula>
    </cfRule>
  </conditionalFormatting>
  <conditionalFormatting sqref="H73">
    <cfRule type="expression" dxfId="68" priority="55">
      <formula>AND($H73&lt;$AH73,$H73&gt;1)</formula>
    </cfRule>
    <cfRule type="cellIs" dxfId="67" priority="56" operator="lessThan">
      <formula>1</formula>
    </cfRule>
    <cfRule type="expression" dxfId="66" priority="57">
      <formula>$H73&gt;=$AH73</formula>
    </cfRule>
  </conditionalFormatting>
  <conditionalFormatting sqref="H74">
    <cfRule type="expression" dxfId="65" priority="52">
      <formula>AND($H74&lt;$AH74,$H74&gt;1)</formula>
    </cfRule>
    <cfRule type="cellIs" dxfId="64" priority="53" operator="lessThan">
      <formula>1</formula>
    </cfRule>
    <cfRule type="expression" dxfId="63" priority="54">
      <formula>$H74&gt;=$AH74</formula>
    </cfRule>
  </conditionalFormatting>
  <conditionalFormatting sqref="H80">
    <cfRule type="expression" dxfId="62" priority="46">
      <formula>AND($H80&lt;$AH80,$H80&gt;1)</formula>
    </cfRule>
    <cfRule type="cellIs" dxfId="61" priority="47" operator="lessThan">
      <formula>1</formula>
    </cfRule>
    <cfRule type="expression" dxfId="60" priority="48">
      <formula>$H80&gt;=$AH80</formula>
    </cfRule>
  </conditionalFormatting>
  <conditionalFormatting sqref="H81">
    <cfRule type="expression" dxfId="59" priority="43">
      <formula>AND($H81&lt;$AH81,$H81&gt;1)</formula>
    </cfRule>
    <cfRule type="cellIs" dxfId="58" priority="44" operator="lessThan">
      <formula>1</formula>
    </cfRule>
    <cfRule type="expression" dxfId="57" priority="45">
      <formula>$H81&gt;=$AH81</formula>
    </cfRule>
  </conditionalFormatting>
  <conditionalFormatting sqref="H84">
    <cfRule type="expression" dxfId="56" priority="40">
      <formula>AND($H84&lt;$AH84,$H84&gt;1)</formula>
    </cfRule>
    <cfRule type="cellIs" dxfId="55" priority="41" operator="lessThan">
      <formula>1</formula>
    </cfRule>
    <cfRule type="expression" dxfId="54" priority="42">
      <formula>$H84&gt;=$AH84</formula>
    </cfRule>
  </conditionalFormatting>
  <conditionalFormatting sqref="H87">
    <cfRule type="expression" dxfId="53" priority="37">
      <formula>AND($H87&lt;$AH87,$H87&gt;1)</formula>
    </cfRule>
    <cfRule type="cellIs" dxfId="52" priority="38" operator="lessThan">
      <formula>1</formula>
    </cfRule>
    <cfRule type="expression" dxfId="51" priority="39">
      <formula>$H87&gt;=$AH87</formula>
    </cfRule>
  </conditionalFormatting>
  <conditionalFormatting sqref="H89">
    <cfRule type="expression" dxfId="50" priority="34">
      <formula>AND($H89&lt;$AH89,$H89&gt;1)</formula>
    </cfRule>
    <cfRule type="cellIs" dxfId="49" priority="35" operator="lessThan">
      <formula>1</formula>
    </cfRule>
    <cfRule type="expression" dxfId="48" priority="36">
      <formula>$H89&gt;=$AH89</formula>
    </cfRule>
  </conditionalFormatting>
  <conditionalFormatting sqref="H90">
    <cfRule type="expression" dxfId="47" priority="31">
      <formula>AND($H90&lt;$AH90,$H90&gt;1)</formula>
    </cfRule>
    <cfRule type="cellIs" dxfId="46" priority="32" operator="lessThan">
      <formula>1</formula>
    </cfRule>
    <cfRule type="expression" dxfId="45" priority="33">
      <formula>$H90&gt;=$AH90</formula>
    </cfRule>
  </conditionalFormatting>
  <conditionalFormatting sqref="H92">
    <cfRule type="expression" dxfId="44" priority="28">
      <formula>AND($H92&lt;$AH92,$H92&gt;1)</formula>
    </cfRule>
    <cfRule type="cellIs" dxfId="43" priority="29" operator="lessThan">
      <formula>1</formula>
    </cfRule>
    <cfRule type="expression" dxfId="42" priority="30">
      <formula>$H92&gt;=$AH92</formula>
    </cfRule>
  </conditionalFormatting>
  <conditionalFormatting sqref="H97">
    <cfRule type="expression" dxfId="41" priority="25">
      <formula>AND($H97&lt;$AH97,$H97&gt;1)</formula>
    </cfRule>
    <cfRule type="cellIs" dxfId="40" priority="26" operator="lessThan">
      <formula>1</formula>
    </cfRule>
    <cfRule type="expression" dxfId="39" priority="27">
      <formula>$H97&gt;=$AH97</formula>
    </cfRule>
  </conditionalFormatting>
  <conditionalFormatting sqref="H100">
    <cfRule type="expression" dxfId="38" priority="22">
      <formula>AND($H100&lt;$AH100,$H100&gt;1)</formula>
    </cfRule>
    <cfRule type="cellIs" dxfId="37" priority="23" operator="lessThan">
      <formula>1</formula>
    </cfRule>
    <cfRule type="expression" dxfId="36" priority="24">
      <formula>$H100&gt;=$AH100</formula>
    </cfRule>
  </conditionalFormatting>
  <conditionalFormatting sqref="H101">
    <cfRule type="expression" dxfId="35" priority="19">
      <formula>AND($H101&lt;$AH101,$H101&gt;1)</formula>
    </cfRule>
    <cfRule type="cellIs" dxfId="34" priority="20" operator="lessThan">
      <formula>1</formula>
    </cfRule>
    <cfRule type="expression" dxfId="33" priority="21">
      <formula>$H101&gt;=$AH101</formula>
    </cfRule>
  </conditionalFormatting>
  <conditionalFormatting sqref="H102">
    <cfRule type="expression" dxfId="32" priority="16">
      <formula>AND($H102&lt;$AH102,$H102&gt;1)</formula>
    </cfRule>
    <cfRule type="cellIs" dxfId="31" priority="17" operator="lessThan">
      <formula>1</formula>
    </cfRule>
    <cfRule type="expression" dxfId="30" priority="18">
      <formula>$H102&gt;=$AH102</formula>
    </cfRule>
  </conditionalFormatting>
  <conditionalFormatting sqref="H107">
    <cfRule type="expression" dxfId="29" priority="13">
      <formula>AND($H107&lt;$AH107,$H107&gt;1)</formula>
    </cfRule>
    <cfRule type="cellIs" dxfId="28" priority="14" operator="lessThan">
      <formula>1</formula>
    </cfRule>
    <cfRule type="expression" dxfId="27" priority="15">
      <formula>$H107&gt;=$AH107</formula>
    </cfRule>
  </conditionalFormatting>
  <conditionalFormatting sqref="H108">
    <cfRule type="expression" dxfId="26" priority="10">
      <formula>AND($H108&lt;$AH108,$H108&gt;1)</formula>
    </cfRule>
    <cfRule type="cellIs" dxfId="25" priority="11" operator="lessThan">
      <formula>1</formula>
    </cfRule>
    <cfRule type="expression" dxfId="24" priority="12">
      <formula>$H108&gt;=$AH108</formula>
    </cfRule>
  </conditionalFormatting>
  <conditionalFormatting sqref="H115">
    <cfRule type="expression" dxfId="23" priority="7">
      <formula>AND($H115&lt;$AH115,$H115&gt;1)</formula>
    </cfRule>
    <cfRule type="cellIs" dxfId="22" priority="8" operator="lessThan">
      <formula>1</formula>
    </cfRule>
    <cfRule type="expression" dxfId="21" priority="9">
      <formula>$H115&gt;=$AH115</formula>
    </cfRule>
  </conditionalFormatting>
  <conditionalFormatting sqref="H116">
    <cfRule type="expression" dxfId="20" priority="4">
      <formula>AND($H116&lt;$AH116,$H116&gt;1)</formula>
    </cfRule>
    <cfRule type="cellIs" dxfId="19" priority="5" operator="lessThan">
      <formula>1</formula>
    </cfRule>
    <cfRule type="expression" dxfId="18" priority="6">
      <formula>$H116&gt;=$AH116</formula>
    </cfRule>
  </conditionalFormatting>
  <conditionalFormatting sqref="H117">
    <cfRule type="expression" dxfId="17" priority="1">
      <formula>AND($H117&lt;$AH117,$H117&gt;1)</formula>
    </cfRule>
    <cfRule type="cellIs" dxfId="16" priority="2" operator="lessThan">
      <formula>1</formula>
    </cfRule>
    <cfRule type="expression" dxfId="15" priority="3">
      <formula>$H117&gt;=$AH117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G156:G175</xm:sqref>
        </x14:conditionalFormatting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G7:G155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00B050"/>
  </sheetPr>
  <dimension ref="A2:AG161"/>
  <sheetViews>
    <sheetView workbookViewId="0">
      <pane ySplit="6" topLeftCell="A148" activePane="bottomLeft" state="frozen"/>
      <selection pane="bottomLeft" activeCell="B157" sqref="B157:AH160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8" width="6.81640625" style="10" customWidth="1"/>
    <col min="19" max="19" width="9.453125" style="52" customWidth="1"/>
    <col min="20" max="20" width="7.81640625" style="11" customWidth="1"/>
    <col min="21" max="21" width="7.54296875" style="10" customWidth="1"/>
    <col min="22" max="22" width="5.81640625" style="10" customWidth="1"/>
    <col min="23" max="23" width="4.54296875" style="26" customWidth="1"/>
    <col min="24" max="33" width="4.54296875" style="10" customWidth="1"/>
    <col min="34" max="16384" width="8.81640625" style="10"/>
  </cols>
  <sheetData>
    <row r="2" spans="1:33" ht="31" x14ac:dyDescent="0.7">
      <c r="H2" s="86" t="s">
        <v>15</v>
      </c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3" ht="7.5" customHeight="1" x14ac:dyDescent="0.35"/>
    <row r="4" spans="1:33" ht="21.75" customHeight="1" x14ac:dyDescent="0.35">
      <c r="H4" s="62" t="s">
        <v>4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53" t="s">
        <v>13</v>
      </c>
    </row>
    <row r="5" spans="1:33" ht="15.75" customHeight="1" x14ac:dyDescent="0.35">
      <c r="B5" s="81" t="s">
        <v>2</v>
      </c>
      <c r="C5" s="81" t="s">
        <v>3</v>
      </c>
      <c r="D5" s="81" t="s">
        <v>8</v>
      </c>
      <c r="E5" s="19"/>
      <c r="F5" s="83" t="s">
        <v>0</v>
      </c>
      <c r="G5" s="84" t="s">
        <v>7</v>
      </c>
      <c r="H5" s="60">
        <v>1</v>
      </c>
      <c r="I5" s="60">
        <v>2</v>
      </c>
      <c r="J5" s="60">
        <v>3</v>
      </c>
      <c r="K5" s="60">
        <v>4</v>
      </c>
      <c r="L5" s="60">
        <v>5</v>
      </c>
      <c r="M5" s="60">
        <v>6</v>
      </c>
      <c r="N5" s="60">
        <v>7</v>
      </c>
      <c r="O5" s="60">
        <v>8</v>
      </c>
      <c r="P5" s="60">
        <v>9</v>
      </c>
      <c r="Q5" s="60">
        <v>10</v>
      </c>
      <c r="R5" s="60">
        <v>11</v>
      </c>
      <c r="S5" s="88" t="s">
        <v>19</v>
      </c>
      <c r="T5" s="56" t="s">
        <v>10</v>
      </c>
      <c r="U5" s="56" t="s">
        <v>18</v>
      </c>
    </row>
    <row r="6" spans="1:33" ht="15.75" customHeight="1" x14ac:dyDescent="0.35">
      <c r="B6" s="82"/>
      <c r="C6" s="82"/>
      <c r="D6" s="82"/>
      <c r="E6" s="19" t="s">
        <v>9</v>
      </c>
      <c r="F6" s="83"/>
      <c r="G6" s="85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88"/>
      <c r="T6" s="56"/>
      <c r="U6" s="56"/>
    </row>
    <row r="7" spans="1:33" x14ac:dyDescent="0.35">
      <c r="A7" s="18">
        <v>1</v>
      </c>
      <c r="B7" s="20">
        <f t="shared" ref="B7:B38" si="0">RANK($V7,$V$7:$V$160,1)</f>
        <v>114</v>
      </c>
      <c r="C7" s="20">
        <f t="shared" ref="C7:C38" si="1">RANK($T7,$T$7:$T$160,0)</f>
        <v>154</v>
      </c>
      <c r="D7" s="14">
        <f t="shared" ref="D7:E26" si="2">_xlfn.RANK.EQ($S7,$S$7:$S$160,0)</f>
        <v>78</v>
      </c>
      <c r="E7" s="14">
        <f t="shared" si="2"/>
        <v>78</v>
      </c>
      <c r="F7" s="2" t="str">
        <f>IF(results!AA7&lt;&gt;"b","",results!B7)</f>
        <v/>
      </c>
      <c r="G7" s="2" t="str">
        <f>IF(results!$AA7&lt;&gt;"b","",results!Y7)</f>
        <v/>
      </c>
      <c r="H7" s="36" t="str">
        <f>IF(results!$AA7&lt;&gt;"b","",W7)</f>
        <v/>
      </c>
      <c r="I7" s="36" t="str">
        <f>IF(results!$AA7&lt;&gt;"b","",IF(X7=W7,X7+0.0001,X7))</f>
        <v/>
      </c>
      <c r="J7" s="36" t="str">
        <f>IF(results!$AA7&lt;&gt;"b","",IF(OR(W7=Y7,X7=Y7),Y7+0.0002,Y7))</f>
        <v/>
      </c>
      <c r="K7" s="36" t="str">
        <f>IF(results!$AA7&lt;&gt;"b","",IF(OR(W7=Z7,X7=Z7,Y7=Z7),Z7+0.0003,Z7))</f>
        <v/>
      </c>
      <c r="L7" s="36" t="str">
        <f>IF(results!$AA7&lt;&gt;"b","",IF(OR(W7=AA7,X7=AA7,Y7=AA7,Z7=AA7),AA7+0.0004,AA7))</f>
        <v/>
      </c>
      <c r="M7" s="36" t="str">
        <f>IF(results!$AA7&lt;&gt;"b","",IF(OR(W7=AB7,X7=AB7,Y7=AB7,Z7=AB7,AA7=AB7),AB7+0.0005,AB7))</f>
        <v/>
      </c>
      <c r="N7" s="36" t="str">
        <f>IF(results!$AA7&lt;&gt;"b","",IF(OR(W7=AC7,X7=AC7,Y7=AC7,Z7=AC7,AA7=AC7,AB7=AC7),AC7+0.0006,AC7))</f>
        <v/>
      </c>
      <c r="O7" s="36" t="str">
        <f>IF(results!$AA7&lt;&gt;"b","",IF(OR(W7=AD7,X7=AD7,Y7=AD7,Z7=AD7,AA7=AD7,AB7=AD7,AC7=AD7),AD7+0.0007,AD7))</f>
        <v/>
      </c>
      <c r="P7" s="36" t="str">
        <f>IF(results!$AA7&lt;&gt;"b","",IF(OR(W7=AE7,X7=AE7,Y7=AE7,Z7=AE7,AA7=AE7,AB7=AE7,AC7=AE7,AD7=AE7),AE7+0.0008,AE7))</f>
        <v/>
      </c>
      <c r="Q7" s="36" t="str">
        <f>IF(results!$AA7&lt;&gt;"b","",IF(OR(W7=AF7,X7=AF7,Y7=AF7,Z7=AF7,AA7=AF7,AB7=AF7,AC7=AF7,AD7=AF7,AE7=AF7),AF7+0.0009,AF7))</f>
        <v/>
      </c>
      <c r="R7" s="36" t="str">
        <f>IF(results!$AA7&lt;&gt;"b","",AG7*2)</f>
        <v/>
      </c>
      <c r="S7" s="54">
        <f t="shared" ref="S7:S38" si="3">IF(F7&lt;&gt;"",(MAX(H7:R7)+LARGE(H7:R7,2)+LARGE(H7:R7,3)+LARGE(H7:R7,4)+LARGE(H7:R7,5)+LARGE(H7:R7,6)),0)</f>
        <v>0</v>
      </c>
      <c r="T7" s="4">
        <f>S7+0.0000001*ROW()</f>
        <v>6.9999999999999997E-7</v>
      </c>
      <c r="U7" s="4" t="str">
        <f>IF(results!$AA7&lt;&gt;"b","",results!Z7)</f>
        <v/>
      </c>
      <c r="V7" s="4">
        <f>IF(results!AA7="A",1,IF(results!AA7="B",2,IF(results!AA7="C",3,99)))</f>
        <v>3</v>
      </c>
      <c r="W7" s="35">
        <f>results!C7+results!D7</f>
        <v>0</v>
      </c>
      <c r="X7" s="35">
        <f>results!E7+results!F7</f>
        <v>0</v>
      </c>
      <c r="Y7" s="35">
        <f>results!G7+results!H7</f>
        <v>0</v>
      </c>
      <c r="Z7" s="35">
        <f>results!I7+results!J7</f>
        <v>0</v>
      </c>
      <c r="AA7" s="35">
        <f>results!K7+results!L7</f>
        <v>50</v>
      </c>
      <c r="AB7" s="35">
        <f>results!M7+results!N7</f>
        <v>0</v>
      </c>
      <c r="AC7" s="35">
        <f>results!O7+results!P7</f>
        <v>0</v>
      </c>
      <c r="AD7" s="35">
        <f>results!Q7+results!R7</f>
        <v>0</v>
      </c>
      <c r="AE7" s="35">
        <f>results!S7+results!T7</f>
        <v>0</v>
      </c>
      <c r="AF7" s="35">
        <f>results!U7+results!V7</f>
        <v>0</v>
      </c>
      <c r="AG7" s="35">
        <f>results!W7+results!X7</f>
        <v>0</v>
      </c>
    </row>
    <row r="8" spans="1:33" x14ac:dyDescent="0.35">
      <c r="A8" s="18">
        <v>2</v>
      </c>
      <c r="B8" s="20">
        <f t="shared" si="0"/>
        <v>40</v>
      </c>
      <c r="C8" s="20">
        <f t="shared" si="1"/>
        <v>42</v>
      </c>
      <c r="D8" s="14">
        <f t="shared" si="2"/>
        <v>42</v>
      </c>
      <c r="E8" s="14">
        <f t="shared" si="2"/>
        <v>42</v>
      </c>
      <c r="F8" s="2" t="str">
        <f>IF(results!AA8&lt;&gt;"b","",results!B8)</f>
        <v>Babic Alir</v>
      </c>
      <c r="G8" s="2">
        <f>IF(results!$AA8&lt;&gt;"b","",results!Y8)</f>
        <v>1</v>
      </c>
      <c r="H8" s="36">
        <f>IF(results!$AA8&lt;&gt;"b","",W8)</f>
        <v>0</v>
      </c>
      <c r="I8" s="36">
        <f>IF(results!$AA8&lt;&gt;"b","",IF(X8=W8,X8+0.0001,X8))</f>
        <v>1E-4</v>
      </c>
      <c r="J8" s="36">
        <f>IF(results!$AA8&lt;&gt;"b","",IF(OR(W8=Y8,X8=Y8),Y8+0.0002,Y8))</f>
        <v>2.0000000000000001E-4</v>
      </c>
      <c r="K8" s="37">
        <f>IF(results!$AA8&lt;&gt;"b","",IF(OR(W8=Z8,X8=Z8,Y8=Z8),Z8+0.0003,Z8))</f>
        <v>63</v>
      </c>
      <c r="L8" s="36">
        <f>IF(results!$AA8&lt;&gt;"b","",IF(OR(W8=AA8,X8=AA8,Y8=AA8,Z8=AA8),AA8+0.0004,AA8))</f>
        <v>4.0000000000000002E-4</v>
      </c>
      <c r="M8" s="36">
        <f>IF(results!$AA8&lt;&gt;"b","",IF(OR(W8=AB8,X8=AB8,Y8=AB8,Z8=AB8,AA8=AB8),AB8+0.0005,AB8))</f>
        <v>5.0000000000000001E-4</v>
      </c>
      <c r="N8" s="36">
        <f>IF(results!$AA8&lt;&gt;"b","",IF(OR(W8=AC8,X8=AC8,Y8=AC8,Z8=AC8,AA8=AC8,AB8=AC8),AC8+0.0006,AC8))</f>
        <v>5.9999999999999995E-4</v>
      </c>
      <c r="O8" s="36">
        <f>IF(results!$AA8&lt;&gt;"b","",IF(OR(W8=AD8,X8=AD8,Y8=AD8,Z8=AD8,AA8=AD8,AB8=AD8,AC8=AD8),AD8+0.0007,AD8))</f>
        <v>6.9999999999999999E-4</v>
      </c>
      <c r="P8" s="36">
        <f>IF(results!$AA8&lt;&gt;"b","",IF(OR(W8=AE8,X8=AE8,Y8=AE8,Z8=AE8,AA8=AE8,AB8=AE8,AC8=AE8,AD8=AE8),AE8+0.0008,AE8))</f>
        <v>8.0000000000000004E-4</v>
      </c>
      <c r="Q8" s="36">
        <f>IF(results!$AA8&lt;&gt;"b","",IF(OR(W8=AF8,X8=AF8,Y8=AF8,Z8=AF8,AA8=AF8,AB8=AF8,AC8=AF8,AD8=AF8,AE8=AF8),AF8+0.0009,AF8))</f>
        <v>8.9999999999999998E-4</v>
      </c>
      <c r="R8" s="36">
        <f>IF(results!$AA8&lt;&gt;"b","",AG8*2)</f>
        <v>0</v>
      </c>
      <c r="S8" s="54">
        <f t="shared" si="3"/>
        <v>63.003500000000003</v>
      </c>
      <c r="T8" s="4">
        <f t="shared" ref="T8:T71" si="4">S8+0.0000001*ROW()</f>
        <v>63.003500800000005</v>
      </c>
      <c r="U8" s="4">
        <f>IF(results!$AA8&lt;&gt;"b","",results!Z8)</f>
        <v>18.399999999999999</v>
      </c>
      <c r="V8" s="4">
        <f>IF(results!AA8="A",1,IF(results!AA8="B",2,IF(results!AA8="C",3,99)))</f>
        <v>2</v>
      </c>
      <c r="W8" s="35">
        <f>results!C8+results!D8</f>
        <v>0</v>
      </c>
      <c r="X8" s="35">
        <f>results!E8+results!F8</f>
        <v>0</v>
      </c>
      <c r="Y8" s="35">
        <f>results!G8+results!H8</f>
        <v>0</v>
      </c>
      <c r="Z8" s="35">
        <f>results!I8+results!J8</f>
        <v>63</v>
      </c>
      <c r="AA8" s="35">
        <f>results!K8+results!L8</f>
        <v>0</v>
      </c>
      <c r="AB8" s="35">
        <f>results!M8+results!N8</f>
        <v>0</v>
      </c>
      <c r="AC8" s="35">
        <f>results!O8+results!P8</f>
        <v>0</v>
      </c>
      <c r="AD8" s="35">
        <f>results!Q8+results!R8</f>
        <v>0</v>
      </c>
      <c r="AE8" s="35">
        <f>results!S8+results!T8</f>
        <v>0</v>
      </c>
      <c r="AF8" s="35">
        <f>results!U8+results!V8</f>
        <v>0</v>
      </c>
      <c r="AG8" s="35">
        <f>results!W8+results!X8</f>
        <v>0</v>
      </c>
    </row>
    <row r="9" spans="1:33" x14ac:dyDescent="0.35">
      <c r="A9" s="18">
        <v>3</v>
      </c>
      <c r="B9" s="20">
        <f t="shared" si="0"/>
        <v>40</v>
      </c>
      <c r="C9" s="20">
        <f t="shared" si="1"/>
        <v>11</v>
      </c>
      <c r="D9" s="14">
        <f t="shared" si="2"/>
        <v>11</v>
      </c>
      <c r="E9" s="14">
        <f t="shared" si="2"/>
        <v>11</v>
      </c>
      <c r="F9" s="2" t="str">
        <f>IF(results!AA9&lt;&gt;"b","",results!B9)</f>
        <v xml:space="preserve">Baraldo Sano Francesco </v>
      </c>
      <c r="G9" s="2">
        <f>IF(results!$AA9&lt;&gt;"b","",results!Y9)</f>
        <v>5</v>
      </c>
      <c r="H9" s="37">
        <f>IF(results!$AA9&lt;&gt;"b","",W9)</f>
        <v>36</v>
      </c>
      <c r="I9" s="36">
        <f>IF(results!$AA9&lt;&gt;"b","",IF(X9=W9,X9+0.0001,X9))</f>
        <v>0</v>
      </c>
      <c r="J9" s="36">
        <f>IF(results!$AA9&lt;&gt;"b","",IF(OR(W9=Y9,X9=Y9),Y9+0.0002,Y9))</f>
        <v>2.0000000000000001E-4</v>
      </c>
      <c r="K9" s="36">
        <f>IF(results!$AA9&lt;&gt;"b","",IF(OR(W9=Z9,X9=Z9,Y9=Z9),Z9+0.0003,Z9))</f>
        <v>2.9999999999999997E-4</v>
      </c>
      <c r="L9" s="36">
        <f>IF(results!$AA9&lt;&gt;"b","",IF(OR(W9=AA9,X9=AA9,Y9=AA9,Z9=AA9),AA9+0.0004,AA9))</f>
        <v>44</v>
      </c>
      <c r="M9" s="36">
        <f>IF(results!$AA9&lt;&gt;"b","",IF(OR(W9=AB9,X9=AB9,Y9=AB9,Z9=AB9,AA9=AB9),AB9+0.0005,AB9))</f>
        <v>37</v>
      </c>
      <c r="N9" s="36">
        <f>IF(results!$AA9&lt;&gt;"b","",IF(OR(W9=AC9,X9=AC9,Y9=AC9,Z9=AC9,AA9=AC9,AB9=AC9),AC9+0.0006,AC9))</f>
        <v>44.000599999999999</v>
      </c>
      <c r="O9" s="36">
        <f>IF(results!$AA9&lt;&gt;"b","",IF(OR(W9=AD9,X9=AD9,Y9=AD9,Z9=AD9,AA9=AD9,AB9=AD9,AC9=AD9),AD9+0.0007,AD9))</f>
        <v>6.9999999999999999E-4</v>
      </c>
      <c r="P9" s="36">
        <f>IF(results!$AA9&lt;&gt;"b","",IF(OR(W9=AE9,X9=AE9,Y9=AE9,Z9=AE9,AA9=AE9,AB9=AE9,AC9=AE9,AD9=AE9),AE9+0.0008,AE9))</f>
        <v>8.0000000000000004E-4</v>
      </c>
      <c r="Q9" s="36">
        <f>IF(results!$AA9&lt;&gt;"b","",IF(OR(W9=AF9,X9=AF9,Y9=AF9,Z9=AF9,AA9=AF9,AB9=AF9,AC9=AF9,AD9=AF9,AE9=AF9),AF9+0.0009,AF9))</f>
        <v>8.9999999999999998E-4</v>
      </c>
      <c r="R9" s="36">
        <f>IF(results!$AA9&lt;&gt;"b","",AG9*2)</f>
        <v>104</v>
      </c>
      <c r="S9" s="54">
        <f t="shared" si="3"/>
        <v>265.00149999999996</v>
      </c>
      <c r="T9" s="4">
        <f t="shared" si="4"/>
        <v>265.00150089999994</v>
      </c>
      <c r="U9" s="4">
        <f>IF(results!$AA9&lt;&gt;"b","",results!Z9)</f>
        <v>16.5</v>
      </c>
      <c r="V9" s="4">
        <f>IF(results!AA9="A",1,IF(results!AA9="B",2,IF(results!AA9="C",3,99)))</f>
        <v>2</v>
      </c>
      <c r="W9" s="35">
        <f>results!C9+results!D9</f>
        <v>36</v>
      </c>
      <c r="X9" s="35">
        <f>results!E9+results!F9</f>
        <v>0</v>
      </c>
      <c r="Y9" s="35">
        <f>results!G9+results!H9</f>
        <v>0</v>
      </c>
      <c r="Z9" s="35">
        <f>results!I9+results!J9</f>
        <v>0</v>
      </c>
      <c r="AA9" s="35">
        <f>results!K9+results!L9</f>
        <v>44</v>
      </c>
      <c r="AB9" s="35">
        <f>results!M9+results!N9</f>
        <v>37</v>
      </c>
      <c r="AC9" s="35">
        <f>results!O9+results!P9</f>
        <v>44</v>
      </c>
      <c r="AD9" s="35">
        <f>results!Q9+results!R9</f>
        <v>0</v>
      </c>
      <c r="AE9" s="35">
        <f>results!S9+results!T9</f>
        <v>0</v>
      </c>
      <c r="AF9" s="35">
        <f>results!U9+results!V9</f>
        <v>0</v>
      </c>
      <c r="AG9" s="35">
        <f>results!W9+results!X9</f>
        <v>52</v>
      </c>
    </row>
    <row r="10" spans="1:33" x14ac:dyDescent="0.35">
      <c r="A10" s="18">
        <v>4</v>
      </c>
      <c r="B10" s="20">
        <f t="shared" si="0"/>
        <v>114</v>
      </c>
      <c r="C10" s="20">
        <f t="shared" si="1"/>
        <v>153</v>
      </c>
      <c r="D10" s="14">
        <f t="shared" si="2"/>
        <v>78</v>
      </c>
      <c r="E10" s="14">
        <f t="shared" si="2"/>
        <v>78</v>
      </c>
      <c r="F10" s="2" t="str">
        <f>IF(results!AA10&lt;&gt;"b","",results!B10)</f>
        <v/>
      </c>
      <c r="G10" s="2" t="str">
        <f>IF(results!$AA10&lt;&gt;"b","",results!Y10)</f>
        <v/>
      </c>
      <c r="H10" s="36" t="str">
        <f>IF(results!$AA10&lt;&gt;"b","",W10)</f>
        <v/>
      </c>
      <c r="I10" s="36" t="str">
        <f>IF(results!$AA10&lt;&gt;"b","",IF(X10=W10,X10+0.0001,X10))</f>
        <v/>
      </c>
      <c r="J10" s="36" t="str">
        <f>IF(results!$AA10&lt;&gt;"b","",IF(OR(W10=Y10,X10=Y10),Y10+0.0002,Y10))</f>
        <v/>
      </c>
      <c r="K10" s="36" t="str">
        <f>IF(results!$AA10&lt;&gt;"b","",IF(OR(W10=Z10,X10=Z10,Y10=Z10),Z10+0.0003,Z10))</f>
        <v/>
      </c>
      <c r="L10" s="36" t="str">
        <f>IF(results!$AA10&lt;&gt;"b","",IF(OR(W10=AA10,X10=AA10,Y10=AA10,Z10=AA10),AA10+0.0004,AA10))</f>
        <v/>
      </c>
      <c r="M10" s="36" t="str">
        <f>IF(results!$AA10&lt;&gt;"b","",IF(OR(W10=AB10,X10=AB10,Y10=AB10,Z10=AB10,AA10=AB10),AB10+0.0005,AB10))</f>
        <v/>
      </c>
      <c r="N10" s="36" t="str">
        <f>IF(results!$AA10&lt;&gt;"b","",IF(OR(W10=AC10,X10=AC10,Y10=AC10,Z10=AC10,AA10=AC10,AB10=AC10),AC10+0.0006,AC10))</f>
        <v/>
      </c>
      <c r="O10" s="36" t="str">
        <f>IF(results!$AA10&lt;&gt;"b","",IF(OR(W10=AD10,X10=AD10,Y10=AD10,Z10=AD10,AA10=AD10,AB10=AD10,AC10=AD10),AD10+0.0007,AD10))</f>
        <v/>
      </c>
      <c r="P10" s="36" t="str">
        <f>IF(results!$AA10&lt;&gt;"b","",IF(OR(W10=AE10,X10=AE10,Y10=AE10,Z10=AE10,AA10=AE10,AB10=AE10,AC10=AE10,AD10=AE10),AE10+0.0008,AE10))</f>
        <v/>
      </c>
      <c r="Q10" s="36" t="str">
        <f>IF(results!$AA10&lt;&gt;"b","",IF(OR(W10=AF10,X10=AF10,Y10=AF10,Z10=AF10,AA10=AF10,AB10=AF10,AC10=AF10,AD10=AF10,AE10=AF10),AF10+0.0009,AF10))</f>
        <v/>
      </c>
      <c r="R10" s="36" t="str">
        <f>IF(results!$AA10&lt;&gt;"b","",AG10*2)</f>
        <v/>
      </c>
      <c r="S10" s="54">
        <f t="shared" si="3"/>
        <v>0</v>
      </c>
      <c r="T10" s="4">
        <f t="shared" si="4"/>
        <v>9.9999999999999995E-7</v>
      </c>
      <c r="U10" s="4" t="str">
        <f>IF(results!$AA10&lt;&gt;"b","",results!Z10)</f>
        <v/>
      </c>
      <c r="V10" s="4">
        <f>IF(results!AA10="A",1,IF(results!AA10="B",2,IF(results!AA10="C",3,99)))</f>
        <v>3</v>
      </c>
      <c r="W10" s="35">
        <f>results!C10+results!D10</f>
        <v>41</v>
      </c>
      <c r="X10" s="35">
        <f>results!E10+results!F10</f>
        <v>0</v>
      </c>
      <c r="Y10" s="35">
        <f>results!G10+results!H10</f>
        <v>0</v>
      </c>
      <c r="Z10" s="35">
        <f>results!I10+results!J10</f>
        <v>31</v>
      </c>
      <c r="AA10" s="35">
        <f>results!K10+results!L10</f>
        <v>41</v>
      </c>
      <c r="AB10" s="35">
        <f>results!M10+results!N10</f>
        <v>0</v>
      </c>
      <c r="AC10" s="35">
        <f>results!O10+results!P10</f>
        <v>36</v>
      </c>
      <c r="AD10" s="35">
        <f>results!Q10+results!R10</f>
        <v>57</v>
      </c>
      <c r="AE10" s="35">
        <f>results!S10+results!T10</f>
        <v>46</v>
      </c>
      <c r="AF10" s="35">
        <f>results!U10+results!V10</f>
        <v>0</v>
      </c>
      <c r="AG10" s="35">
        <f>results!W10+results!X10</f>
        <v>42</v>
      </c>
    </row>
    <row r="11" spans="1:33" x14ac:dyDescent="0.35">
      <c r="A11" s="18">
        <v>5</v>
      </c>
      <c r="B11" s="20">
        <f t="shared" si="0"/>
        <v>1</v>
      </c>
      <c r="C11" s="20">
        <f t="shared" si="1"/>
        <v>152</v>
      </c>
      <c r="D11" s="14">
        <f t="shared" si="2"/>
        <v>78</v>
      </c>
      <c r="E11" s="14">
        <f t="shared" si="2"/>
        <v>78</v>
      </c>
      <c r="F11" s="2" t="str">
        <f>IF(results!AA11&lt;&gt;"b","",results!B11)</f>
        <v/>
      </c>
      <c r="G11" s="2" t="str">
        <f>IF(results!$AA11&lt;&gt;"b","",results!Y11)</f>
        <v/>
      </c>
      <c r="H11" s="36" t="str">
        <f>IF(results!$AA11&lt;&gt;"b","",W11)</f>
        <v/>
      </c>
      <c r="I11" s="36" t="str">
        <f>IF(results!$AA11&lt;&gt;"b","",IF(X11=W11,X11+0.0001,X11))</f>
        <v/>
      </c>
      <c r="J11" s="36" t="str">
        <f>IF(results!$AA11&lt;&gt;"b","",IF(OR(W11=Y11,X11=Y11),Y11+0.0002,Y11))</f>
        <v/>
      </c>
      <c r="K11" s="36" t="str">
        <f>IF(results!$AA11&lt;&gt;"b","",IF(OR(W11=Z11,X11=Z11,Y11=Z11),Z11+0.0003,Z11))</f>
        <v/>
      </c>
      <c r="L11" s="36" t="str">
        <f>IF(results!$AA11&lt;&gt;"b","",IF(OR(W11=AA11,X11=AA11,Y11=AA11,Z11=AA11),AA11+0.0004,AA11))</f>
        <v/>
      </c>
      <c r="M11" s="36" t="str">
        <f>IF(results!$AA11&lt;&gt;"b","",IF(OR(W11=AB11,X11=AB11,Y11=AB11,Z11=AB11,AA11=AB11),AB11+0.0005,AB11))</f>
        <v/>
      </c>
      <c r="N11" s="36" t="str">
        <f>IF(results!$AA11&lt;&gt;"b","",IF(OR(W11=AC11,X11=AC11,Y11=AC11,Z11=AC11,AA11=AC11,AB11=AC11),AC11+0.0006,AC11))</f>
        <v/>
      </c>
      <c r="O11" s="36" t="str">
        <f>IF(results!$AA11&lt;&gt;"b","",IF(OR(W11=AD11,X11=AD11,Y11=AD11,Z11=AD11,AA11=AD11,AB11=AD11,AC11=AD11),AD11+0.0007,AD11))</f>
        <v/>
      </c>
      <c r="P11" s="36" t="str">
        <f>IF(results!$AA11&lt;&gt;"b","",IF(OR(W11=AE11,X11=AE11,Y11=AE11,Z11=AE11,AA11=AE11,AB11=AE11,AC11=AE11,AD11=AE11),AE11+0.0008,AE11))</f>
        <v/>
      </c>
      <c r="Q11" s="36" t="str">
        <f>IF(results!$AA11&lt;&gt;"b","",IF(OR(W11=AF11,X11=AF11,Y11=AF11,Z11=AF11,AA11=AF11,AB11=AF11,AC11=AF11,AD11=AF11,AE11=AF11),AF11+0.0009,AF11))</f>
        <v/>
      </c>
      <c r="R11" s="36" t="str">
        <f>IF(results!$AA11&lt;&gt;"b","",AG11*2)</f>
        <v/>
      </c>
      <c r="S11" s="54">
        <f t="shared" si="3"/>
        <v>0</v>
      </c>
      <c r="T11" s="4">
        <f t="shared" si="4"/>
        <v>1.1000000000000001E-6</v>
      </c>
      <c r="U11" s="4" t="str">
        <f>IF(results!$AA11&lt;&gt;"b","",results!Z11)</f>
        <v/>
      </c>
      <c r="V11" s="4">
        <f>IF(results!AA11="A",1,IF(results!AA11="B",2,IF(results!AA11="C",3,99)))</f>
        <v>1</v>
      </c>
      <c r="W11" s="35">
        <f>results!C11+results!D11</f>
        <v>0</v>
      </c>
      <c r="X11" s="35">
        <f>results!E11+results!F11</f>
        <v>49</v>
      </c>
      <c r="Y11" s="35">
        <f>results!G11+results!H11</f>
        <v>0</v>
      </c>
      <c r="Z11" s="35">
        <f>results!I11+results!J11</f>
        <v>53</v>
      </c>
      <c r="AA11" s="35">
        <f>results!K11+results!L11</f>
        <v>0</v>
      </c>
      <c r="AB11" s="35">
        <f>results!M11+results!N11</f>
        <v>53</v>
      </c>
      <c r="AC11" s="35">
        <f>results!O11+results!P11</f>
        <v>0</v>
      </c>
      <c r="AD11" s="35">
        <f>results!Q11+results!R11</f>
        <v>0</v>
      </c>
      <c r="AE11" s="35">
        <f>results!S11+results!T11</f>
        <v>0</v>
      </c>
      <c r="AF11" s="35">
        <f>results!U11+results!V11</f>
        <v>0</v>
      </c>
      <c r="AG11" s="35">
        <f>results!W11+results!X11</f>
        <v>0</v>
      </c>
    </row>
    <row r="12" spans="1:33" x14ac:dyDescent="0.35">
      <c r="A12" s="18">
        <v>6</v>
      </c>
      <c r="B12" s="20">
        <f t="shared" si="0"/>
        <v>1</v>
      </c>
      <c r="C12" s="20">
        <f t="shared" si="1"/>
        <v>151</v>
      </c>
      <c r="D12" s="14">
        <f t="shared" si="2"/>
        <v>78</v>
      </c>
      <c r="E12" s="14">
        <f t="shared" si="2"/>
        <v>78</v>
      </c>
      <c r="F12" s="2" t="str">
        <f>IF(results!AA12&lt;&gt;"b","",results!B12)</f>
        <v/>
      </c>
      <c r="G12" s="2" t="str">
        <f>IF(results!$AA12&lt;&gt;"b","",results!Y12)</f>
        <v/>
      </c>
      <c r="H12" s="36" t="str">
        <f>IF(results!$AA12&lt;&gt;"b","",W12)</f>
        <v/>
      </c>
      <c r="I12" s="36" t="str">
        <f>IF(results!$AA12&lt;&gt;"b","",IF(X12=W12,X12+0.0001,X12))</f>
        <v/>
      </c>
      <c r="J12" s="36" t="str">
        <f>IF(results!$AA12&lt;&gt;"b","",IF(OR(W12=Y12,X12=Y12),Y12+0.0002,Y12))</f>
        <v/>
      </c>
      <c r="K12" s="36" t="str">
        <f>IF(results!$AA12&lt;&gt;"b","",IF(OR(W12=Z12,X12=Z12,Y12=Z12),Z12+0.0003,Z12))</f>
        <v/>
      </c>
      <c r="L12" s="36" t="str">
        <f>IF(results!$AA12&lt;&gt;"b","",IF(OR(W12=AA12,X12=AA12,Y12=AA12,Z12=AA12),AA12+0.0004,AA12))</f>
        <v/>
      </c>
      <c r="M12" s="36" t="str">
        <f>IF(results!$AA12&lt;&gt;"b","",IF(OR(W12=AB12,X12=AB12,Y12=AB12,Z12=AB12,AA12=AB12),AB12+0.0005,AB12))</f>
        <v/>
      </c>
      <c r="N12" s="36" t="str">
        <f>IF(results!$AA12&lt;&gt;"b","",IF(OR(W12=AC12,X12=AC12,Y12=AC12,Z12=AC12,AA12=AC12,AB12=AC12),AC12+0.0006,AC12))</f>
        <v/>
      </c>
      <c r="O12" s="36" t="str">
        <f>IF(results!$AA12&lt;&gt;"b","",IF(OR(W12=AD12,X12=AD12,Y12=AD12,Z12=AD12,AA12=AD12,AB12=AD12,AC12=AD12),AD12+0.0007,AD12))</f>
        <v/>
      </c>
      <c r="P12" s="36" t="str">
        <f>IF(results!$AA12&lt;&gt;"b","",IF(OR(W12=AE12,X12=AE12,Y12=AE12,Z12=AE12,AA12=AE12,AB12=AE12,AC12=AE12,AD12=AE12),AE12+0.0008,AE12))</f>
        <v/>
      </c>
      <c r="Q12" s="36" t="str">
        <f>IF(results!$AA12&lt;&gt;"b","",IF(OR(W12=AF12,X12=AF12,Y12=AF12,Z12=AF12,AA12=AF12,AB12=AF12,AC12=AF12,AD12=AF12,AE12=AF12),AF12+0.0009,AF12))</f>
        <v/>
      </c>
      <c r="R12" s="36" t="str">
        <f>IF(results!$AA12&lt;&gt;"b","",AG12*2)</f>
        <v/>
      </c>
      <c r="S12" s="54">
        <f t="shared" si="3"/>
        <v>0</v>
      </c>
      <c r="T12" s="4">
        <f t="shared" si="4"/>
        <v>1.1999999999999999E-6</v>
      </c>
      <c r="U12" s="4" t="str">
        <f>IF(results!$AA12&lt;&gt;"b","",results!Z12)</f>
        <v/>
      </c>
      <c r="V12" s="4">
        <f>IF(results!AA12="A",1,IF(results!AA12="B",2,IF(results!AA12="C",3,99)))</f>
        <v>1</v>
      </c>
      <c r="W12" s="35">
        <f>results!C12+results!D12</f>
        <v>0</v>
      </c>
      <c r="X12" s="35">
        <f>results!E12+results!F12</f>
        <v>0</v>
      </c>
      <c r="Y12" s="35">
        <f>results!G12+results!H12</f>
        <v>0</v>
      </c>
      <c r="Z12" s="35">
        <f>results!I12+results!J12</f>
        <v>49</v>
      </c>
      <c r="AA12" s="35">
        <f>results!K12+results!L12</f>
        <v>43</v>
      </c>
      <c r="AB12" s="35">
        <f>results!M12+results!N12</f>
        <v>51</v>
      </c>
      <c r="AC12" s="35">
        <f>results!O12+results!P12</f>
        <v>45</v>
      </c>
      <c r="AD12" s="35">
        <f>results!Q12+results!R12</f>
        <v>59</v>
      </c>
      <c r="AE12" s="35">
        <f>results!S12+results!T12</f>
        <v>0</v>
      </c>
      <c r="AF12" s="35">
        <f>results!U12+results!V12</f>
        <v>0</v>
      </c>
      <c r="AG12" s="35">
        <f>results!W12+results!X12</f>
        <v>0</v>
      </c>
    </row>
    <row r="13" spans="1:33" x14ac:dyDescent="0.35">
      <c r="A13" s="18">
        <v>7</v>
      </c>
      <c r="B13" s="20">
        <f t="shared" si="0"/>
        <v>40</v>
      </c>
      <c r="C13" s="20">
        <f t="shared" si="1"/>
        <v>15</v>
      </c>
      <c r="D13" s="14">
        <f t="shared" si="2"/>
        <v>15</v>
      </c>
      <c r="E13" s="14">
        <f t="shared" si="2"/>
        <v>15</v>
      </c>
      <c r="F13" s="2" t="str">
        <f>IF(results!AA13&lt;&gt;"b","",results!B13)</f>
        <v>Bizjak Ljubo</v>
      </c>
      <c r="G13" s="2">
        <f>IF(results!$AA13&lt;&gt;"b","",results!Y13)</f>
        <v>4</v>
      </c>
      <c r="H13" s="36">
        <f>IF(results!$AA13&lt;&gt;"b","",W13)</f>
        <v>0</v>
      </c>
      <c r="I13" s="36">
        <f>IF(results!$AA13&lt;&gt;"b","",IF(X13=W13,X13+0.0001,X13))</f>
        <v>1E-4</v>
      </c>
      <c r="J13" s="36">
        <f>IF(results!$AA13&lt;&gt;"b","",IF(OR(W13=Y13,X13=Y13),Y13+0.0002,Y13))</f>
        <v>2.0000000000000001E-4</v>
      </c>
      <c r="K13" s="36">
        <f>IF(results!$AA13&lt;&gt;"b","",IF(OR(W13=Z13,X13=Z13,Y13=Z13),Z13+0.0003,Z13))</f>
        <v>2.9999999999999997E-4</v>
      </c>
      <c r="L13" s="36">
        <f>IF(results!$AA13&lt;&gt;"b","",IF(OR(W13=AA13,X13=AA13,Y13=AA13,Z13=AA13),AA13+0.0004,AA13))</f>
        <v>55</v>
      </c>
      <c r="M13" s="36">
        <f>IF(results!$AA13&lt;&gt;"b","",IF(OR(W13=AB13,X13=AB13,Y13=AB13,Z13=AB13,AA13=AB13),AB13+0.0005,AB13))</f>
        <v>5.0000000000000001E-4</v>
      </c>
      <c r="N13" s="36">
        <f>IF(results!$AA13&lt;&gt;"b","",IF(OR(W13=AC13,X13=AC13,Y13=AC13,Z13=AC13,AA13=AC13,AB13=AC13),AC13+0.0006,AC13))</f>
        <v>45</v>
      </c>
      <c r="O13" s="36">
        <f>IF(results!$AA13&lt;&gt;"b","",IF(OR(W13=AD13,X13=AD13,Y13=AD13,Z13=AD13,AA13=AD13,AB13=AD13,AC13=AD13),AD13+0.0007,AD13))</f>
        <v>51</v>
      </c>
      <c r="P13" s="36">
        <f>IF(results!$AA13&lt;&gt;"b","",IF(OR(W13=AE13,X13=AE13,Y13=AE13,Z13=AE13,AA13=AE13,AB13=AE13,AC13=AE13,AD13=AE13),AE13+0.0008,AE13))</f>
        <v>50</v>
      </c>
      <c r="Q13" s="36">
        <f>IF(results!$AA13&lt;&gt;"b","",IF(OR(W13=AF13,X13=AF13,Y13=AF13,Z13=AF13,AA13=AF13,AB13=AF13,AC13=AF13,AD13=AF13,AE13=AF13),AF13+0.0009,AF13))</f>
        <v>8.9999999999999998E-4</v>
      </c>
      <c r="R13" s="36">
        <f>IF(results!$AA13&lt;&gt;"b","",AG13*2)</f>
        <v>0</v>
      </c>
      <c r="S13" s="54">
        <f t="shared" si="3"/>
        <v>201.00139999999999</v>
      </c>
      <c r="T13" s="4">
        <f t="shared" si="4"/>
        <v>201.0014013</v>
      </c>
      <c r="U13" s="4">
        <f>IF(results!$AA13&lt;&gt;"b","",results!Z13)</f>
        <v>20.6</v>
      </c>
      <c r="V13" s="4">
        <f>IF(results!AA13="A",1,IF(results!AA13="B",2,IF(results!AA13="C",3,99)))</f>
        <v>2</v>
      </c>
      <c r="W13" s="35">
        <f>results!C13+results!D13</f>
        <v>0</v>
      </c>
      <c r="X13" s="35">
        <f>results!E13+results!F13</f>
        <v>0</v>
      </c>
      <c r="Y13" s="35">
        <f>results!G13+results!H13</f>
        <v>0</v>
      </c>
      <c r="Z13" s="35">
        <f>results!I13+results!J13</f>
        <v>0</v>
      </c>
      <c r="AA13" s="35">
        <f>results!K13+results!L13</f>
        <v>55</v>
      </c>
      <c r="AB13" s="35">
        <f>results!M13+results!N13</f>
        <v>0</v>
      </c>
      <c r="AC13" s="35">
        <f>results!O13+results!P13</f>
        <v>45</v>
      </c>
      <c r="AD13" s="35">
        <f>results!Q13+results!R13</f>
        <v>51</v>
      </c>
      <c r="AE13" s="35">
        <f>results!S13+results!T13</f>
        <v>50</v>
      </c>
      <c r="AF13" s="35">
        <f>results!U13+results!V13</f>
        <v>0</v>
      </c>
      <c r="AG13" s="35">
        <f>results!W13+results!X13</f>
        <v>0</v>
      </c>
    </row>
    <row r="14" spans="1:33" x14ac:dyDescent="0.35">
      <c r="A14" s="18">
        <v>8</v>
      </c>
      <c r="B14" s="20">
        <f t="shared" si="0"/>
        <v>114</v>
      </c>
      <c r="C14" s="20">
        <f t="shared" si="1"/>
        <v>150</v>
      </c>
      <c r="D14" s="14">
        <f t="shared" si="2"/>
        <v>78</v>
      </c>
      <c r="E14" s="14">
        <f t="shared" si="2"/>
        <v>78</v>
      </c>
      <c r="F14" s="2" t="str">
        <f>IF(results!AA14&lt;&gt;"b","",results!B14)</f>
        <v/>
      </c>
      <c r="G14" s="2" t="str">
        <f>IF(results!$AA14&lt;&gt;"b","",results!Y14)</f>
        <v/>
      </c>
      <c r="H14" s="36" t="str">
        <f>IF(results!$AA14&lt;&gt;"b","",W14)</f>
        <v/>
      </c>
      <c r="I14" s="36" t="str">
        <f>IF(results!$AA14&lt;&gt;"b","",IF(X14=W14,X14+0.0001,X14))</f>
        <v/>
      </c>
      <c r="J14" s="36" t="str">
        <f>IF(results!$AA14&lt;&gt;"b","",IF(OR(W14=Y14,X14=Y14),Y14+0.0002,Y14))</f>
        <v/>
      </c>
      <c r="K14" s="36" t="str">
        <f>IF(results!$AA14&lt;&gt;"b","",IF(OR(W14=Z14,X14=Z14,Y14=Z14),Z14+0.0003,Z14))</f>
        <v/>
      </c>
      <c r="L14" s="36" t="str">
        <f>IF(results!$AA14&lt;&gt;"b","",IF(OR(W14=AA14,X14=AA14,Y14=AA14,Z14=AA14),AA14+0.0004,AA14))</f>
        <v/>
      </c>
      <c r="M14" s="36" t="str">
        <f>IF(results!$AA14&lt;&gt;"b","",IF(OR(W14=AB14,X14=AB14,Y14=AB14,Z14=AB14,AA14=AB14),AB14+0.0005,AB14))</f>
        <v/>
      </c>
      <c r="N14" s="36" t="str">
        <f>IF(results!$AA14&lt;&gt;"b","",IF(OR(W14=AC14,X14=AC14,Y14=AC14,Z14=AC14,AA14=AC14,AB14=AC14),AC14+0.0006,AC14))</f>
        <v/>
      </c>
      <c r="O14" s="36" t="str">
        <f>IF(results!$AA14&lt;&gt;"b","",IF(OR(W14=AD14,X14=AD14,Y14=AD14,Z14=AD14,AA14=AD14,AB14=AD14,AC14=AD14),AD14+0.0007,AD14))</f>
        <v/>
      </c>
      <c r="P14" s="36" t="str">
        <f>IF(results!$AA14&lt;&gt;"b","",IF(OR(W14=AE14,X14=AE14,Y14=AE14,Z14=AE14,AA14=AE14,AB14=AE14,AC14=AE14,AD14=AE14),AE14+0.0008,AE14))</f>
        <v/>
      </c>
      <c r="Q14" s="36" t="str">
        <f>IF(results!$AA14&lt;&gt;"b","",IF(OR(W14=AF14,X14=AF14,Y14=AF14,Z14=AF14,AA14=AF14,AB14=AF14,AC14=AF14,AD14=AF14,AE14=AF14),AF14+0.0009,AF14))</f>
        <v/>
      </c>
      <c r="R14" s="36" t="str">
        <f>IF(results!$AA14&lt;&gt;"b","",AG14*2)</f>
        <v/>
      </c>
      <c r="S14" s="54">
        <f t="shared" si="3"/>
        <v>0</v>
      </c>
      <c r="T14" s="4">
        <f t="shared" si="4"/>
        <v>1.3999999999999999E-6</v>
      </c>
      <c r="U14" s="4" t="str">
        <f>IF(results!$AA14&lt;&gt;"b","",results!Z14)</f>
        <v/>
      </c>
      <c r="V14" s="4">
        <f>IF(results!AA14="A",1,IF(results!AA14="B",2,IF(results!AA14="C",3,99)))</f>
        <v>3</v>
      </c>
      <c r="W14" s="35">
        <f>results!C14+results!D14</f>
        <v>38</v>
      </c>
      <c r="X14" s="35">
        <f>results!E14+results!F14</f>
        <v>0</v>
      </c>
      <c r="Y14" s="35">
        <f>results!G14+results!H14</f>
        <v>32</v>
      </c>
      <c r="Z14" s="35">
        <f>results!I14+results!J14</f>
        <v>0</v>
      </c>
      <c r="AA14" s="35">
        <f>results!K14+results!L14</f>
        <v>0</v>
      </c>
      <c r="AB14" s="35">
        <f>results!M14+results!N14</f>
        <v>0</v>
      </c>
      <c r="AC14" s="35">
        <f>results!O14+results!P14</f>
        <v>0</v>
      </c>
      <c r="AD14" s="35">
        <f>results!Q14+results!R14</f>
        <v>0</v>
      </c>
      <c r="AE14" s="35">
        <f>results!S14+results!T14</f>
        <v>0</v>
      </c>
      <c r="AF14" s="35">
        <f>results!U14+results!V14</f>
        <v>0</v>
      </c>
      <c r="AG14" s="35">
        <f>results!W14+results!X14</f>
        <v>0</v>
      </c>
    </row>
    <row r="15" spans="1:33" x14ac:dyDescent="0.35">
      <c r="A15" s="18">
        <v>9</v>
      </c>
      <c r="B15" s="20">
        <f t="shared" si="0"/>
        <v>40</v>
      </c>
      <c r="C15" s="20">
        <f t="shared" si="1"/>
        <v>32</v>
      </c>
      <c r="D15" s="14">
        <f t="shared" si="2"/>
        <v>32</v>
      </c>
      <c r="E15" s="14">
        <f t="shared" si="2"/>
        <v>32</v>
      </c>
      <c r="F15" s="2" t="str">
        <f>IF(results!AA15&lt;&gt;"b","",results!B15)</f>
        <v xml:space="preserve">Bizjak Mirjam </v>
      </c>
      <c r="G15" s="2">
        <f>IF(results!$AA15&lt;&gt;"b","",results!Y15)</f>
        <v>2</v>
      </c>
      <c r="H15" s="37">
        <f>IF(results!$AA15&lt;&gt;"b","",W15)</f>
        <v>51</v>
      </c>
      <c r="I15" s="36">
        <f>IF(results!$AA15&lt;&gt;"b","",IF(X15=W15,X15+0.0001,X15))</f>
        <v>0</v>
      </c>
      <c r="J15" s="36">
        <f>IF(results!$AA15&lt;&gt;"b","",IF(OR(W15=Y15,X15=Y15),Y15+0.0002,Y15))</f>
        <v>58</v>
      </c>
      <c r="K15" s="36">
        <f>IF(results!$AA15&lt;&gt;"b","",IF(OR(W15=Z15,X15=Z15,Y15=Z15),Z15+0.0003,Z15))</f>
        <v>2.9999999999999997E-4</v>
      </c>
      <c r="L15" s="36">
        <f>IF(results!$AA15&lt;&gt;"b","",IF(OR(W15=AA15,X15=AA15,Y15=AA15,Z15=AA15),AA15+0.0004,AA15))</f>
        <v>4.0000000000000002E-4</v>
      </c>
      <c r="M15" s="36">
        <f>IF(results!$AA15&lt;&gt;"b","",IF(OR(W15=AB15,X15=AB15,Y15=AB15,Z15=AB15,AA15=AB15),AB15+0.0005,AB15))</f>
        <v>5.0000000000000001E-4</v>
      </c>
      <c r="N15" s="36">
        <f>IF(results!$AA15&lt;&gt;"b","",IF(OR(W15=AC15,X15=AC15,Y15=AC15,Z15=AC15,AA15=AC15,AB15=AC15),AC15+0.0006,AC15))</f>
        <v>5.9999999999999995E-4</v>
      </c>
      <c r="O15" s="36">
        <f>IF(results!$AA15&lt;&gt;"b","",IF(OR(W15=AD15,X15=AD15,Y15=AD15,Z15=AD15,AA15=AD15,AB15=AD15,AC15=AD15),AD15+0.0007,AD15))</f>
        <v>6.9999999999999999E-4</v>
      </c>
      <c r="P15" s="36">
        <f>IF(results!$AA15&lt;&gt;"b","",IF(OR(W15=AE15,X15=AE15,Y15=AE15,Z15=AE15,AA15=AE15,AB15=AE15,AC15=AE15,AD15=AE15),AE15+0.0008,AE15))</f>
        <v>8.0000000000000004E-4</v>
      </c>
      <c r="Q15" s="36">
        <f>IF(results!$AA15&lt;&gt;"b","",IF(OR(W15=AF15,X15=AF15,Y15=AF15,Z15=AF15,AA15=AF15,AB15=AF15,AC15=AF15,AD15=AF15,AE15=AF15),AF15+0.0009,AF15))</f>
        <v>8.9999999999999998E-4</v>
      </c>
      <c r="R15" s="36">
        <f>IF(results!$AA15&lt;&gt;"b","",AG15*2)</f>
        <v>0</v>
      </c>
      <c r="S15" s="54">
        <f t="shared" si="3"/>
        <v>109.003</v>
      </c>
      <c r="T15" s="4">
        <f t="shared" si="4"/>
        <v>109.0030015</v>
      </c>
      <c r="U15" s="4">
        <f>IF(results!$AA15&lt;&gt;"b","",results!Z15)</f>
        <v>17.3</v>
      </c>
      <c r="V15" s="4">
        <f>IF(results!AA15="A",1,IF(results!AA15="B",2,IF(results!AA15="C",3,99)))</f>
        <v>2</v>
      </c>
      <c r="W15" s="35">
        <f>results!C15+results!D15</f>
        <v>51</v>
      </c>
      <c r="X15" s="35">
        <f>results!E15+results!F15</f>
        <v>0</v>
      </c>
      <c r="Y15" s="35">
        <f>results!G15+results!H15</f>
        <v>58</v>
      </c>
      <c r="Z15" s="35">
        <f>results!I15+results!J15</f>
        <v>0</v>
      </c>
      <c r="AA15" s="35">
        <f>results!K15+results!L15</f>
        <v>0</v>
      </c>
      <c r="AB15" s="35">
        <f>results!M15+results!N15</f>
        <v>0</v>
      </c>
      <c r="AC15" s="35">
        <f>results!O15+results!P15</f>
        <v>0</v>
      </c>
      <c r="AD15" s="35">
        <f>results!Q15+results!R15</f>
        <v>0</v>
      </c>
      <c r="AE15" s="35">
        <f>results!S15+results!T15</f>
        <v>0</v>
      </c>
      <c r="AF15" s="35">
        <f>results!U15+results!V15</f>
        <v>0</v>
      </c>
      <c r="AG15" s="35">
        <f>results!W15+results!X15</f>
        <v>0</v>
      </c>
    </row>
    <row r="16" spans="1:33" x14ac:dyDescent="0.35">
      <c r="A16" s="18">
        <v>10</v>
      </c>
      <c r="B16" s="20">
        <f t="shared" si="0"/>
        <v>114</v>
      </c>
      <c r="C16" s="20">
        <f t="shared" si="1"/>
        <v>149</v>
      </c>
      <c r="D16" s="14">
        <f t="shared" si="2"/>
        <v>78</v>
      </c>
      <c r="E16" s="14">
        <f t="shared" si="2"/>
        <v>78</v>
      </c>
      <c r="F16" s="2" t="str">
        <f>IF(results!AA16&lt;&gt;"b","",results!B16)</f>
        <v/>
      </c>
      <c r="G16" s="2" t="str">
        <f>IF(results!$AA16&lt;&gt;"b","",results!Y16)</f>
        <v/>
      </c>
      <c r="H16" s="36" t="str">
        <f>IF(results!$AA16&lt;&gt;"b","",W16)</f>
        <v/>
      </c>
      <c r="I16" s="36" t="str">
        <f>IF(results!$AA16&lt;&gt;"b","",IF(X16=W16,X16+0.0001,X16))</f>
        <v/>
      </c>
      <c r="J16" s="36" t="str">
        <f>IF(results!$AA16&lt;&gt;"b","",IF(OR(W16=Y16,X16=Y16),Y16+0.0002,Y16))</f>
        <v/>
      </c>
      <c r="K16" s="36" t="str">
        <f>IF(results!$AA16&lt;&gt;"b","",IF(OR(W16=Z16,X16=Z16,Y16=Z16),Z16+0.0003,Z16))</f>
        <v/>
      </c>
      <c r="L16" s="36" t="str">
        <f>IF(results!$AA16&lt;&gt;"b","",IF(OR(W16=AA16,X16=AA16,Y16=AA16,Z16=AA16),AA16+0.0004,AA16))</f>
        <v/>
      </c>
      <c r="M16" s="36" t="str">
        <f>IF(results!$AA16&lt;&gt;"b","",IF(OR(W16=AB16,X16=AB16,Y16=AB16,Z16=AB16,AA16=AB16),AB16+0.0005,AB16))</f>
        <v/>
      </c>
      <c r="N16" s="36" t="str">
        <f>IF(results!$AA16&lt;&gt;"b","",IF(OR(W16=AC16,X16=AC16,Y16=AC16,Z16=AC16,AA16=AC16,AB16=AC16),AC16+0.0006,AC16))</f>
        <v/>
      </c>
      <c r="O16" s="36" t="str">
        <f>IF(results!$AA16&lt;&gt;"b","",IF(OR(W16=AD16,X16=AD16,Y16=AD16,Z16=AD16,AA16=AD16,AB16=AD16,AC16=AD16),AD16+0.0007,AD16))</f>
        <v/>
      </c>
      <c r="P16" s="36" t="str">
        <f>IF(results!$AA16&lt;&gt;"b","",IF(OR(W16=AE16,X16=AE16,Y16=AE16,Z16=AE16,AA16=AE16,AB16=AE16,AC16=AE16,AD16=AE16),AE16+0.0008,AE16))</f>
        <v/>
      </c>
      <c r="Q16" s="36" t="str">
        <f>IF(results!$AA16&lt;&gt;"b","",IF(OR(W16=AF16,X16=AF16,Y16=AF16,Z16=AF16,AA16=AF16,AB16=AF16,AC16=AF16,AD16=AF16,AE16=AF16),AF16+0.0009,AF16))</f>
        <v/>
      </c>
      <c r="R16" s="36" t="str">
        <f>IF(results!$AA16&lt;&gt;"b","",AG16*2)</f>
        <v/>
      </c>
      <c r="S16" s="54">
        <f t="shared" si="3"/>
        <v>0</v>
      </c>
      <c r="T16" s="4">
        <f t="shared" si="4"/>
        <v>1.5999999999999999E-6</v>
      </c>
      <c r="U16" s="4" t="str">
        <f>IF(results!$AA16&lt;&gt;"b","",results!Z16)</f>
        <v/>
      </c>
      <c r="V16" s="4">
        <f>IF(results!AA16="A",1,IF(results!AA16="B",2,IF(results!AA16="C",3,99)))</f>
        <v>3</v>
      </c>
      <c r="W16" s="35">
        <f>results!C16+results!D16</f>
        <v>0</v>
      </c>
      <c r="X16" s="35">
        <f>results!E16+results!F16</f>
        <v>0</v>
      </c>
      <c r="Y16" s="35">
        <f>results!G16+results!H16</f>
        <v>0</v>
      </c>
      <c r="Z16" s="35">
        <f>results!I16+results!J16</f>
        <v>0</v>
      </c>
      <c r="AA16" s="35">
        <f>results!K16+results!L16</f>
        <v>31</v>
      </c>
      <c r="AB16" s="35">
        <f>results!M16+results!N16</f>
        <v>0</v>
      </c>
      <c r="AC16" s="35">
        <f>results!O16+results!P16</f>
        <v>0</v>
      </c>
      <c r="AD16" s="35">
        <f>results!Q16+results!R16</f>
        <v>0</v>
      </c>
      <c r="AE16" s="35">
        <f>results!S16+results!T16</f>
        <v>0</v>
      </c>
      <c r="AF16" s="35">
        <f>results!U16+results!V16</f>
        <v>0</v>
      </c>
      <c r="AG16" s="35">
        <f>results!W16+results!X16</f>
        <v>0</v>
      </c>
    </row>
    <row r="17" spans="1:33" x14ac:dyDescent="0.35">
      <c r="A17" s="18">
        <v>11</v>
      </c>
      <c r="B17" s="20">
        <f t="shared" si="0"/>
        <v>114</v>
      </c>
      <c r="C17" s="20">
        <f t="shared" si="1"/>
        <v>148</v>
      </c>
      <c r="D17" s="14">
        <f t="shared" si="2"/>
        <v>78</v>
      </c>
      <c r="E17" s="14">
        <f t="shared" si="2"/>
        <v>78</v>
      </c>
      <c r="F17" s="2" t="str">
        <f>IF(results!AA17&lt;&gt;"b","",results!B17)</f>
        <v/>
      </c>
      <c r="G17" s="2" t="str">
        <f>IF(results!$AA17&lt;&gt;"b","",results!Y17)</f>
        <v/>
      </c>
      <c r="H17" s="36" t="str">
        <f>IF(results!$AA17&lt;&gt;"b","",W17)</f>
        <v/>
      </c>
      <c r="I17" s="36" t="str">
        <f>IF(results!$AA17&lt;&gt;"b","",IF(X17=W17,X17+0.0001,X17))</f>
        <v/>
      </c>
      <c r="J17" s="36" t="str">
        <f>IF(results!$AA17&lt;&gt;"b","",IF(OR(W17=Y17,X17=Y17),Y17+0.0002,Y17))</f>
        <v/>
      </c>
      <c r="K17" s="36" t="str">
        <f>IF(results!$AA17&lt;&gt;"b","",IF(OR(W17=Z17,X17=Z17,Y17=Z17),Z17+0.0003,Z17))</f>
        <v/>
      </c>
      <c r="L17" s="36" t="str">
        <f>IF(results!$AA17&lt;&gt;"b","",IF(OR(W17=AA17,X17=AA17,Y17=AA17,Z17=AA17),AA17+0.0004,AA17))</f>
        <v/>
      </c>
      <c r="M17" s="36" t="str">
        <f>IF(results!$AA17&lt;&gt;"b","",IF(OR(W17=AB17,X17=AB17,Y17=AB17,Z17=AB17,AA17=AB17),AB17+0.0005,AB17))</f>
        <v/>
      </c>
      <c r="N17" s="36" t="str">
        <f>IF(results!$AA17&lt;&gt;"b","",IF(OR(W17=AC17,X17=AC17,Y17=AC17,Z17=AC17,AA17=AC17,AB17=AC17),AC17+0.0006,AC17))</f>
        <v/>
      </c>
      <c r="O17" s="36" t="str">
        <f>IF(results!$AA17&lt;&gt;"b","",IF(OR(W17=AD17,X17=AD17,Y17=AD17,Z17=AD17,AA17=AD17,AB17=AD17,AC17=AD17),AD17+0.0007,AD17))</f>
        <v/>
      </c>
      <c r="P17" s="36" t="str">
        <f>IF(results!$AA17&lt;&gt;"b","",IF(OR(W17=AE17,X17=AE17,Y17=AE17,Z17=AE17,AA17=AE17,AB17=AE17,AC17=AE17,AD17=AE17),AE17+0.0008,AE17))</f>
        <v/>
      </c>
      <c r="Q17" s="36" t="str">
        <f>IF(results!$AA17&lt;&gt;"b","",IF(OR(W17=AF17,X17=AF17,Y17=AF17,Z17=AF17,AA17=AF17,AB17=AF17,AC17=AF17,AD17=AF17,AE17=AF17),AF17+0.0009,AF17))</f>
        <v/>
      </c>
      <c r="R17" s="36" t="str">
        <f>IF(results!$AA17&lt;&gt;"b","",AG17*2)</f>
        <v/>
      </c>
      <c r="S17" s="54">
        <f t="shared" si="3"/>
        <v>0</v>
      </c>
      <c r="T17" s="4">
        <f t="shared" si="4"/>
        <v>1.6999999999999998E-6</v>
      </c>
      <c r="U17" s="4" t="str">
        <f>IF(results!$AA17&lt;&gt;"b","",results!Z17)</f>
        <v/>
      </c>
      <c r="V17" s="4">
        <f>IF(results!AA17="A",1,IF(results!AA17="B",2,IF(results!AA17="C",3,99)))</f>
        <v>3</v>
      </c>
      <c r="W17" s="35">
        <f>results!C17+results!D17</f>
        <v>0</v>
      </c>
      <c r="X17" s="35">
        <f>results!E17+results!F17</f>
        <v>0</v>
      </c>
      <c r="Y17" s="35">
        <f>results!G17+results!H17</f>
        <v>46</v>
      </c>
      <c r="Z17" s="35">
        <f>results!I17+results!J17</f>
        <v>44</v>
      </c>
      <c r="AA17" s="35">
        <f>results!K17+results!L17</f>
        <v>32</v>
      </c>
      <c r="AB17" s="35">
        <f>results!M17+results!N17</f>
        <v>34</v>
      </c>
      <c r="AC17" s="35">
        <f>results!O17+results!P17</f>
        <v>0</v>
      </c>
      <c r="AD17" s="35">
        <f>results!Q17+results!R17</f>
        <v>0</v>
      </c>
      <c r="AE17" s="35">
        <f>results!S17+results!T17</f>
        <v>0</v>
      </c>
      <c r="AF17" s="35">
        <f>results!U17+results!V17</f>
        <v>0</v>
      </c>
      <c r="AG17" s="35">
        <f>results!W17+results!X17</f>
        <v>0</v>
      </c>
    </row>
    <row r="18" spans="1:33" x14ac:dyDescent="0.35">
      <c r="A18" s="18">
        <v>12</v>
      </c>
      <c r="B18" s="20">
        <f t="shared" si="0"/>
        <v>40</v>
      </c>
      <c r="C18" s="20">
        <f t="shared" si="1"/>
        <v>44</v>
      </c>
      <c r="D18" s="14">
        <f t="shared" si="2"/>
        <v>44</v>
      </c>
      <c r="E18" s="14">
        <f t="shared" si="2"/>
        <v>44</v>
      </c>
      <c r="F18" s="2" t="str">
        <f>IF(results!AA18&lt;&gt;"b","",results!B18)</f>
        <v>Bozic Bostjan</v>
      </c>
      <c r="G18" s="2">
        <f>IF(results!$AA18&lt;&gt;"b","",results!Y18)</f>
        <v>1</v>
      </c>
      <c r="H18" s="36">
        <f>IF(results!$AA18&lt;&gt;"b","",W18)</f>
        <v>0</v>
      </c>
      <c r="I18" s="36">
        <f>IF(results!$AA18&lt;&gt;"b","",IF(X18=W18,X18+0.0001,X18))</f>
        <v>1E-4</v>
      </c>
      <c r="J18" s="36">
        <f>IF(results!$AA18&lt;&gt;"b","",IF(OR(W18=Y18,X18=Y18),Y18+0.0002,Y18))</f>
        <v>2.0000000000000001E-4</v>
      </c>
      <c r="K18" s="36">
        <f>IF(results!$AA18&lt;&gt;"b","",IF(OR(W18=Z18,X18=Z18,Y18=Z18),Z18+0.0003,Z18))</f>
        <v>2.9999999999999997E-4</v>
      </c>
      <c r="L18" s="36">
        <f>IF(results!$AA18&lt;&gt;"b","",IF(OR(W18=AA18,X18=AA18,Y18=AA18,Z18=AA18),AA18+0.0004,AA18))</f>
        <v>56</v>
      </c>
      <c r="M18" s="36">
        <f>IF(results!$AA18&lt;&gt;"b","",IF(OR(W18=AB18,X18=AB18,Y18=AB18,Z18=AB18,AA18=AB18),AB18+0.0005,AB18))</f>
        <v>5.0000000000000001E-4</v>
      </c>
      <c r="N18" s="36">
        <f>IF(results!$AA18&lt;&gt;"b","",IF(OR(W18=AC18,X18=AC18,Y18=AC18,Z18=AC18,AA18=AC18,AB18=AC18),AC18+0.0006,AC18))</f>
        <v>5.9999999999999995E-4</v>
      </c>
      <c r="O18" s="36">
        <f>IF(results!$AA18&lt;&gt;"b","",IF(OR(W18=AD18,X18=AD18,Y18=AD18,Z18=AD18,AA18=AD18,AB18=AD18,AC18=AD18),AD18+0.0007,AD18))</f>
        <v>6.9999999999999999E-4</v>
      </c>
      <c r="P18" s="36">
        <f>IF(results!$AA18&lt;&gt;"b","",IF(OR(W18=AE18,X18=AE18,Y18=AE18,Z18=AE18,AA18=AE18,AB18=AE18,AC18=AE18,AD18=AE18),AE18+0.0008,AE18))</f>
        <v>8.0000000000000004E-4</v>
      </c>
      <c r="Q18" s="36">
        <f>IF(results!$AA18&lt;&gt;"b","",IF(OR(W18=AF18,X18=AF18,Y18=AF18,Z18=AF18,AA18=AF18,AB18=AF18,AC18=AF18,AD18=AF18,AE18=AF18),AF18+0.0009,AF18))</f>
        <v>8.9999999999999998E-4</v>
      </c>
      <c r="R18" s="36">
        <f>IF(results!$AA18&lt;&gt;"b","",AG18*2)</f>
        <v>0</v>
      </c>
      <c r="S18" s="54">
        <f t="shared" si="3"/>
        <v>56.003500000000003</v>
      </c>
      <c r="T18" s="4">
        <f t="shared" si="4"/>
        <v>56.003501800000002</v>
      </c>
      <c r="U18" s="4">
        <f>IF(results!$AA18&lt;&gt;"b","",results!Z18)</f>
        <v>18.899999999999999</v>
      </c>
      <c r="V18" s="4">
        <f>IF(results!AA18="A",1,IF(results!AA18="B",2,IF(results!AA18="C",3,99)))</f>
        <v>2</v>
      </c>
      <c r="W18" s="35">
        <f>results!C18+results!D18</f>
        <v>0</v>
      </c>
      <c r="X18" s="35">
        <f>results!E18+results!F18</f>
        <v>0</v>
      </c>
      <c r="Y18" s="35">
        <f>results!G18+results!H18</f>
        <v>0</v>
      </c>
      <c r="Z18" s="35">
        <f>results!I18+results!J18</f>
        <v>0</v>
      </c>
      <c r="AA18" s="35">
        <f>results!K18+results!L18</f>
        <v>56</v>
      </c>
      <c r="AB18" s="35">
        <f>results!M18+results!N18</f>
        <v>0</v>
      </c>
      <c r="AC18" s="35">
        <f>results!O18+results!P18</f>
        <v>0</v>
      </c>
      <c r="AD18" s="35">
        <f>results!Q18+results!R18</f>
        <v>0</v>
      </c>
      <c r="AE18" s="35">
        <f>results!S18+results!T18</f>
        <v>0</v>
      </c>
      <c r="AF18" s="35">
        <f>results!U18+results!V18</f>
        <v>0</v>
      </c>
      <c r="AG18" s="35">
        <f>results!W18+results!X18</f>
        <v>0</v>
      </c>
    </row>
    <row r="19" spans="1:33" x14ac:dyDescent="0.35">
      <c r="A19" s="18">
        <v>13</v>
      </c>
      <c r="B19" s="20">
        <f t="shared" si="0"/>
        <v>40</v>
      </c>
      <c r="C19" s="20">
        <f t="shared" si="1"/>
        <v>21</v>
      </c>
      <c r="D19" s="14">
        <f t="shared" si="2"/>
        <v>21</v>
      </c>
      <c r="E19" s="14">
        <f t="shared" si="2"/>
        <v>21</v>
      </c>
      <c r="F19" s="2" t="str">
        <f>IF(results!AA19&lt;&gt;"b","",results!B19)</f>
        <v>Brezar Matjaz</v>
      </c>
      <c r="G19" s="2">
        <f>IF(results!$AA19&lt;&gt;"b","",results!Y19)</f>
        <v>4</v>
      </c>
      <c r="H19" s="36">
        <f>IF(results!$AA19&lt;&gt;"b","",W19)</f>
        <v>0</v>
      </c>
      <c r="I19" s="36">
        <f>IF(results!$AA19&lt;&gt;"b","",IF(X19=W19,X19+0.0001,X19))</f>
        <v>45</v>
      </c>
      <c r="J19" s="36">
        <f>IF(results!$AA19&lt;&gt;"b","",IF(OR(W19=Y19,X19=Y19),Y19+0.0002,Y19))</f>
        <v>2.0000000000000001E-4</v>
      </c>
      <c r="K19" s="36">
        <f>IF(results!$AA19&lt;&gt;"b","",IF(OR(W19=Z19,X19=Z19,Y19=Z19),Z19+0.0003,Z19))</f>
        <v>38</v>
      </c>
      <c r="L19" s="36">
        <f>IF(results!$AA19&lt;&gt;"b","",IF(OR(W19=AA19,X19=AA19,Y19=AA19,Z19=AA19),AA19+0.0004,AA19))</f>
        <v>4.0000000000000002E-4</v>
      </c>
      <c r="M19" s="36">
        <f>IF(results!$AA19&lt;&gt;"b","",IF(OR(W19=AB19,X19=AB19,Y19=AB19,Z19=AB19,AA19=AB19),AB19+0.0005,AB19))</f>
        <v>39</v>
      </c>
      <c r="N19" s="36">
        <f>IF(results!$AA19&lt;&gt;"b","",IF(OR(W19=AC19,X19=AC19,Y19=AC19,Z19=AC19,AA19=AC19,AB19=AC19),AC19+0.0006,AC19))</f>
        <v>5.9999999999999995E-4</v>
      </c>
      <c r="O19" s="36">
        <f>IF(results!$AA19&lt;&gt;"b","",IF(OR(W19=AD19,X19=AD19,Y19=AD19,Z19=AD19,AA19=AD19,AB19=AD19,AC19=AD19),AD19+0.0007,AD19))</f>
        <v>46</v>
      </c>
      <c r="P19" s="36">
        <f>IF(results!$AA19&lt;&gt;"b","",IF(OR(W19=AE19,X19=AE19,Y19=AE19,Z19=AE19,AA19=AE19,AB19=AE19,AC19=AE19,AD19=AE19),AE19+0.0008,AE19))</f>
        <v>8.0000000000000004E-4</v>
      </c>
      <c r="Q19" s="36">
        <f>IF(results!$AA19&lt;&gt;"b","",IF(OR(W19=AF19,X19=AF19,Y19=AF19,Z19=AF19,AA19=AF19,AB19=AF19,AC19=AF19,AD19=AF19,AE19=AF19),AF19+0.0009,AF19))</f>
        <v>8.9999999999999998E-4</v>
      </c>
      <c r="R19" s="36">
        <f>IF(results!$AA19&lt;&gt;"b","",AG19*2)</f>
        <v>0</v>
      </c>
      <c r="S19" s="54">
        <f t="shared" si="3"/>
        <v>168.0017</v>
      </c>
      <c r="T19" s="4">
        <f t="shared" si="4"/>
        <v>168.0017019</v>
      </c>
      <c r="U19" s="4">
        <f>IF(results!$AA19&lt;&gt;"b","",results!Z19)</f>
        <v>18.7</v>
      </c>
      <c r="V19" s="4">
        <f>IF(results!AA19="A",1,IF(results!AA19="B",2,IF(results!AA19="C",3,99)))</f>
        <v>2</v>
      </c>
      <c r="W19" s="35">
        <f>results!C19+results!D19</f>
        <v>0</v>
      </c>
      <c r="X19" s="35">
        <f>results!E19+results!F19</f>
        <v>45</v>
      </c>
      <c r="Y19" s="35">
        <f>results!G19+results!H19</f>
        <v>0</v>
      </c>
      <c r="Z19" s="35">
        <f>results!I19+results!J19</f>
        <v>38</v>
      </c>
      <c r="AA19" s="35">
        <f>results!K19+results!L19</f>
        <v>0</v>
      </c>
      <c r="AB19" s="35">
        <f>results!M19+results!N19</f>
        <v>39</v>
      </c>
      <c r="AC19" s="35">
        <f>results!O19+results!P19</f>
        <v>0</v>
      </c>
      <c r="AD19" s="35">
        <f>results!Q19+results!R19</f>
        <v>46</v>
      </c>
      <c r="AE19" s="35">
        <f>results!S19+results!T19</f>
        <v>0</v>
      </c>
      <c r="AF19" s="35">
        <f>results!U19+results!V19</f>
        <v>0</v>
      </c>
      <c r="AG19" s="35">
        <f>results!W19+results!X19</f>
        <v>0</v>
      </c>
    </row>
    <row r="20" spans="1:33" x14ac:dyDescent="0.35">
      <c r="A20" s="18">
        <v>14</v>
      </c>
      <c r="B20" s="20">
        <f t="shared" si="0"/>
        <v>114</v>
      </c>
      <c r="C20" s="20">
        <f t="shared" si="1"/>
        <v>147</v>
      </c>
      <c r="D20" s="14">
        <f t="shared" si="2"/>
        <v>78</v>
      </c>
      <c r="E20" s="14">
        <f t="shared" si="2"/>
        <v>78</v>
      </c>
      <c r="F20" s="2" t="str">
        <f>IF(results!AA20&lt;&gt;"b","",results!B20)</f>
        <v/>
      </c>
      <c r="G20" s="2" t="str">
        <f>IF(results!$AA20&lt;&gt;"b","",results!Y20)</f>
        <v/>
      </c>
      <c r="H20" s="36" t="str">
        <f>IF(results!$AA20&lt;&gt;"b","",W20)</f>
        <v/>
      </c>
      <c r="I20" s="36" t="str">
        <f>IF(results!$AA20&lt;&gt;"b","",IF(X20=W20,X20+0.0001,X20))</f>
        <v/>
      </c>
      <c r="J20" s="36" t="str">
        <f>IF(results!$AA20&lt;&gt;"b","",IF(OR(W20=Y20,X20=Y20),Y20+0.0002,Y20))</f>
        <v/>
      </c>
      <c r="K20" s="36" t="str">
        <f>IF(results!$AA20&lt;&gt;"b","",IF(OR(W20=Z20,X20=Z20,Y20=Z20),Z20+0.0003,Z20))</f>
        <v/>
      </c>
      <c r="L20" s="36" t="str">
        <f>IF(results!$AA20&lt;&gt;"b","",IF(OR(W20=AA20,X20=AA20,Y20=AA20,Z20=AA20),AA20+0.0004,AA20))</f>
        <v/>
      </c>
      <c r="M20" s="36" t="str">
        <f>IF(results!$AA20&lt;&gt;"b","",IF(OR(W20=AB20,X20=AB20,Y20=AB20,Z20=AB20,AA20=AB20),AB20+0.0005,AB20))</f>
        <v/>
      </c>
      <c r="N20" s="36" t="str">
        <f>IF(results!$AA20&lt;&gt;"b","",IF(OR(W20=AC20,X20=AC20,Y20=AC20,Z20=AC20,AA20=AC20,AB20=AC20),AC20+0.0006,AC20))</f>
        <v/>
      </c>
      <c r="O20" s="36" t="str">
        <f>IF(results!$AA20&lt;&gt;"b","",IF(OR(W20=AD20,X20=AD20,Y20=AD20,Z20=AD20,AA20=AD20,AB20=AD20,AC20=AD20),AD20+0.0007,AD20))</f>
        <v/>
      </c>
      <c r="P20" s="36" t="str">
        <f>IF(results!$AA20&lt;&gt;"b","",IF(OR(W20=AE20,X20=AE20,Y20=AE20,Z20=AE20,AA20=AE20,AB20=AE20,AC20=AE20,AD20=AE20),AE20+0.0008,AE20))</f>
        <v/>
      </c>
      <c r="Q20" s="36" t="str">
        <f>IF(results!$AA20&lt;&gt;"b","",IF(OR(W20=AF20,X20=AF20,Y20=AF20,Z20=AF20,AA20=AF20,AB20=AF20,AC20=AF20,AD20=AF20,AE20=AF20),AF20+0.0009,AF20))</f>
        <v/>
      </c>
      <c r="R20" s="36" t="str">
        <f>IF(results!$AA20&lt;&gt;"b","",AG20*2)</f>
        <v/>
      </c>
      <c r="S20" s="54">
        <f t="shared" si="3"/>
        <v>0</v>
      </c>
      <c r="T20" s="4">
        <f t="shared" si="4"/>
        <v>1.9999999999999999E-6</v>
      </c>
      <c r="U20" s="4" t="str">
        <f>IF(results!$AA20&lt;&gt;"b","",results!Z20)</f>
        <v/>
      </c>
      <c r="V20" s="4">
        <f>IF(results!AA20="A",1,IF(results!AA20="B",2,IF(results!AA20="C",3,99)))</f>
        <v>3</v>
      </c>
      <c r="W20" s="35">
        <f>results!C20+results!D20</f>
        <v>0</v>
      </c>
      <c r="X20" s="35">
        <f>results!E20+results!F20</f>
        <v>0</v>
      </c>
      <c r="Y20" s="35">
        <f>results!G20+results!H20</f>
        <v>0</v>
      </c>
      <c r="Z20" s="35">
        <f>results!I20+results!J20</f>
        <v>0</v>
      </c>
      <c r="AA20" s="35">
        <f>results!K20+results!L20</f>
        <v>0</v>
      </c>
      <c r="AB20" s="35">
        <f>results!M20+results!N20</f>
        <v>37</v>
      </c>
      <c r="AC20" s="35">
        <f>results!O20+results!P20</f>
        <v>41</v>
      </c>
      <c r="AD20" s="35">
        <f>results!Q20+results!R20</f>
        <v>0</v>
      </c>
      <c r="AE20" s="35">
        <f>results!S20+results!T20</f>
        <v>0</v>
      </c>
      <c r="AF20" s="35">
        <f>results!U20+results!V20</f>
        <v>0</v>
      </c>
      <c r="AG20" s="35">
        <f>results!W20+results!X20</f>
        <v>0</v>
      </c>
    </row>
    <row r="21" spans="1:33" x14ac:dyDescent="0.35">
      <c r="A21" s="18">
        <v>15</v>
      </c>
      <c r="B21" s="20">
        <f t="shared" si="0"/>
        <v>1</v>
      </c>
      <c r="C21" s="20">
        <f t="shared" si="1"/>
        <v>146</v>
      </c>
      <c r="D21" s="14">
        <f t="shared" si="2"/>
        <v>78</v>
      </c>
      <c r="E21" s="14">
        <f t="shared" si="2"/>
        <v>78</v>
      </c>
      <c r="F21" s="2" t="str">
        <f>IF(results!AA21&lt;&gt;"b","",results!B21)</f>
        <v/>
      </c>
      <c r="G21" s="2" t="str">
        <f>IF(results!$AA21&lt;&gt;"b","",results!Y21)</f>
        <v/>
      </c>
      <c r="H21" s="36" t="str">
        <f>IF(results!$AA21&lt;&gt;"b","",W21)</f>
        <v/>
      </c>
      <c r="I21" s="36" t="str">
        <f>IF(results!$AA21&lt;&gt;"b","",IF(X21=W21,X21+0.0001,X21))</f>
        <v/>
      </c>
      <c r="J21" s="36" t="str">
        <f>IF(results!$AA21&lt;&gt;"b","",IF(OR(W21=Y21,X21=Y21),Y21+0.0002,Y21))</f>
        <v/>
      </c>
      <c r="K21" s="36" t="str">
        <f>IF(results!$AA21&lt;&gt;"b","",IF(OR(W21=Z21,X21=Z21,Y21=Z21),Z21+0.0003,Z21))</f>
        <v/>
      </c>
      <c r="L21" s="36" t="str">
        <f>IF(results!$AA21&lt;&gt;"b","",IF(OR(W21=AA21,X21=AA21,Y21=AA21,Z21=AA21),AA21+0.0004,AA21))</f>
        <v/>
      </c>
      <c r="M21" s="36" t="str">
        <f>IF(results!$AA21&lt;&gt;"b","",IF(OR(W21=AB21,X21=AB21,Y21=AB21,Z21=AB21,AA21=AB21),AB21+0.0005,AB21))</f>
        <v/>
      </c>
      <c r="N21" s="36" t="str">
        <f>IF(results!$AA21&lt;&gt;"b","",IF(OR(W21=AC21,X21=AC21,Y21=AC21,Z21=AC21,AA21=AC21,AB21=AC21),AC21+0.0006,AC21))</f>
        <v/>
      </c>
      <c r="O21" s="36" t="str">
        <f>IF(results!$AA21&lt;&gt;"b","",IF(OR(W21=AD21,X21=AD21,Y21=AD21,Z21=AD21,AA21=AD21,AB21=AD21,AC21=AD21),AD21+0.0007,AD21))</f>
        <v/>
      </c>
      <c r="P21" s="36" t="str">
        <f>IF(results!$AA21&lt;&gt;"b","",IF(OR(W21=AE21,X21=AE21,Y21=AE21,Z21=AE21,AA21=AE21,AB21=AE21,AC21=AE21,AD21=AE21),AE21+0.0008,AE21))</f>
        <v/>
      </c>
      <c r="Q21" s="36" t="str">
        <f>IF(results!$AA21&lt;&gt;"b","",IF(OR(W21=AF21,X21=AF21,Y21=AF21,Z21=AF21,AA21=AF21,AB21=AF21,AC21=AF21,AD21=AF21,AE21=AF21),AF21+0.0009,AF21))</f>
        <v/>
      </c>
      <c r="R21" s="36" t="str">
        <f>IF(results!$AA21&lt;&gt;"b","",AG21*2)</f>
        <v/>
      </c>
      <c r="S21" s="54">
        <f t="shared" si="3"/>
        <v>0</v>
      </c>
      <c r="T21" s="4">
        <f t="shared" si="4"/>
        <v>2.0999999999999998E-6</v>
      </c>
      <c r="U21" s="4" t="str">
        <f>IF(results!$AA21&lt;&gt;"b","",results!Z21)</f>
        <v/>
      </c>
      <c r="V21" s="4">
        <f>IF(results!AA21="A",1,IF(results!AA21="B",2,IF(results!AA21="C",3,99)))</f>
        <v>1</v>
      </c>
      <c r="W21" s="35">
        <f>results!C21+results!D21</f>
        <v>0</v>
      </c>
      <c r="X21" s="35">
        <f>results!E21+results!F21</f>
        <v>0</v>
      </c>
      <c r="Y21" s="35">
        <f>results!G21+results!H21</f>
        <v>0</v>
      </c>
      <c r="Z21" s="35">
        <f>results!I21+results!J21</f>
        <v>0</v>
      </c>
      <c r="AA21" s="35">
        <f>results!K21+results!L21</f>
        <v>0</v>
      </c>
      <c r="AB21" s="35">
        <f>results!M21+results!N21</f>
        <v>29</v>
      </c>
      <c r="AC21" s="35">
        <f>results!O21+results!P21</f>
        <v>52</v>
      </c>
      <c r="AD21" s="35">
        <f>results!Q21+results!R21</f>
        <v>0</v>
      </c>
      <c r="AE21" s="35">
        <f>results!S21+results!T21</f>
        <v>0</v>
      </c>
      <c r="AF21" s="35">
        <f>results!U21+results!V21</f>
        <v>0</v>
      </c>
      <c r="AG21" s="35">
        <f>results!W21+results!X21</f>
        <v>0</v>
      </c>
    </row>
    <row r="22" spans="1:33" x14ac:dyDescent="0.35">
      <c r="A22" s="18">
        <v>16</v>
      </c>
      <c r="B22" s="20">
        <f t="shared" si="0"/>
        <v>40</v>
      </c>
      <c r="C22" s="20">
        <f t="shared" si="1"/>
        <v>48</v>
      </c>
      <c r="D22" s="14">
        <f t="shared" si="2"/>
        <v>48</v>
      </c>
      <c r="E22" s="14">
        <f t="shared" si="2"/>
        <v>48</v>
      </c>
      <c r="F22" s="2" t="str">
        <f>IF(results!AA22&lt;&gt;"b","",results!B22)</f>
        <v>Cad Uros</v>
      </c>
      <c r="G22" s="2">
        <f>IF(results!$AA22&lt;&gt;"b","",results!Y22)</f>
        <v>1</v>
      </c>
      <c r="H22" s="36">
        <f>IF(results!$AA22&lt;&gt;"b","",W22)</f>
        <v>0</v>
      </c>
      <c r="I22" s="36">
        <f>IF(results!$AA22&lt;&gt;"b","",IF(X22=W22,X22+0.0001,X22))</f>
        <v>1E-4</v>
      </c>
      <c r="J22" s="36">
        <f>IF(results!$AA22&lt;&gt;"b","",IF(OR(W22=Y22,X22=Y22),Y22+0.0002,Y22))</f>
        <v>2.0000000000000001E-4</v>
      </c>
      <c r="K22" s="36">
        <f>IF(results!$AA22&lt;&gt;"b","",IF(OR(W22=Z22,X22=Z22,Y22=Z22),Z22+0.0003,Z22))</f>
        <v>2.9999999999999997E-4</v>
      </c>
      <c r="L22" s="36">
        <f>IF(results!$AA22&lt;&gt;"b","",IF(OR(W22=AA22,X22=AA22,Y22=AA22,Z22=AA22),AA22+0.0004,AA22))</f>
        <v>50</v>
      </c>
      <c r="M22" s="36">
        <f>IF(results!$AA22&lt;&gt;"b","",IF(OR(W22=AB22,X22=AB22,Y22=AB22,Z22=AB22,AA22=AB22),AB22+0.0005,AB22))</f>
        <v>5.0000000000000001E-4</v>
      </c>
      <c r="N22" s="36">
        <f>IF(results!$AA22&lt;&gt;"b","",IF(OR(W22=AC22,X22=AC22,Y22=AC22,Z22=AC22,AA22=AC22,AB22=AC22),AC22+0.0006,AC22))</f>
        <v>5.9999999999999995E-4</v>
      </c>
      <c r="O22" s="36">
        <f>IF(results!$AA22&lt;&gt;"b","",IF(OR(W22=AD22,X22=AD22,Y22=AD22,Z22=AD22,AA22=AD22,AB22=AD22,AC22=AD22),AD22+0.0007,AD22))</f>
        <v>6.9999999999999999E-4</v>
      </c>
      <c r="P22" s="36">
        <f>IF(results!$AA22&lt;&gt;"b","",IF(OR(W22=AE22,X22=AE22,Y22=AE22,Z22=AE22,AA22=AE22,AB22=AE22,AC22=AE22,AD22=AE22),AE22+0.0008,AE22))</f>
        <v>8.0000000000000004E-4</v>
      </c>
      <c r="Q22" s="36">
        <f>IF(results!$AA22&lt;&gt;"b","",IF(OR(W22=AF22,X22=AF22,Y22=AF22,Z22=AF22,AA22=AF22,AB22=AF22,AC22=AF22,AD22=AF22,AE22=AF22),AF22+0.0009,AF22))</f>
        <v>8.9999999999999998E-4</v>
      </c>
      <c r="R22" s="36">
        <f>IF(results!$AA22&lt;&gt;"b","",AG22*2)</f>
        <v>0</v>
      </c>
      <c r="S22" s="54">
        <f t="shared" si="3"/>
        <v>50.003500000000003</v>
      </c>
      <c r="T22" s="4">
        <f t="shared" si="4"/>
        <v>50.0035022</v>
      </c>
      <c r="U22" s="4">
        <f>IF(results!$AA22&lt;&gt;"b","",results!Z22)</f>
        <v>19</v>
      </c>
      <c r="V22" s="4">
        <f>IF(results!AA22="A",1,IF(results!AA22="B",2,IF(results!AA22="C",3,99)))</f>
        <v>2</v>
      </c>
      <c r="W22" s="35">
        <f>results!C22+results!D22</f>
        <v>0</v>
      </c>
      <c r="X22" s="35">
        <f>results!E22+results!F22</f>
        <v>0</v>
      </c>
      <c r="Y22" s="35">
        <f>results!G22+results!H22</f>
        <v>0</v>
      </c>
      <c r="Z22" s="35">
        <f>results!I22+results!J22</f>
        <v>0</v>
      </c>
      <c r="AA22" s="35">
        <f>results!K22+results!L22</f>
        <v>50</v>
      </c>
      <c r="AB22" s="35">
        <f>results!M22+results!N22</f>
        <v>0</v>
      </c>
      <c r="AC22" s="35">
        <f>results!O22+results!P22</f>
        <v>0</v>
      </c>
      <c r="AD22" s="35">
        <f>results!Q22+results!R22</f>
        <v>0</v>
      </c>
      <c r="AE22" s="35">
        <f>results!S22+results!T22</f>
        <v>0</v>
      </c>
      <c r="AF22" s="35">
        <f>results!U22+results!V22</f>
        <v>0</v>
      </c>
      <c r="AG22" s="35">
        <f>results!W22+results!X22</f>
        <v>0</v>
      </c>
    </row>
    <row r="23" spans="1:33" x14ac:dyDescent="0.35">
      <c r="A23" s="18">
        <v>17</v>
      </c>
      <c r="B23" s="20">
        <f t="shared" si="0"/>
        <v>1</v>
      </c>
      <c r="C23" s="20">
        <f t="shared" si="1"/>
        <v>145</v>
      </c>
      <c r="D23" s="14">
        <f t="shared" si="2"/>
        <v>78</v>
      </c>
      <c r="E23" s="14">
        <f t="shared" si="2"/>
        <v>78</v>
      </c>
      <c r="F23" s="2" t="str">
        <f>IF(results!AA23&lt;&gt;"b","",results!B23)</f>
        <v/>
      </c>
      <c r="G23" s="2" t="str">
        <f>IF(results!$AA23&lt;&gt;"b","",results!Y23)</f>
        <v/>
      </c>
      <c r="H23" s="36" t="str">
        <f>IF(results!$AA23&lt;&gt;"b","",W23)</f>
        <v/>
      </c>
      <c r="I23" s="36" t="str">
        <f>IF(results!$AA23&lt;&gt;"b","",IF(X23=W23,X23+0.0001,X23))</f>
        <v/>
      </c>
      <c r="J23" s="36" t="str">
        <f>IF(results!$AA23&lt;&gt;"b","",IF(OR(W23=Y23,X23=Y23),Y23+0.0002,Y23))</f>
        <v/>
      </c>
      <c r="K23" s="36" t="str">
        <f>IF(results!$AA23&lt;&gt;"b","",IF(OR(W23=Z23,X23=Z23,Y23=Z23),Z23+0.0003,Z23))</f>
        <v/>
      </c>
      <c r="L23" s="36" t="str">
        <f>IF(results!$AA23&lt;&gt;"b","",IF(OR(W23=AA23,X23=AA23,Y23=AA23,Z23=AA23),AA23+0.0004,AA23))</f>
        <v/>
      </c>
      <c r="M23" s="36" t="str">
        <f>IF(results!$AA23&lt;&gt;"b","",IF(OR(W23=AB23,X23=AB23,Y23=AB23,Z23=AB23,AA23=AB23),AB23+0.0005,AB23))</f>
        <v/>
      </c>
      <c r="N23" s="36" t="str">
        <f>IF(results!$AA23&lt;&gt;"b","",IF(OR(W23=AC23,X23=AC23,Y23=AC23,Z23=AC23,AA23=AC23,AB23=AC23),AC23+0.0006,AC23))</f>
        <v/>
      </c>
      <c r="O23" s="36" t="str">
        <f>IF(results!$AA23&lt;&gt;"b","",IF(OR(W23=AD23,X23=AD23,Y23=AD23,Z23=AD23,AA23=AD23,AB23=AD23,AC23=AD23),AD23+0.0007,AD23))</f>
        <v/>
      </c>
      <c r="P23" s="36" t="str">
        <f>IF(results!$AA23&lt;&gt;"b","",IF(OR(W23=AE23,X23=AE23,Y23=AE23,Z23=AE23,AA23=AE23,AB23=AE23,AC23=AE23,AD23=AE23),AE23+0.0008,AE23))</f>
        <v/>
      </c>
      <c r="Q23" s="36" t="str">
        <f>IF(results!$AA23&lt;&gt;"b","",IF(OR(W23=AF23,X23=AF23,Y23=AF23,Z23=AF23,AA23=AF23,AB23=AF23,AC23=AF23,AD23=AF23,AE23=AF23),AF23+0.0009,AF23))</f>
        <v/>
      </c>
      <c r="R23" s="36" t="str">
        <f>IF(results!$AA23&lt;&gt;"b","",AG23*2)</f>
        <v/>
      </c>
      <c r="S23" s="54">
        <f t="shared" si="3"/>
        <v>0</v>
      </c>
      <c r="T23" s="4">
        <f t="shared" si="4"/>
        <v>2.3E-6</v>
      </c>
      <c r="U23" s="4" t="str">
        <f>IF(results!$AA23&lt;&gt;"b","",results!Z23)</f>
        <v/>
      </c>
      <c r="V23" s="4">
        <f>IF(results!AA23="A",1,IF(results!AA23="B",2,IF(results!AA23="C",3,99)))</f>
        <v>1</v>
      </c>
      <c r="W23" s="35">
        <f>results!C23+results!D23</f>
        <v>0</v>
      </c>
      <c r="X23" s="35">
        <f>results!E23+results!F23</f>
        <v>0</v>
      </c>
      <c r="Y23" s="35">
        <f>results!G23+results!H23</f>
        <v>0</v>
      </c>
      <c r="Z23" s="35">
        <f>results!I23+results!J23</f>
        <v>55</v>
      </c>
      <c r="AA23" s="35">
        <f>results!K23+results!L23</f>
        <v>53</v>
      </c>
      <c r="AB23" s="35">
        <f>results!M23+results!N23</f>
        <v>44</v>
      </c>
      <c r="AC23" s="35">
        <f>results!O23+results!P23</f>
        <v>65</v>
      </c>
      <c r="AD23" s="35">
        <f>results!Q23+results!R23</f>
        <v>61</v>
      </c>
      <c r="AE23" s="35">
        <f>results!S23+results!T23</f>
        <v>0</v>
      </c>
      <c r="AF23" s="35">
        <f>results!U23+results!V23</f>
        <v>0</v>
      </c>
      <c r="AG23" s="35">
        <f>results!W23+results!X23</f>
        <v>0</v>
      </c>
    </row>
    <row r="24" spans="1:33" x14ac:dyDescent="0.35">
      <c r="A24" s="18">
        <v>18</v>
      </c>
      <c r="B24" s="20">
        <f t="shared" si="0"/>
        <v>114</v>
      </c>
      <c r="C24" s="20">
        <f t="shared" si="1"/>
        <v>144</v>
      </c>
      <c r="D24" s="14">
        <f t="shared" si="2"/>
        <v>78</v>
      </c>
      <c r="E24" s="14">
        <f t="shared" si="2"/>
        <v>78</v>
      </c>
      <c r="F24" s="2" t="str">
        <f>IF(results!AA24&lt;&gt;"b","",results!B24)</f>
        <v/>
      </c>
      <c r="G24" s="2" t="str">
        <f>IF(results!$AA24&lt;&gt;"b","",results!Y24)</f>
        <v/>
      </c>
      <c r="H24" s="36" t="str">
        <f>IF(results!$AA24&lt;&gt;"b","",W24)</f>
        <v/>
      </c>
      <c r="I24" s="36" t="str">
        <f>IF(results!$AA24&lt;&gt;"b","",IF(X24=W24,X24+0.0001,X24))</f>
        <v/>
      </c>
      <c r="J24" s="36" t="str">
        <f>IF(results!$AA24&lt;&gt;"b","",IF(OR(W24=Y24,X24=Y24),Y24+0.0002,Y24))</f>
        <v/>
      </c>
      <c r="K24" s="36" t="str">
        <f>IF(results!$AA24&lt;&gt;"b","",IF(OR(W24=Z24,X24=Z24,Y24=Z24),Z24+0.0003,Z24))</f>
        <v/>
      </c>
      <c r="L24" s="36" t="str">
        <f>IF(results!$AA24&lt;&gt;"b","",IF(OR(W24=AA24,X24=AA24,Y24=AA24,Z24=AA24),AA24+0.0004,AA24))</f>
        <v/>
      </c>
      <c r="M24" s="36" t="str">
        <f>IF(results!$AA24&lt;&gt;"b","",IF(OR(W24=AB24,X24=AB24,Y24=AB24,Z24=AB24,AA24=AB24),AB24+0.0005,AB24))</f>
        <v/>
      </c>
      <c r="N24" s="36" t="str">
        <f>IF(results!$AA24&lt;&gt;"b","",IF(OR(W24=AC24,X24=AC24,Y24=AC24,Z24=AC24,AA24=AC24,AB24=AC24),AC24+0.0006,AC24))</f>
        <v/>
      </c>
      <c r="O24" s="36" t="str">
        <f>IF(results!$AA24&lt;&gt;"b","",IF(OR(W24=AD24,X24=AD24,Y24=AD24,Z24=AD24,AA24=AD24,AB24=AD24,AC24=AD24),AD24+0.0007,AD24))</f>
        <v/>
      </c>
      <c r="P24" s="36" t="str">
        <f>IF(results!$AA24&lt;&gt;"b","",IF(OR(W24=AE24,X24=AE24,Y24=AE24,Z24=AE24,AA24=AE24,AB24=AE24,AC24=AE24,AD24=AE24),AE24+0.0008,AE24))</f>
        <v/>
      </c>
      <c r="Q24" s="36" t="str">
        <f>IF(results!$AA24&lt;&gt;"b","",IF(OR(W24=AF24,X24=AF24,Y24=AF24,Z24=AF24,AA24=AF24,AB24=AF24,AC24=AF24,AD24=AF24,AE24=AF24),AF24+0.0009,AF24))</f>
        <v/>
      </c>
      <c r="R24" s="36" t="str">
        <f>IF(results!$AA24&lt;&gt;"b","",AG24*2)</f>
        <v/>
      </c>
      <c r="S24" s="54">
        <f t="shared" si="3"/>
        <v>0</v>
      </c>
      <c r="T24" s="4">
        <f t="shared" si="4"/>
        <v>2.3999999999999999E-6</v>
      </c>
      <c r="U24" s="4" t="str">
        <f>IF(results!$AA24&lt;&gt;"b","",results!Z24)</f>
        <v/>
      </c>
      <c r="V24" s="4">
        <f>IF(results!AA24="A",1,IF(results!AA24="B",2,IF(results!AA24="C",3,99)))</f>
        <v>3</v>
      </c>
      <c r="W24" s="35">
        <f>results!C24+results!D24</f>
        <v>0</v>
      </c>
      <c r="X24" s="35">
        <f>results!E24+results!F24</f>
        <v>0</v>
      </c>
      <c r="Y24" s="35">
        <f>results!G24+results!H24</f>
        <v>0</v>
      </c>
      <c r="Z24" s="35">
        <f>results!I24+results!J24</f>
        <v>0</v>
      </c>
      <c r="AA24" s="35">
        <f>results!K24+results!L24</f>
        <v>0</v>
      </c>
      <c r="AB24" s="35">
        <f>results!M24+results!N24</f>
        <v>0</v>
      </c>
      <c r="AC24" s="35">
        <f>results!O24+results!P24</f>
        <v>34</v>
      </c>
      <c r="AD24" s="35">
        <f>results!Q24+results!R24</f>
        <v>0</v>
      </c>
      <c r="AE24" s="35">
        <f>results!S24+results!T24</f>
        <v>0</v>
      </c>
      <c r="AF24" s="35">
        <f>results!U24+results!V24</f>
        <v>0</v>
      </c>
      <c r="AG24" s="35">
        <f>results!W24+results!X24</f>
        <v>0</v>
      </c>
    </row>
    <row r="25" spans="1:33" x14ac:dyDescent="0.35">
      <c r="A25" s="18">
        <v>19</v>
      </c>
      <c r="B25" s="20">
        <f t="shared" si="0"/>
        <v>1</v>
      </c>
      <c r="C25" s="20">
        <f t="shared" si="1"/>
        <v>143</v>
      </c>
      <c r="D25" s="14">
        <f t="shared" si="2"/>
        <v>78</v>
      </c>
      <c r="E25" s="14">
        <f t="shared" si="2"/>
        <v>78</v>
      </c>
      <c r="F25" s="2" t="str">
        <f>IF(results!AA25&lt;&gt;"b","",results!B25)</f>
        <v/>
      </c>
      <c r="G25" s="2" t="str">
        <f>IF(results!$AA25&lt;&gt;"b","",results!Y25)</f>
        <v/>
      </c>
      <c r="H25" s="36" t="str">
        <f>IF(results!$AA25&lt;&gt;"b","",W25)</f>
        <v/>
      </c>
      <c r="I25" s="36" t="str">
        <f>IF(results!$AA25&lt;&gt;"b","",IF(X25=W25,X25+0.0001,X25))</f>
        <v/>
      </c>
      <c r="J25" s="36" t="str">
        <f>IF(results!$AA25&lt;&gt;"b","",IF(OR(W25=Y25,X25=Y25),Y25+0.0002,Y25))</f>
        <v/>
      </c>
      <c r="K25" s="36" t="str">
        <f>IF(results!$AA25&lt;&gt;"b","",IF(OR(W25=Z25,X25=Z25,Y25=Z25),Z25+0.0003,Z25))</f>
        <v/>
      </c>
      <c r="L25" s="36" t="str">
        <f>IF(results!$AA25&lt;&gt;"b","",IF(OR(W25=AA25,X25=AA25,Y25=AA25,Z25=AA25),AA25+0.0004,AA25))</f>
        <v/>
      </c>
      <c r="M25" s="36" t="str">
        <f>IF(results!$AA25&lt;&gt;"b","",IF(OR(W25=AB25,X25=AB25,Y25=AB25,Z25=AB25,AA25=AB25),AB25+0.0005,AB25))</f>
        <v/>
      </c>
      <c r="N25" s="36" t="str">
        <f>IF(results!$AA25&lt;&gt;"b","",IF(OR(W25=AC25,X25=AC25,Y25=AC25,Z25=AC25,AA25=AC25,AB25=AC25),AC25+0.0006,AC25))</f>
        <v/>
      </c>
      <c r="O25" s="36" t="str">
        <f>IF(results!$AA25&lt;&gt;"b","",IF(OR(W25=AD25,X25=AD25,Y25=AD25,Z25=AD25,AA25=AD25,AB25=AD25,AC25=AD25),AD25+0.0007,AD25))</f>
        <v/>
      </c>
      <c r="P25" s="36" t="str">
        <f>IF(results!$AA25&lt;&gt;"b","",IF(OR(W25=AE25,X25=AE25,Y25=AE25,Z25=AE25,AA25=AE25,AB25=AE25,AC25=AE25,AD25=AE25),AE25+0.0008,AE25))</f>
        <v/>
      </c>
      <c r="Q25" s="36" t="str">
        <f>IF(results!$AA25&lt;&gt;"b","",IF(OR(W25=AF25,X25=AF25,Y25=AF25,Z25=AF25,AA25=AF25,AB25=AF25,AC25=AF25,AD25=AF25,AE25=AF25),AF25+0.0009,AF25))</f>
        <v/>
      </c>
      <c r="R25" s="36" t="str">
        <f>IF(results!$AA25&lt;&gt;"b","",AG25*2)</f>
        <v/>
      </c>
      <c r="S25" s="54">
        <f t="shared" si="3"/>
        <v>0</v>
      </c>
      <c r="T25" s="4">
        <f t="shared" si="4"/>
        <v>2.4999999999999998E-6</v>
      </c>
      <c r="U25" s="4" t="str">
        <f>IF(results!$AA25&lt;&gt;"b","",results!Z25)</f>
        <v/>
      </c>
      <c r="V25" s="4">
        <f>IF(results!AA25="A",1,IF(results!AA25="B",2,IF(results!AA25="C",3,99)))</f>
        <v>1</v>
      </c>
      <c r="W25" s="35">
        <f>results!C25+results!D25</f>
        <v>0</v>
      </c>
      <c r="X25" s="35">
        <f>results!E25+results!F25</f>
        <v>0</v>
      </c>
      <c r="Y25" s="35">
        <f>results!G25+results!H25</f>
        <v>0</v>
      </c>
      <c r="Z25" s="35">
        <f>results!I25+results!J25</f>
        <v>41</v>
      </c>
      <c r="AA25" s="35">
        <f>results!K25+results!L25</f>
        <v>0</v>
      </c>
      <c r="AB25" s="35">
        <f>results!M25+results!N25</f>
        <v>0</v>
      </c>
      <c r="AC25" s="35">
        <f>results!O25+results!P25</f>
        <v>0</v>
      </c>
      <c r="AD25" s="35">
        <f>results!Q25+results!R25</f>
        <v>0</v>
      </c>
      <c r="AE25" s="35">
        <f>results!S25+results!T25</f>
        <v>0</v>
      </c>
      <c r="AF25" s="35">
        <f>results!U25+results!V25</f>
        <v>0</v>
      </c>
      <c r="AG25" s="35">
        <f>results!W25+results!X25</f>
        <v>0</v>
      </c>
    </row>
    <row r="26" spans="1:33" x14ac:dyDescent="0.35">
      <c r="A26" s="18">
        <v>20</v>
      </c>
      <c r="B26" s="20">
        <f t="shared" si="0"/>
        <v>40</v>
      </c>
      <c r="C26" s="20">
        <f t="shared" si="1"/>
        <v>70</v>
      </c>
      <c r="D26" s="14">
        <f t="shared" si="2"/>
        <v>70</v>
      </c>
      <c r="E26" s="14">
        <f t="shared" si="2"/>
        <v>70</v>
      </c>
      <c r="F26" s="2" t="str">
        <f>IF(results!AA26&lt;&gt;"b","",results!B26)</f>
        <v>Cossio Franco</v>
      </c>
      <c r="G26" s="2">
        <f>IF(results!$AA26&lt;&gt;"b","",results!Y26)</f>
        <v>1</v>
      </c>
      <c r="H26" s="36">
        <f>IF(results!$AA26&lt;&gt;"b","",W26)</f>
        <v>0</v>
      </c>
      <c r="I26" s="36">
        <f>IF(results!$AA26&lt;&gt;"b","",IF(X26=W26,X26+0.0001,X26))</f>
        <v>1E-4</v>
      </c>
      <c r="J26" s="36">
        <f>IF(results!$AA26&lt;&gt;"b","",IF(OR(W26=Y26,X26=Y26),Y26+0.0002,Y26))</f>
        <v>2.0000000000000001E-4</v>
      </c>
      <c r="K26" s="36">
        <f>IF(results!$AA26&lt;&gt;"b","",IF(OR(W26=Z26,X26=Z26,Y26=Z26),Z26+0.0003,Z26))</f>
        <v>2.9999999999999997E-4</v>
      </c>
      <c r="L26" s="36">
        <f>IF(results!$AA26&lt;&gt;"b","",IF(OR(W26=AA26,X26=AA26,Y26=AA26,Z26=AA26),AA26+0.0004,AA26))</f>
        <v>4.0000000000000002E-4</v>
      </c>
      <c r="M26" s="36">
        <f>IF(results!$AA26&lt;&gt;"b","",IF(OR(W26=AB26,X26=AB26,Y26=AB26,Z26=AB26,AA26=AB26),AB26+0.0005,AB26))</f>
        <v>5.0000000000000001E-4</v>
      </c>
      <c r="N26" s="36">
        <f>IF(results!$AA26&lt;&gt;"b","",IF(OR(W26=AC26,X26=AC26,Y26=AC26,Z26=AC26,AA26=AC26,AB26=AC26),AC26+0.0006,AC26))</f>
        <v>5.9999999999999995E-4</v>
      </c>
      <c r="O26" s="36">
        <f>IF(results!$AA26&lt;&gt;"b","",IF(OR(W26=AD26,X26=AD26,Y26=AD26,Z26=AD26,AA26=AD26,AB26=AD26,AC26=AD26),AD26+0.0007,AD26))</f>
        <v>6.9999999999999999E-4</v>
      </c>
      <c r="P26" s="36">
        <f>IF(results!$AA26&lt;&gt;"b","",IF(OR(W26=AE26,X26=AE26,Y26=AE26,Z26=AE26,AA26=AE26,AB26=AE26,AC26=AE26,AD26=AE26),AE26+0.0008,AE26))</f>
        <v>8.0000000000000004E-4</v>
      </c>
      <c r="Q26" s="36">
        <f>IF(results!$AA26&lt;&gt;"b","",IF(OR(W26=AF26,X26=AF26,Y26=AF26,Z26=AF26,AA26=AF26,AB26=AF26,AC26=AF26,AD26=AF26,AE26=AF26),AF26+0.0009,AF26))</f>
        <v>36</v>
      </c>
      <c r="R26" s="36">
        <f>IF(results!$AA26&lt;&gt;"b","",AG26*2)</f>
        <v>0</v>
      </c>
      <c r="S26" s="54">
        <f t="shared" si="3"/>
        <v>36.003</v>
      </c>
      <c r="T26" s="4">
        <f t="shared" si="4"/>
        <v>36.003002600000002</v>
      </c>
      <c r="U26" s="4">
        <f>IF(results!$AA26&lt;&gt;"b","",results!Z26)</f>
        <v>21.2</v>
      </c>
      <c r="V26" s="4">
        <f>IF(results!AA26="A",1,IF(results!AA26="B",2,IF(results!AA26="C",3,99)))</f>
        <v>2</v>
      </c>
      <c r="W26" s="35">
        <f>results!C26+results!D26</f>
        <v>0</v>
      </c>
      <c r="X26" s="35">
        <f>results!E26+results!F26</f>
        <v>0</v>
      </c>
      <c r="Y26" s="35">
        <f>results!G26+results!H26</f>
        <v>0</v>
      </c>
      <c r="Z26" s="35">
        <f>results!I26+results!J26</f>
        <v>0</v>
      </c>
      <c r="AA26" s="35">
        <f>results!K26+results!L26</f>
        <v>0</v>
      </c>
      <c r="AB26" s="35">
        <f>results!M26+results!N26</f>
        <v>0</v>
      </c>
      <c r="AC26" s="35">
        <f>results!O26+results!P26</f>
        <v>0</v>
      </c>
      <c r="AD26" s="35">
        <f>results!Q26+results!R26</f>
        <v>0</v>
      </c>
      <c r="AE26" s="35">
        <f>results!S26+results!T26</f>
        <v>0</v>
      </c>
      <c r="AF26" s="35">
        <f>results!U26+results!V26</f>
        <v>36</v>
      </c>
      <c r="AG26" s="35">
        <f>results!W26+results!X26</f>
        <v>0</v>
      </c>
    </row>
    <row r="27" spans="1:33" x14ac:dyDescent="0.35">
      <c r="A27" s="18">
        <v>21</v>
      </c>
      <c r="B27" s="20">
        <f t="shared" si="0"/>
        <v>1</v>
      </c>
      <c r="C27" s="20">
        <f t="shared" si="1"/>
        <v>142</v>
      </c>
      <c r="D27" s="14">
        <f t="shared" ref="D27:E46" si="5">_xlfn.RANK.EQ($S27,$S$7:$S$160,0)</f>
        <v>78</v>
      </c>
      <c r="E27" s="14">
        <f t="shared" si="5"/>
        <v>78</v>
      </c>
      <c r="F27" s="2" t="str">
        <f>IF(results!AA27&lt;&gt;"b","",results!B27)</f>
        <v/>
      </c>
      <c r="G27" s="2" t="str">
        <f>IF(results!$AA27&lt;&gt;"b","",results!Y27)</f>
        <v/>
      </c>
      <c r="H27" s="36" t="str">
        <f>IF(results!$AA27&lt;&gt;"b","",W27)</f>
        <v/>
      </c>
      <c r="I27" s="36" t="str">
        <f>IF(results!$AA27&lt;&gt;"b","",IF(X27=W27,X27+0.0001,X27))</f>
        <v/>
      </c>
      <c r="J27" s="36" t="str">
        <f>IF(results!$AA27&lt;&gt;"b","",IF(OR(W27=Y27,X27=Y27),Y27+0.0002,Y27))</f>
        <v/>
      </c>
      <c r="K27" s="36" t="str">
        <f>IF(results!$AA27&lt;&gt;"b","",IF(OR(W27=Z27,X27=Z27,Y27=Z27),Z27+0.0003,Z27))</f>
        <v/>
      </c>
      <c r="L27" s="36" t="str">
        <f>IF(results!$AA27&lt;&gt;"b","",IF(OR(W27=AA27,X27=AA27,Y27=AA27,Z27=AA27),AA27+0.0004,AA27))</f>
        <v/>
      </c>
      <c r="M27" s="36" t="str">
        <f>IF(results!$AA27&lt;&gt;"b","",IF(OR(W27=AB27,X27=AB27,Y27=AB27,Z27=AB27,AA27=AB27),AB27+0.0005,AB27))</f>
        <v/>
      </c>
      <c r="N27" s="36" t="str">
        <f>IF(results!$AA27&lt;&gt;"b","",IF(OR(W27=AC27,X27=AC27,Y27=AC27,Z27=AC27,AA27=AC27,AB27=AC27),AC27+0.0006,AC27))</f>
        <v/>
      </c>
      <c r="O27" s="36" t="str">
        <f>IF(results!$AA27&lt;&gt;"b","",IF(OR(W27=AD27,X27=AD27,Y27=AD27,Z27=AD27,AA27=AD27,AB27=AD27,AC27=AD27),AD27+0.0007,AD27))</f>
        <v/>
      </c>
      <c r="P27" s="36" t="str">
        <f>IF(results!$AA27&lt;&gt;"b","",IF(OR(W27=AE27,X27=AE27,Y27=AE27,Z27=AE27,AA27=AE27,AB27=AE27,AC27=AE27,AD27=AE27),AE27+0.0008,AE27))</f>
        <v/>
      </c>
      <c r="Q27" s="36" t="str">
        <f>IF(results!$AA27&lt;&gt;"b","",IF(OR(W27=AF27,X27=AF27,Y27=AF27,Z27=AF27,AA27=AF27,AB27=AF27,AC27=AF27,AD27=AF27,AE27=AF27),AF27+0.0009,AF27))</f>
        <v/>
      </c>
      <c r="R27" s="36" t="str">
        <f>IF(results!$AA27&lt;&gt;"b","",AG27*2)</f>
        <v/>
      </c>
      <c r="S27" s="54">
        <f t="shared" si="3"/>
        <v>0</v>
      </c>
      <c r="T27" s="4">
        <f t="shared" si="4"/>
        <v>2.7E-6</v>
      </c>
      <c r="U27" s="4" t="str">
        <f>IF(results!$AA27&lt;&gt;"b","",results!Z27)</f>
        <v/>
      </c>
      <c r="V27" s="4">
        <f>IF(results!AA27="A",1,IF(results!AA27="B",2,IF(results!AA27="C",3,99)))</f>
        <v>1</v>
      </c>
      <c r="W27" s="35">
        <f>results!C27+results!D27</f>
        <v>0</v>
      </c>
      <c r="X27" s="35">
        <f>results!E27+results!F27</f>
        <v>0</v>
      </c>
      <c r="Y27" s="35">
        <f>results!G27+results!H27</f>
        <v>0</v>
      </c>
      <c r="Z27" s="35">
        <f>results!I27+results!J27</f>
        <v>0</v>
      </c>
      <c r="AA27" s="35">
        <f>results!K27+results!L27</f>
        <v>0</v>
      </c>
      <c r="AB27" s="35">
        <f>results!M27+results!N27</f>
        <v>0</v>
      </c>
      <c r="AC27" s="35">
        <f>results!O27+results!P27</f>
        <v>60</v>
      </c>
      <c r="AD27" s="35">
        <f>results!Q27+results!R27</f>
        <v>0</v>
      </c>
      <c r="AE27" s="35">
        <f>results!S27+results!T27</f>
        <v>0</v>
      </c>
      <c r="AF27" s="35">
        <f>results!U27+results!V27</f>
        <v>0</v>
      </c>
      <c r="AG27" s="35">
        <f>results!W27+results!X27</f>
        <v>0</v>
      </c>
    </row>
    <row r="28" spans="1:33" x14ac:dyDescent="0.35">
      <c r="A28" s="18">
        <v>22</v>
      </c>
      <c r="B28" s="20">
        <f t="shared" si="0"/>
        <v>40</v>
      </c>
      <c r="C28" s="20">
        <f t="shared" si="1"/>
        <v>16</v>
      </c>
      <c r="D28" s="14">
        <f t="shared" si="5"/>
        <v>16</v>
      </c>
      <c r="E28" s="14">
        <f t="shared" si="5"/>
        <v>16</v>
      </c>
      <c r="F28" s="2" t="str">
        <f>IF(results!AA28&lt;&gt;"b","",results!B28)</f>
        <v xml:space="preserve">De Cillia Giovani </v>
      </c>
      <c r="G28" s="2">
        <f>IF(results!$AA28&lt;&gt;"b","",results!Y28)</f>
        <v>4</v>
      </c>
      <c r="H28" s="36">
        <f>IF(results!$AA28&lt;&gt;"b","",W28)</f>
        <v>47</v>
      </c>
      <c r="I28" s="36">
        <f>IF(results!$AA28&lt;&gt;"b","",IF(X28=W28,X28+0.0001,X28))</f>
        <v>0</v>
      </c>
      <c r="J28" s="36">
        <f>IF(results!$AA28&lt;&gt;"b","",IF(OR(W28=Y28,X28=Y28),Y28+0.0002,Y28))</f>
        <v>2.0000000000000001E-4</v>
      </c>
      <c r="K28" s="36">
        <f>IF(results!$AA28&lt;&gt;"b","",IF(OR(W28=Z28,X28=Z28,Y28=Z28),Z28+0.0003,Z28))</f>
        <v>2.9999999999999997E-4</v>
      </c>
      <c r="L28" s="36">
        <f>IF(results!$AA28&lt;&gt;"b","",IF(OR(W28=AA28,X28=AA28,Y28=AA28,Z28=AA28),AA28+0.0004,AA28))</f>
        <v>4.0000000000000002E-4</v>
      </c>
      <c r="M28" s="36">
        <f>IF(results!$AA28&lt;&gt;"b","",IF(OR(W28=AB28,X28=AB28,Y28=AB28,Z28=AB28,AA28=AB28),AB28+0.0005,AB28))</f>
        <v>5.0000000000000001E-4</v>
      </c>
      <c r="N28" s="36">
        <f>IF(results!$AA28&lt;&gt;"b","",IF(OR(W28=AC28,X28=AC28,Y28=AC28,Z28=AC28,AA28=AC28,AB28=AC28),AC28+0.0006,AC28))</f>
        <v>49</v>
      </c>
      <c r="O28" s="36">
        <f>IF(results!$AA28&lt;&gt;"b","",IF(OR(W28=AD28,X28=AD28,Y28=AD28,Z28=AD28,AA28=AD28,AB28=AD28,AC28=AD28),AD28+0.0007,AD28))</f>
        <v>54</v>
      </c>
      <c r="P28" s="36">
        <f>IF(results!$AA28&lt;&gt;"b","",IF(OR(W28=AE28,X28=AE28,Y28=AE28,Z28=AE28,AA28=AE28,AB28=AE28,AC28=AE28,AD28=AE28),AE28+0.0008,AE28))</f>
        <v>40</v>
      </c>
      <c r="Q28" s="36">
        <f>IF(results!$AA28&lt;&gt;"b","",IF(OR(W28=AF28,X28=AF28,Y28=AF28,Z28=AF28,AA28=AF28,AB28=AF28,AC28=AF28,AD28=AF28,AE28=AF28),AF28+0.0009,AF28))</f>
        <v>8.9999999999999998E-4</v>
      </c>
      <c r="R28" s="36">
        <f>IF(results!$AA28&lt;&gt;"b","",AG28*2)</f>
        <v>0</v>
      </c>
      <c r="S28" s="54">
        <f t="shared" si="3"/>
        <v>190.00139999999999</v>
      </c>
      <c r="T28" s="4">
        <f t="shared" si="4"/>
        <v>190.00140279999999</v>
      </c>
      <c r="U28" s="4">
        <f>IF(results!$AA28&lt;&gt;"b","",results!Z28)</f>
        <v>19.5</v>
      </c>
      <c r="V28" s="4">
        <f>IF(results!AA28="A",1,IF(results!AA28="B",2,IF(results!AA28="C",3,99)))</f>
        <v>2</v>
      </c>
      <c r="W28" s="35">
        <f>results!C28+results!D28</f>
        <v>47</v>
      </c>
      <c r="X28" s="35">
        <f>results!E28+results!F28</f>
        <v>0</v>
      </c>
      <c r="Y28" s="35">
        <f>results!G28+results!H28</f>
        <v>0</v>
      </c>
      <c r="Z28" s="35">
        <f>results!I28+results!J28</f>
        <v>0</v>
      </c>
      <c r="AA28" s="35">
        <f>results!K28+results!L28</f>
        <v>0</v>
      </c>
      <c r="AB28" s="35">
        <f>results!M28+results!N28</f>
        <v>0</v>
      </c>
      <c r="AC28" s="35">
        <f>results!O28+results!P28</f>
        <v>49</v>
      </c>
      <c r="AD28" s="35">
        <f>results!Q28+results!R28</f>
        <v>54</v>
      </c>
      <c r="AE28" s="35">
        <f>results!S28+results!T28</f>
        <v>40</v>
      </c>
      <c r="AF28" s="35">
        <f>results!U28+results!V28</f>
        <v>0</v>
      </c>
      <c r="AG28" s="35">
        <f>results!W28+results!X28</f>
        <v>0</v>
      </c>
    </row>
    <row r="29" spans="1:33" x14ac:dyDescent="0.35">
      <c r="A29" s="18">
        <v>23</v>
      </c>
      <c r="B29" s="20">
        <f t="shared" si="0"/>
        <v>40</v>
      </c>
      <c r="C29" s="20">
        <f t="shared" si="1"/>
        <v>47</v>
      </c>
      <c r="D29" s="14">
        <f t="shared" si="5"/>
        <v>47</v>
      </c>
      <c r="E29" s="14">
        <f t="shared" si="5"/>
        <v>47</v>
      </c>
      <c r="F29" s="2" t="str">
        <f>IF(results!AA29&lt;&gt;"b","",results!B29)</f>
        <v>Del Piccolo Tiziano</v>
      </c>
      <c r="G29" s="2">
        <f>IF(results!$AA29&lt;&gt;"b","",results!Y29)</f>
        <v>1</v>
      </c>
      <c r="H29" s="36">
        <f>IF(results!$AA29&lt;&gt;"b","",W29)</f>
        <v>0</v>
      </c>
      <c r="I29" s="36">
        <f>IF(results!$AA29&lt;&gt;"b","",IF(X29=W29,X29+0.0001,X29))</f>
        <v>1E-4</v>
      </c>
      <c r="J29" s="36">
        <f>IF(results!$AA29&lt;&gt;"b","",IF(OR(W29=Y29,X29=Y29),Y29+0.0002,Y29))</f>
        <v>2.0000000000000001E-4</v>
      </c>
      <c r="K29" s="36">
        <f>IF(results!$AA29&lt;&gt;"b","",IF(OR(W29=Z29,X29=Z29,Y29=Z29),Z29+0.0003,Z29))</f>
        <v>2.9999999999999997E-4</v>
      </c>
      <c r="L29" s="36">
        <f>IF(results!$AA29&lt;&gt;"b","",IF(OR(W29=AA29,X29=AA29,Y29=AA29,Z29=AA29),AA29+0.0004,AA29))</f>
        <v>4.0000000000000002E-4</v>
      </c>
      <c r="M29" s="36">
        <f>IF(results!$AA29&lt;&gt;"b","",IF(OR(W29=AB29,X29=AB29,Y29=AB29,Z29=AB29,AA29=AB29),AB29+0.0005,AB29))</f>
        <v>5.0000000000000001E-4</v>
      </c>
      <c r="N29" s="36">
        <f>IF(results!$AA29&lt;&gt;"b","",IF(OR(W29=AC29,X29=AC29,Y29=AC29,Z29=AC29,AA29=AC29,AB29=AC29),AC29+0.0006,AC29))</f>
        <v>51</v>
      </c>
      <c r="O29" s="36">
        <f>IF(results!$AA29&lt;&gt;"b","",IF(OR(W29=AD29,X29=AD29,Y29=AD29,Z29=AD29,AA29=AD29,AB29=AD29,AC29=AD29),AD29+0.0007,AD29))</f>
        <v>6.9999999999999999E-4</v>
      </c>
      <c r="P29" s="36">
        <f>IF(results!$AA29&lt;&gt;"b","",IF(OR(W29=AE29,X29=AE29,Y29=AE29,Z29=AE29,AA29=AE29,AB29=AE29,AC29=AE29,AD29=AE29),AE29+0.0008,AE29))</f>
        <v>8.0000000000000004E-4</v>
      </c>
      <c r="Q29" s="36">
        <f>IF(results!$AA29&lt;&gt;"b","",IF(OR(W29=AF29,X29=AF29,Y29=AF29,Z29=AF29,AA29=AF29,AB29=AF29,AC29=AF29,AD29=AF29,AE29=AF29),AF29+0.0009,AF29))</f>
        <v>8.9999999999999998E-4</v>
      </c>
      <c r="R29" s="36">
        <f>IF(results!$AA29&lt;&gt;"b","",AG29*2)</f>
        <v>0</v>
      </c>
      <c r="S29" s="54">
        <f t="shared" si="3"/>
        <v>51.003300000000003</v>
      </c>
      <c r="T29" s="4">
        <f t="shared" si="4"/>
        <v>51.003302900000001</v>
      </c>
      <c r="U29" s="4">
        <f>IF(results!$AA29&lt;&gt;"b","",results!Z29)</f>
        <v>19.399999999999999</v>
      </c>
      <c r="V29" s="4">
        <f>IF(results!AA29="A",1,IF(results!AA29="B",2,IF(results!AA29="C",3,99)))</f>
        <v>2</v>
      </c>
      <c r="W29" s="35">
        <f>results!C29+results!D29</f>
        <v>0</v>
      </c>
      <c r="X29" s="35">
        <f>results!E29+results!F29</f>
        <v>0</v>
      </c>
      <c r="Y29" s="35">
        <f>results!G29+results!H29</f>
        <v>0</v>
      </c>
      <c r="Z29" s="35">
        <f>results!I29+results!J29</f>
        <v>0</v>
      </c>
      <c r="AA29" s="35">
        <f>results!K29+results!L29</f>
        <v>0</v>
      </c>
      <c r="AB29" s="35">
        <f>results!M29+results!N29</f>
        <v>0</v>
      </c>
      <c r="AC29" s="35">
        <f>results!O29+results!P29</f>
        <v>51</v>
      </c>
      <c r="AD29" s="35">
        <f>results!Q29+results!R29</f>
        <v>0</v>
      </c>
      <c r="AE29" s="35">
        <f>results!S29+results!T29</f>
        <v>0</v>
      </c>
      <c r="AF29" s="35">
        <f>results!U29+results!V29</f>
        <v>0</v>
      </c>
      <c r="AG29" s="35">
        <f>results!W29+results!X29</f>
        <v>0</v>
      </c>
    </row>
    <row r="30" spans="1:33" x14ac:dyDescent="0.35">
      <c r="A30" s="18">
        <v>24</v>
      </c>
      <c r="B30" s="20">
        <f t="shared" si="0"/>
        <v>114</v>
      </c>
      <c r="C30" s="20">
        <f t="shared" si="1"/>
        <v>141</v>
      </c>
      <c r="D30" s="14">
        <f t="shared" si="5"/>
        <v>78</v>
      </c>
      <c r="E30" s="14">
        <f t="shared" si="5"/>
        <v>78</v>
      </c>
      <c r="F30" s="2" t="str">
        <f>IF(results!AA30&lt;&gt;"b","",results!B30)</f>
        <v/>
      </c>
      <c r="G30" s="2" t="str">
        <f>IF(results!$AA30&lt;&gt;"b","",results!Y30)</f>
        <v/>
      </c>
      <c r="H30" s="36" t="str">
        <f>IF(results!$AA30&lt;&gt;"b","",W30)</f>
        <v/>
      </c>
      <c r="I30" s="36" t="str">
        <f>IF(results!$AA30&lt;&gt;"b","",IF(X30=W30,X30+0.0001,X30))</f>
        <v/>
      </c>
      <c r="J30" s="36" t="str">
        <f>IF(results!$AA30&lt;&gt;"b","",IF(OR(W30=Y30,X30=Y30),Y30+0.0002,Y30))</f>
        <v/>
      </c>
      <c r="K30" s="36" t="str">
        <f>IF(results!$AA30&lt;&gt;"b","",IF(OR(W30=Z30,X30=Z30,Y30=Z30),Z30+0.0003,Z30))</f>
        <v/>
      </c>
      <c r="L30" s="36" t="str">
        <f>IF(results!$AA30&lt;&gt;"b","",IF(OR(W30=AA30,X30=AA30,Y30=AA30,Z30=AA30),AA30+0.0004,AA30))</f>
        <v/>
      </c>
      <c r="M30" s="36" t="str">
        <f>IF(results!$AA30&lt;&gt;"b","",IF(OR(W30=AB30,X30=AB30,Y30=AB30,Z30=AB30,AA30=AB30),AB30+0.0005,AB30))</f>
        <v/>
      </c>
      <c r="N30" s="36" t="str">
        <f>IF(results!$AA30&lt;&gt;"b","",IF(OR(W30=AC30,X30=AC30,Y30=AC30,Z30=AC30,AA30=AC30,AB30=AC30),AC30+0.0006,AC30))</f>
        <v/>
      </c>
      <c r="O30" s="36" t="str">
        <f>IF(results!$AA30&lt;&gt;"b","",IF(OR(W30=AD30,X30=AD30,Y30=AD30,Z30=AD30,AA30=AD30,AB30=AD30,AC30=AD30),AD30+0.0007,AD30))</f>
        <v/>
      </c>
      <c r="P30" s="36" t="str">
        <f>IF(results!$AA30&lt;&gt;"b","",IF(OR(W30=AE30,X30=AE30,Y30=AE30,Z30=AE30,AA30=AE30,AB30=AE30,AC30=AE30,AD30=AE30),AE30+0.0008,AE30))</f>
        <v/>
      </c>
      <c r="Q30" s="36" t="str">
        <f>IF(results!$AA30&lt;&gt;"b","",IF(OR(W30=AF30,X30=AF30,Y30=AF30,Z30=AF30,AA30=AF30,AB30=AF30,AC30=AF30,AD30=AF30,AE30=AF30),AF30+0.0009,AF30))</f>
        <v/>
      </c>
      <c r="R30" s="36" t="str">
        <f>IF(results!$AA30&lt;&gt;"b","",AG30*2)</f>
        <v/>
      </c>
      <c r="S30" s="54">
        <f t="shared" si="3"/>
        <v>0</v>
      </c>
      <c r="T30" s="4">
        <f t="shared" si="4"/>
        <v>3.0000000000000001E-6</v>
      </c>
      <c r="U30" s="4" t="str">
        <f>IF(results!$AA30&lt;&gt;"b","",results!Z30)</f>
        <v/>
      </c>
      <c r="V30" s="4">
        <f>IF(results!AA30="A",1,IF(results!AA30="B",2,IF(results!AA30="C",3,99)))</f>
        <v>3</v>
      </c>
      <c r="W30" s="35">
        <f>results!C30+results!D30</f>
        <v>0</v>
      </c>
      <c r="X30" s="35">
        <f>results!E30+results!F30</f>
        <v>0</v>
      </c>
      <c r="Y30" s="35">
        <f>results!G30+results!H30</f>
        <v>0</v>
      </c>
      <c r="Z30" s="35">
        <f>results!I30+results!J30</f>
        <v>0</v>
      </c>
      <c r="AA30" s="35">
        <f>results!K30+results!L30</f>
        <v>32</v>
      </c>
      <c r="AB30" s="35">
        <f>results!M30+results!N30</f>
        <v>0</v>
      </c>
      <c r="AC30" s="35">
        <f>results!O30+results!P30</f>
        <v>0</v>
      </c>
      <c r="AD30" s="35">
        <f>results!Q30+results!R30</f>
        <v>0</v>
      </c>
      <c r="AE30" s="35">
        <f>results!S30+results!T30</f>
        <v>0</v>
      </c>
      <c r="AF30" s="35">
        <f>results!U30+results!V30</f>
        <v>0</v>
      </c>
      <c r="AG30" s="35">
        <f>results!W30+results!X30</f>
        <v>0</v>
      </c>
    </row>
    <row r="31" spans="1:33" x14ac:dyDescent="0.35">
      <c r="A31" s="18">
        <v>25</v>
      </c>
      <c r="B31" s="20">
        <f t="shared" si="0"/>
        <v>40</v>
      </c>
      <c r="C31" s="20">
        <f t="shared" si="1"/>
        <v>52</v>
      </c>
      <c r="D31" s="14">
        <f t="shared" si="5"/>
        <v>52</v>
      </c>
      <c r="E31" s="14">
        <f t="shared" si="5"/>
        <v>52</v>
      </c>
      <c r="F31" s="2" t="str">
        <f>IF(results!AA31&lt;&gt;"b","",results!B31)</f>
        <v>Erculj Franc</v>
      </c>
      <c r="G31" s="2">
        <f>IF(results!$AA31&lt;&gt;"b","",results!Y31)</f>
        <v>1</v>
      </c>
      <c r="H31" s="36">
        <f>IF(results!$AA31&lt;&gt;"b","",W31)</f>
        <v>0</v>
      </c>
      <c r="I31" s="36">
        <f>IF(results!$AA31&lt;&gt;"b","",IF(X31=W31,X31+0.0001,X31))</f>
        <v>47</v>
      </c>
      <c r="J31" s="36">
        <f>IF(results!$AA31&lt;&gt;"b","",IF(OR(W31=Y31,X31=Y31),Y31+0.0002,Y31))</f>
        <v>2.0000000000000001E-4</v>
      </c>
      <c r="K31" s="36">
        <f>IF(results!$AA31&lt;&gt;"b","",IF(OR(W31=Z31,X31=Z31,Y31=Z31),Z31+0.0003,Z31))</f>
        <v>2.9999999999999997E-4</v>
      </c>
      <c r="L31" s="36">
        <f>IF(results!$AA31&lt;&gt;"b","",IF(OR(W31=AA31,X31=AA31,Y31=AA31,Z31=AA31),AA31+0.0004,AA31))</f>
        <v>4.0000000000000002E-4</v>
      </c>
      <c r="M31" s="36">
        <f>IF(results!$AA31&lt;&gt;"b","",IF(OR(W31=AB31,X31=AB31,Y31=AB31,Z31=AB31,AA31=AB31),AB31+0.0005,AB31))</f>
        <v>5.0000000000000001E-4</v>
      </c>
      <c r="N31" s="36">
        <f>IF(results!$AA31&lt;&gt;"b","",IF(OR(W31=AC31,X31=AC31,Y31=AC31,Z31=AC31,AA31=AC31,AB31=AC31),AC31+0.0006,AC31))</f>
        <v>5.9999999999999995E-4</v>
      </c>
      <c r="O31" s="36">
        <f>IF(results!$AA31&lt;&gt;"b","",IF(OR(W31=AD31,X31=AD31,Y31=AD31,Z31=AD31,AA31=AD31,AB31=AD31,AC31=AD31),AD31+0.0007,AD31))</f>
        <v>6.9999999999999999E-4</v>
      </c>
      <c r="P31" s="36">
        <f>IF(results!$AA31&lt;&gt;"b","",IF(OR(W31=AE31,X31=AE31,Y31=AE31,Z31=AE31,AA31=AE31,AB31=AE31,AC31=AE31,AD31=AE31),AE31+0.0008,AE31))</f>
        <v>8.0000000000000004E-4</v>
      </c>
      <c r="Q31" s="36">
        <f>IF(results!$AA31&lt;&gt;"b","",IF(OR(W31=AF31,X31=AF31,Y31=AF31,Z31=AF31,AA31=AF31,AB31=AF31,AC31=AF31,AD31=AF31,AE31=AF31),AF31+0.0009,AF31))</f>
        <v>8.9999999999999998E-4</v>
      </c>
      <c r="R31" s="36">
        <f>IF(results!$AA31&lt;&gt;"b","",AG31*2)</f>
        <v>0</v>
      </c>
      <c r="S31" s="54">
        <f t="shared" si="3"/>
        <v>47.003500000000003</v>
      </c>
      <c r="T31" s="4">
        <f t="shared" si="4"/>
        <v>47.003503100000003</v>
      </c>
      <c r="U31" s="4">
        <f>IF(results!$AA31&lt;&gt;"b","",results!Z31)</f>
        <v>18.600000000000001</v>
      </c>
      <c r="V31" s="4">
        <f>IF(results!AA31="A",1,IF(results!AA31="B",2,IF(results!AA31="C",3,99)))</f>
        <v>2</v>
      </c>
      <c r="W31" s="35">
        <f>results!C31+results!D31</f>
        <v>0</v>
      </c>
      <c r="X31" s="35">
        <f>results!E31+results!F31</f>
        <v>47</v>
      </c>
      <c r="Y31" s="35">
        <f>results!G31+results!H31</f>
        <v>0</v>
      </c>
      <c r="Z31" s="35">
        <f>results!I31+results!J31</f>
        <v>0</v>
      </c>
      <c r="AA31" s="35">
        <f>results!K31+results!L31</f>
        <v>0</v>
      </c>
      <c r="AB31" s="35">
        <f>results!M31+results!N31</f>
        <v>0</v>
      </c>
      <c r="AC31" s="35">
        <f>results!O31+results!P31</f>
        <v>0</v>
      </c>
      <c r="AD31" s="35">
        <f>results!Q31+results!R31</f>
        <v>0</v>
      </c>
      <c r="AE31" s="35">
        <f>results!S31+results!T31</f>
        <v>0</v>
      </c>
      <c r="AF31" s="35">
        <f>results!U31+results!V31</f>
        <v>0</v>
      </c>
      <c r="AG31" s="35">
        <f>results!W31+results!X31</f>
        <v>0</v>
      </c>
    </row>
    <row r="32" spans="1:33" x14ac:dyDescent="0.35">
      <c r="A32" s="18">
        <v>26</v>
      </c>
      <c r="B32" s="20">
        <f t="shared" si="0"/>
        <v>114</v>
      </c>
      <c r="C32" s="20">
        <f t="shared" si="1"/>
        <v>140</v>
      </c>
      <c r="D32" s="14">
        <f t="shared" si="5"/>
        <v>78</v>
      </c>
      <c r="E32" s="14">
        <f t="shared" si="5"/>
        <v>78</v>
      </c>
      <c r="F32" s="2" t="str">
        <f>IF(results!AA32&lt;&gt;"b","",results!B32)</f>
        <v/>
      </c>
      <c r="G32" s="2" t="str">
        <f>IF(results!$AA32&lt;&gt;"b","",results!Y32)</f>
        <v/>
      </c>
      <c r="H32" s="36" t="str">
        <f>IF(results!$AA32&lt;&gt;"b","",W32)</f>
        <v/>
      </c>
      <c r="I32" s="36" t="str">
        <f>IF(results!$AA32&lt;&gt;"b","",IF(X32=W32,X32+0.0001,X32))</f>
        <v/>
      </c>
      <c r="J32" s="36" t="str">
        <f>IF(results!$AA32&lt;&gt;"b","",IF(OR(W32=Y32,X32=Y32),Y32+0.0002,Y32))</f>
        <v/>
      </c>
      <c r="K32" s="36" t="str">
        <f>IF(results!$AA32&lt;&gt;"b","",IF(OR(W32=Z32,X32=Z32,Y32=Z32),Z32+0.0003,Z32))</f>
        <v/>
      </c>
      <c r="L32" s="36" t="str">
        <f>IF(results!$AA32&lt;&gt;"b","",IF(OR(W32=AA32,X32=AA32,Y32=AA32,Z32=AA32),AA32+0.0004,AA32))</f>
        <v/>
      </c>
      <c r="M32" s="36" t="str">
        <f>IF(results!$AA32&lt;&gt;"b","",IF(OR(W32=AB32,X32=AB32,Y32=AB32,Z32=AB32,AA32=AB32),AB32+0.0005,AB32))</f>
        <v/>
      </c>
      <c r="N32" s="36" t="str">
        <f>IF(results!$AA32&lt;&gt;"b","",IF(OR(W32=AC32,X32=AC32,Y32=AC32,Z32=AC32,AA32=AC32,AB32=AC32),AC32+0.0006,AC32))</f>
        <v/>
      </c>
      <c r="O32" s="36" t="str">
        <f>IF(results!$AA32&lt;&gt;"b","",IF(OR(W32=AD32,X32=AD32,Y32=AD32,Z32=AD32,AA32=AD32,AB32=AD32,AC32=AD32),AD32+0.0007,AD32))</f>
        <v/>
      </c>
      <c r="P32" s="36" t="str">
        <f>IF(results!$AA32&lt;&gt;"b","",IF(OR(W32=AE32,X32=AE32,Y32=AE32,Z32=AE32,AA32=AE32,AB32=AE32,AC32=AE32,AD32=AE32),AE32+0.0008,AE32))</f>
        <v/>
      </c>
      <c r="Q32" s="36" t="str">
        <f>IF(results!$AA32&lt;&gt;"b","",IF(OR(W32=AF32,X32=AF32,Y32=AF32,Z32=AF32,AA32=AF32,AB32=AF32,AC32=AF32,AD32=AF32,AE32=AF32),AF32+0.0009,AF32))</f>
        <v/>
      </c>
      <c r="R32" s="36" t="str">
        <f>IF(results!$AA32&lt;&gt;"b","",AG32*2)</f>
        <v/>
      </c>
      <c r="S32" s="54">
        <f t="shared" si="3"/>
        <v>0</v>
      </c>
      <c r="T32" s="4">
        <f t="shared" si="4"/>
        <v>3.1999999999999999E-6</v>
      </c>
      <c r="U32" s="4" t="str">
        <f>IF(results!$AA32&lt;&gt;"b","",results!Z32)</f>
        <v/>
      </c>
      <c r="V32" s="4">
        <f>IF(results!AA32="A",1,IF(results!AA32="B",2,IF(results!AA32="C",3,99)))</f>
        <v>3</v>
      </c>
      <c r="W32" s="35">
        <f>results!C32+results!D32</f>
        <v>0</v>
      </c>
      <c r="X32" s="35">
        <f>results!E32+results!F32</f>
        <v>43</v>
      </c>
      <c r="Y32" s="35">
        <f>results!G32+results!H32</f>
        <v>0</v>
      </c>
      <c r="Z32" s="35">
        <f>results!I32+results!J32</f>
        <v>0</v>
      </c>
      <c r="AA32" s="35">
        <f>results!K32+results!L32</f>
        <v>0</v>
      </c>
      <c r="AB32" s="35">
        <f>results!M32+results!N32</f>
        <v>0</v>
      </c>
      <c r="AC32" s="35">
        <f>results!O32+results!P32</f>
        <v>0</v>
      </c>
      <c r="AD32" s="35">
        <f>results!Q32+results!R32</f>
        <v>0</v>
      </c>
      <c r="AE32" s="35">
        <f>results!S32+results!T32</f>
        <v>0</v>
      </c>
      <c r="AF32" s="35">
        <f>results!U32+results!V32</f>
        <v>0</v>
      </c>
      <c r="AG32" s="35">
        <f>results!W32+results!X32</f>
        <v>0</v>
      </c>
    </row>
    <row r="33" spans="1:33" x14ac:dyDescent="0.35">
      <c r="A33" s="18">
        <v>27</v>
      </c>
      <c r="B33" s="20">
        <f t="shared" si="0"/>
        <v>40</v>
      </c>
      <c r="C33" s="20">
        <f t="shared" si="1"/>
        <v>34</v>
      </c>
      <c r="D33" s="14">
        <f t="shared" si="5"/>
        <v>34</v>
      </c>
      <c r="E33" s="14">
        <f t="shared" si="5"/>
        <v>34</v>
      </c>
      <c r="F33" s="2" t="str">
        <f>IF(results!AA33&lt;&gt;"b","",results!B33)</f>
        <v>Floriancic Marko</v>
      </c>
      <c r="G33" s="2">
        <f>IF(results!$AA33&lt;&gt;"b","",results!Y33)</f>
        <v>2</v>
      </c>
      <c r="H33" s="36">
        <f>IF(results!$AA33&lt;&gt;"b","",W33)</f>
        <v>0</v>
      </c>
      <c r="I33" s="36">
        <f>IF(results!$AA33&lt;&gt;"b","",IF(X33=W33,X33+0.0001,X33))</f>
        <v>57</v>
      </c>
      <c r="J33" s="36">
        <f>IF(results!$AA33&lt;&gt;"b","",IF(OR(W33=Y33,X33=Y33),Y33+0.0002,Y33))</f>
        <v>2.0000000000000001E-4</v>
      </c>
      <c r="K33" s="36">
        <f>IF(results!$AA33&lt;&gt;"b","",IF(OR(W33=Z33,X33=Z33,Y33=Z33),Z33+0.0003,Z33))</f>
        <v>2.9999999999999997E-4</v>
      </c>
      <c r="L33" s="36">
        <f>IF(results!$AA33&lt;&gt;"b","",IF(OR(W33=AA33,X33=AA33,Y33=AA33,Z33=AA33),AA33+0.0004,AA33))</f>
        <v>40</v>
      </c>
      <c r="M33" s="36">
        <f>IF(results!$AA33&lt;&gt;"b","",IF(OR(W33=AB33,X33=AB33,Y33=AB33,Z33=AB33,AA33=AB33),AB33+0.0005,AB33))</f>
        <v>5.0000000000000001E-4</v>
      </c>
      <c r="N33" s="36">
        <f>IF(results!$AA33&lt;&gt;"b","",IF(OR(W33=AC33,X33=AC33,Y33=AC33,Z33=AC33,AA33=AC33,AB33=AC33),AC33+0.0006,AC33))</f>
        <v>5.9999999999999995E-4</v>
      </c>
      <c r="O33" s="36">
        <f>IF(results!$AA33&lt;&gt;"b","",IF(OR(W33=AD33,X33=AD33,Y33=AD33,Z33=AD33,AA33=AD33,AB33=AD33,AC33=AD33),AD33+0.0007,AD33))</f>
        <v>6.9999999999999999E-4</v>
      </c>
      <c r="P33" s="36">
        <f>IF(results!$AA33&lt;&gt;"b","",IF(OR(W33=AE33,X33=AE33,Y33=AE33,Z33=AE33,AA33=AE33,AB33=AE33,AC33=AE33,AD33=AE33),AE33+0.0008,AE33))</f>
        <v>8.0000000000000004E-4</v>
      </c>
      <c r="Q33" s="36">
        <f>IF(results!$AA33&lt;&gt;"b","",IF(OR(W33=AF33,X33=AF33,Y33=AF33,Z33=AF33,AA33=AF33,AB33=AF33,AC33=AF33,AD33=AF33,AE33=AF33),AF33+0.0009,AF33))</f>
        <v>8.9999999999999998E-4</v>
      </c>
      <c r="R33" s="36">
        <f>IF(results!$AA33&lt;&gt;"b","",AG33*2)</f>
        <v>0</v>
      </c>
      <c r="S33" s="54">
        <f t="shared" si="3"/>
        <v>97.003</v>
      </c>
      <c r="T33" s="4">
        <f t="shared" si="4"/>
        <v>97.003003300000003</v>
      </c>
      <c r="U33" s="4">
        <f>IF(results!$AA33&lt;&gt;"b","",results!Z33)</f>
        <v>16.3</v>
      </c>
      <c r="V33" s="4">
        <f>IF(results!AA33="A",1,IF(results!AA33="B",2,IF(results!AA33="C",3,99)))</f>
        <v>2</v>
      </c>
      <c r="W33" s="35">
        <f>results!C33+results!D33</f>
        <v>0</v>
      </c>
      <c r="X33" s="35">
        <f>results!E33+results!F33</f>
        <v>57</v>
      </c>
      <c r="Y33" s="35">
        <f>results!G33+results!H33</f>
        <v>0</v>
      </c>
      <c r="Z33" s="35">
        <f>results!I33+results!J33</f>
        <v>0</v>
      </c>
      <c r="AA33" s="35">
        <f>results!K33+results!L33</f>
        <v>40</v>
      </c>
      <c r="AB33" s="35">
        <f>results!M33+results!N33</f>
        <v>0</v>
      </c>
      <c r="AC33" s="35">
        <f>results!O33+results!P33</f>
        <v>0</v>
      </c>
      <c r="AD33" s="35">
        <f>results!Q33+results!R33</f>
        <v>0</v>
      </c>
      <c r="AE33" s="35">
        <f>results!S33+results!T33</f>
        <v>0</v>
      </c>
      <c r="AF33" s="35">
        <f>results!U33+results!V33</f>
        <v>0</v>
      </c>
      <c r="AG33" s="35">
        <f>results!W33+results!X33</f>
        <v>0</v>
      </c>
    </row>
    <row r="34" spans="1:33" x14ac:dyDescent="0.35">
      <c r="A34" s="18">
        <v>28</v>
      </c>
      <c r="B34" s="20">
        <f t="shared" si="0"/>
        <v>40</v>
      </c>
      <c r="C34" s="20">
        <f t="shared" si="1"/>
        <v>54</v>
      </c>
      <c r="D34" s="14">
        <f t="shared" si="5"/>
        <v>54</v>
      </c>
      <c r="E34" s="14">
        <f t="shared" si="5"/>
        <v>54</v>
      </c>
      <c r="F34" s="2" t="str">
        <f>IF(results!AA34&lt;&gt;"b","",results!B34)</f>
        <v>Furlan Darko</v>
      </c>
      <c r="G34" s="2">
        <f>IF(results!$AA34&lt;&gt;"b","",results!Y34)</f>
        <v>1</v>
      </c>
      <c r="H34" s="36">
        <f>IF(results!$AA34&lt;&gt;"b","",W34)</f>
        <v>0</v>
      </c>
      <c r="I34" s="36">
        <f>IF(results!$AA34&lt;&gt;"b","",IF(X34=W34,X34+0.0001,X34))</f>
        <v>46</v>
      </c>
      <c r="J34" s="36">
        <f>IF(results!$AA34&lt;&gt;"b","",IF(OR(W34=Y34,X34=Y34),Y34+0.0002,Y34))</f>
        <v>2.0000000000000001E-4</v>
      </c>
      <c r="K34" s="36">
        <f>IF(results!$AA34&lt;&gt;"b","",IF(OR(W34=Z34,X34=Z34,Y34=Z34),Z34+0.0003,Z34))</f>
        <v>2.9999999999999997E-4</v>
      </c>
      <c r="L34" s="36">
        <f>IF(results!$AA34&lt;&gt;"b","",IF(OR(W34=AA34,X34=AA34,Y34=AA34,Z34=AA34),AA34+0.0004,AA34))</f>
        <v>4.0000000000000002E-4</v>
      </c>
      <c r="M34" s="36">
        <f>IF(results!$AA34&lt;&gt;"b","",IF(OR(W34=AB34,X34=AB34,Y34=AB34,Z34=AB34,AA34=AB34),AB34+0.0005,AB34))</f>
        <v>5.0000000000000001E-4</v>
      </c>
      <c r="N34" s="36">
        <f>IF(results!$AA34&lt;&gt;"b","",IF(OR(W34=AC34,X34=AC34,Y34=AC34,Z34=AC34,AA34=AC34,AB34=AC34),AC34+0.0006,AC34))</f>
        <v>5.9999999999999995E-4</v>
      </c>
      <c r="O34" s="36">
        <f>IF(results!$AA34&lt;&gt;"b","",IF(OR(W34=AD34,X34=AD34,Y34=AD34,Z34=AD34,AA34=AD34,AB34=AD34,AC34=AD34),AD34+0.0007,AD34))</f>
        <v>6.9999999999999999E-4</v>
      </c>
      <c r="P34" s="36">
        <f>IF(results!$AA34&lt;&gt;"b","",IF(OR(W34=AE34,X34=AE34,Y34=AE34,Z34=AE34,AA34=AE34,AB34=AE34,AC34=AE34,AD34=AE34),AE34+0.0008,AE34))</f>
        <v>8.0000000000000004E-4</v>
      </c>
      <c r="Q34" s="36">
        <f>IF(results!$AA34&lt;&gt;"b","",IF(OR(W34=AF34,X34=AF34,Y34=AF34,Z34=AF34,AA34=AF34,AB34=AF34,AC34=AF34,AD34=AF34,AE34=AF34),AF34+0.0009,AF34))</f>
        <v>8.9999999999999998E-4</v>
      </c>
      <c r="R34" s="36">
        <f>IF(results!$AA34&lt;&gt;"b","",AG34*2)</f>
        <v>0</v>
      </c>
      <c r="S34" s="54">
        <f t="shared" si="3"/>
        <v>46.003500000000003</v>
      </c>
      <c r="T34" s="4">
        <f t="shared" si="4"/>
        <v>46.0035034</v>
      </c>
      <c r="U34" s="4">
        <f>IF(results!$AA34&lt;&gt;"b","",results!Z34)</f>
        <v>20.6</v>
      </c>
      <c r="V34" s="4">
        <f>IF(results!AA34="A",1,IF(results!AA34="B",2,IF(results!AA34="C",3,99)))</f>
        <v>2</v>
      </c>
      <c r="W34" s="35">
        <f>results!C34+results!D34</f>
        <v>0</v>
      </c>
      <c r="X34" s="35">
        <f>results!E34+results!F34</f>
        <v>46</v>
      </c>
      <c r="Y34" s="35">
        <f>results!G34+results!H34</f>
        <v>0</v>
      </c>
      <c r="Z34" s="35">
        <f>results!I34+results!J34</f>
        <v>0</v>
      </c>
      <c r="AA34" s="35">
        <f>results!K34+results!L34</f>
        <v>0</v>
      </c>
      <c r="AB34" s="35">
        <f>results!M34+results!N34</f>
        <v>0</v>
      </c>
      <c r="AC34" s="35">
        <f>results!O34+results!P34</f>
        <v>0</v>
      </c>
      <c r="AD34" s="35">
        <f>results!Q34+results!R34</f>
        <v>0</v>
      </c>
      <c r="AE34" s="35">
        <f>results!S34+results!T34</f>
        <v>0</v>
      </c>
      <c r="AF34" s="35">
        <f>results!U34+results!V34</f>
        <v>0</v>
      </c>
      <c r="AG34" s="35">
        <f>results!W34+results!X34</f>
        <v>0</v>
      </c>
    </row>
    <row r="35" spans="1:33" x14ac:dyDescent="0.35">
      <c r="A35" s="18">
        <v>29</v>
      </c>
      <c r="B35" s="20">
        <f t="shared" si="0"/>
        <v>40</v>
      </c>
      <c r="C35" s="20">
        <f t="shared" si="1"/>
        <v>2</v>
      </c>
      <c r="D35" s="14">
        <f t="shared" si="5"/>
        <v>2</v>
      </c>
      <c r="E35" s="14">
        <f t="shared" si="5"/>
        <v>2</v>
      </c>
      <c r="F35" s="2" t="str">
        <f>IF(results!AA35&lt;&gt;"b","",results!B35)</f>
        <v>Furlan Simon</v>
      </c>
      <c r="G35" s="2">
        <f>IF(results!$AA35&lt;&gt;"b","",results!Y35)</f>
        <v>7</v>
      </c>
      <c r="H35" s="36">
        <f>IF(results!$AA35&lt;&gt;"b","",W35)</f>
        <v>0</v>
      </c>
      <c r="I35" s="36">
        <f>IF(results!$AA35&lt;&gt;"b","",IF(X35=W35,X35+0.0001,X35))</f>
        <v>1E-4</v>
      </c>
      <c r="J35" s="36">
        <f>IF(results!$AA35&lt;&gt;"b","",IF(OR(W35=Y35,X35=Y35),Y35+0.0002,Y35))</f>
        <v>2.0000000000000001E-4</v>
      </c>
      <c r="K35" s="36">
        <f>IF(results!$AA35&lt;&gt;"b","",IF(OR(W35=Z35,X35=Z35,Y35=Z35),Z35+0.0003,Z35))</f>
        <v>58</v>
      </c>
      <c r="L35" s="36">
        <f>IF(results!$AA35&lt;&gt;"b","",IF(OR(W35=AA35,X35=AA35,Y35=AA35,Z35=AA35),AA35+0.0004,AA35))</f>
        <v>52</v>
      </c>
      <c r="M35" s="36">
        <f>IF(results!$AA35&lt;&gt;"b","",IF(OR(W35=AB35,X35=AB35,Y35=AB35,Z35=AB35,AA35=AB35),AB35+0.0005,AB35))</f>
        <v>5.0000000000000001E-4</v>
      </c>
      <c r="N35" s="36">
        <f>IF(results!$AA35&lt;&gt;"b","",IF(OR(W35=AC35,X35=AC35,Y35=AC35,Z35=AC35,AA35=AC35,AB35=AC35),AC35+0.0006,AC35))</f>
        <v>71</v>
      </c>
      <c r="O35" s="36">
        <f>IF(results!$AA35&lt;&gt;"b","",IF(OR(W35=AD35,X35=AD35,Y35=AD35,Z35=AD35,AA35=AD35,AB35=AD35,AC35=AD35),AD35+0.0007,AD35))</f>
        <v>63</v>
      </c>
      <c r="P35" s="36">
        <f>IF(results!$AA35&lt;&gt;"b","",IF(OR(W35=AE35,X35=AE35,Y35=AE35,Z35=AE35,AA35=AE35,AB35=AE35,AC35=AE35,AD35=AE35),AE35+0.0008,AE35))</f>
        <v>32</v>
      </c>
      <c r="Q35" s="36">
        <f>IF(results!$AA35&lt;&gt;"b","",IF(OR(W35=AF35,X35=AF35,Y35=AF35,Z35=AF35,AA35=AF35,AB35=AF35,AC35=AF35,AD35=AF35,AE35=AF35),AF35+0.0009,AF35))</f>
        <v>40</v>
      </c>
      <c r="R35" s="36">
        <f>IF(results!$AA35&lt;&gt;"b","",AG35*2)</f>
        <v>118</v>
      </c>
      <c r="S35" s="54">
        <f t="shared" si="3"/>
        <v>402</v>
      </c>
      <c r="T35" s="4">
        <f t="shared" si="4"/>
        <v>402.00000349999999</v>
      </c>
      <c r="U35" s="4">
        <f>IF(results!$AA35&lt;&gt;"b","",results!Z35)</f>
        <v>17.100000000000001</v>
      </c>
      <c r="V35" s="4">
        <f>IF(results!AA35="A",1,IF(results!AA35="B",2,IF(results!AA35="C",3,99)))</f>
        <v>2</v>
      </c>
      <c r="W35" s="35">
        <f>results!C35+results!D35</f>
        <v>0</v>
      </c>
      <c r="X35" s="35">
        <f>results!E35+results!F35</f>
        <v>0</v>
      </c>
      <c r="Y35" s="35">
        <f>results!G35+results!H35</f>
        <v>0</v>
      </c>
      <c r="Z35" s="35">
        <f>results!I35+results!J35</f>
        <v>58</v>
      </c>
      <c r="AA35" s="35">
        <f>results!K35+results!L35</f>
        <v>52</v>
      </c>
      <c r="AB35" s="35">
        <f>results!M35+results!N35</f>
        <v>0</v>
      </c>
      <c r="AC35" s="35">
        <f>results!O35+results!P35</f>
        <v>71</v>
      </c>
      <c r="AD35" s="35">
        <f>results!Q35+results!R35</f>
        <v>63</v>
      </c>
      <c r="AE35" s="35">
        <f>results!S35+results!T35</f>
        <v>32</v>
      </c>
      <c r="AF35" s="35">
        <f>results!U35+results!V35</f>
        <v>40</v>
      </c>
      <c r="AG35" s="35">
        <f>results!W35+results!X35</f>
        <v>59</v>
      </c>
    </row>
    <row r="36" spans="1:33" x14ac:dyDescent="0.35">
      <c r="A36" s="18">
        <v>30</v>
      </c>
      <c r="B36" s="20">
        <f t="shared" si="0"/>
        <v>114</v>
      </c>
      <c r="C36" s="20">
        <f t="shared" si="1"/>
        <v>139</v>
      </c>
      <c r="D36" s="14">
        <f t="shared" si="5"/>
        <v>78</v>
      </c>
      <c r="E36" s="14">
        <f t="shared" si="5"/>
        <v>78</v>
      </c>
      <c r="F36" s="2" t="str">
        <f>IF(results!AA36&lt;&gt;"b","",results!B36)</f>
        <v/>
      </c>
      <c r="G36" s="2" t="str">
        <f>IF(results!$AA36&lt;&gt;"b","",results!Y36)</f>
        <v/>
      </c>
      <c r="H36" s="36" t="str">
        <f>IF(results!$AA36&lt;&gt;"b","",W36)</f>
        <v/>
      </c>
      <c r="I36" s="36" t="str">
        <f>IF(results!$AA36&lt;&gt;"b","",IF(X36=W36,X36+0.0001,X36))</f>
        <v/>
      </c>
      <c r="J36" s="36" t="str">
        <f>IF(results!$AA36&lt;&gt;"b","",IF(OR(W36=Y36,X36=Y36),Y36+0.0002,Y36))</f>
        <v/>
      </c>
      <c r="K36" s="36" t="str">
        <f>IF(results!$AA36&lt;&gt;"b","",IF(OR(W36=Z36,X36=Z36,Y36=Z36),Z36+0.0003,Z36))</f>
        <v/>
      </c>
      <c r="L36" s="36" t="str">
        <f>IF(results!$AA36&lt;&gt;"b","",IF(OR(W36=AA36,X36=AA36,Y36=AA36,Z36=AA36),AA36+0.0004,AA36))</f>
        <v/>
      </c>
      <c r="M36" s="36" t="str">
        <f>IF(results!$AA36&lt;&gt;"b","",IF(OR(W36=AB36,X36=AB36,Y36=AB36,Z36=AB36,AA36=AB36),AB36+0.0005,AB36))</f>
        <v/>
      </c>
      <c r="N36" s="36" t="str">
        <f>IF(results!$AA36&lt;&gt;"b","",IF(OR(W36=AC36,X36=AC36,Y36=AC36,Z36=AC36,AA36=AC36,AB36=AC36),AC36+0.0006,AC36))</f>
        <v/>
      </c>
      <c r="O36" s="36" t="str">
        <f>IF(results!$AA36&lt;&gt;"b","",IF(OR(W36=AD36,X36=AD36,Y36=AD36,Z36=AD36,AA36=AD36,AB36=AD36,AC36=AD36),AD36+0.0007,AD36))</f>
        <v/>
      </c>
      <c r="P36" s="36" t="str">
        <f>IF(results!$AA36&lt;&gt;"b","",IF(OR(W36=AE36,X36=AE36,Y36=AE36,Z36=AE36,AA36=AE36,AB36=AE36,AC36=AE36,AD36=AE36),AE36+0.0008,AE36))</f>
        <v/>
      </c>
      <c r="Q36" s="36" t="str">
        <f>IF(results!$AA36&lt;&gt;"b","",IF(OR(W36=AF36,X36=AF36,Y36=AF36,Z36=AF36,AA36=AF36,AB36=AF36,AC36=AF36,AD36=AF36,AE36=AF36),AF36+0.0009,AF36))</f>
        <v/>
      </c>
      <c r="R36" s="36" t="str">
        <f>IF(results!$AA36&lt;&gt;"b","",AG36*2)</f>
        <v/>
      </c>
      <c r="S36" s="54">
        <f t="shared" si="3"/>
        <v>0</v>
      </c>
      <c r="T36" s="4">
        <f t="shared" si="4"/>
        <v>3.5999999999999998E-6</v>
      </c>
      <c r="U36" s="4" t="str">
        <f>IF(results!$AA36&lt;&gt;"b","",results!Z36)</f>
        <v/>
      </c>
      <c r="V36" s="4">
        <f>IF(results!AA36="A",1,IF(results!AA36="B",2,IF(results!AA36="C",3,99)))</f>
        <v>3</v>
      </c>
      <c r="W36" s="35">
        <f>results!C36+results!D36</f>
        <v>49</v>
      </c>
      <c r="X36" s="35">
        <f>results!E36+results!F36</f>
        <v>0</v>
      </c>
      <c r="Y36" s="35">
        <f>results!G36+results!H36</f>
        <v>0</v>
      </c>
      <c r="Z36" s="35">
        <f>results!I36+results!J36</f>
        <v>0</v>
      </c>
      <c r="AA36" s="35">
        <f>results!K36+results!L36</f>
        <v>0</v>
      </c>
      <c r="AB36" s="35">
        <f>results!M36+results!N36</f>
        <v>0</v>
      </c>
      <c r="AC36" s="35">
        <f>results!O36+results!P36</f>
        <v>0</v>
      </c>
      <c r="AD36" s="35">
        <f>results!Q36+results!R36</f>
        <v>0</v>
      </c>
      <c r="AE36" s="35">
        <f>results!S36+results!T36</f>
        <v>0</v>
      </c>
      <c r="AF36" s="35">
        <f>results!U36+results!V36</f>
        <v>0</v>
      </c>
      <c r="AG36" s="35">
        <f>results!W36+results!X36</f>
        <v>0</v>
      </c>
    </row>
    <row r="37" spans="1:33" x14ac:dyDescent="0.35">
      <c r="A37" s="18">
        <v>31</v>
      </c>
      <c r="B37" s="20">
        <f t="shared" si="0"/>
        <v>40</v>
      </c>
      <c r="C37" s="20">
        <f t="shared" si="1"/>
        <v>6</v>
      </c>
      <c r="D37" s="14">
        <f t="shared" si="5"/>
        <v>6</v>
      </c>
      <c r="E37" s="14">
        <f t="shared" si="5"/>
        <v>6</v>
      </c>
      <c r="F37" s="2" t="str">
        <f>IF(results!AA37&lt;&gt;"b","",results!B37)</f>
        <v xml:space="preserve">Grozdanič Dane </v>
      </c>
      <c r="G37" s="2">
        <f>IF(results!$AA37&lt;&gt;"b","",results!Y37)</f>
        <v>9</v>
      </c>
      <c r="H37" s="36">
        <f>IF(results!$AA37&lt;&gt;"b","",W37)</f>
        <v>51</v>
      </c>
      <c r="I37" s="36">
        <f>IF(results!$AA37&lt;&gt;"b","",IF(X37=W37,X37+0.0001,X37))</f>
        <v>48</v>
      </c>
      <c r="J37" s="36">
        <f>IF(results!$AA37&lt;&gt;"b","",IF(OR(W37=Y37,X37=Y37),Y37+0.0002,Y37))</f>
        <v>39</v>
      </c>
      <c r="K37" s="36">
        <f>IF(results!$AA37&lt;&gt;"b","",IF(OR(W37=Z37,X37=Z37,Y37=Z37),Z37+0.0003,Z37))</f>
        <v>36</v>
      </c>
      <c r="L37" s="36">
        <f>IF(results!$AA37&lt;&gt;"b","",IF(OR(W37=AA37,X37=AA37,Y37=AA37,Z37=AA37),AA37+0.0004,AA37))</f>
        <v>61</v>
      </c>
      <c r="M37" s="36">
        <f>IF(results!$AA37&lt;&gt;"b","",IF(OR(W37=AB37,X37=AB37,Y37=AB37,Z37=AB37,AA37=AB37),AB37+0.0005,AB37))</f>
        <v>56</v>
      </c>
      <c r="N37" s="36">
        <f>IF(results!$AA37&lt;&gt;"b","",IF(OR(W37=AC37,X37=AC37,Y37=AC37,Z37=AC37,AA37=AC37,AB37=AC37),AC37+0.0006,AC37))</f>
        <v>41</v>
      </c>
      <c r="O37" s="36">
        <f>IF(results!$AA37&lt;&gt;"b","",IF(OR(W37=AD37,X37=AD37,Y37=AD37,Z37=AD37,AA37=AD37,AB37=AD37,AC37=AD37),AD37+0.0007,AD37))</f>
        <v>28</v>
      </c>
      <c r="P37" s="36">
        <f>IF(results!$AA37&lt;&gt;"b","",IF(OR(W37=AE37,X37=AE37,Y37=AE37,Z37=AE37,AA37=AE37,AB37=AE37,AC37=AE37,AD37=AE37),AE37+0.0008,AE37))</f>
        <v>0</v>
      </c>
      <c r="Q37" s="36">
        <f>IF(results!$AA37&lt;&gt;"b","",IF(OR(W37=AF37,X37=AF37,Y37=AF37,Z37=AF37,AA37=AF37,AB37=AF37,AC37=AF37,AD37=AF37,AE37=AF37),AF37+0.0009,AF37))</f>
        <v>8.9999999999999998E-4</v>
      </c>
      <c r="R37" s="36">
        <f>IF(results!$AA37&lt;&gt;"b","",AG37*2)</f>
        <v>90</v>
      </c>
      <c r="S37" s="54">
        <f t="shared" si="3"/>
        <v>347</v>
      </c>
      <c r="T37" s="4">
        <f t="shared" si="4"/>
        <v>347.00000369999998</v>
      </c>
      <c r="U37" s="4">
        <f>IF(results!$AA37&lt;&gt;"b","",results!Z37)</f>
        <v>19</v>
      </c>
      <c r="V37" s="4">
        <f>IF(results!AA37="A",1,IF(results!AA37="B",2,IF(results!AA37="C",3,99)))</f>
        <v>2</v>
      </c>
      <c r="W37" s="35">
        <f>results!C37+results!D37</f>
        <v>51</v>
      </c>
      <c r="X37" s="35">
        <f>results!E37+results!F37</f>
        <v>48</v>
      </c>
      <c r="Y37" s="35">
        <f>results!G37+results!H37</f>
        <v>39</v>
      </c>
      <c r="Z37" s="35">
        <f>results!I37+results!J37</f>
        <v>36</v>
      </c>
      <c r="AA37" s="35">
        <f>results!K37+results!L37</f>
        <v>61</v>
      </c>
      <c r="AB37" s="35">
        <f>results!M37+results!N37</f>
        <v>56</v>
      </c>
      <c r="AC37" s="35">
        <f>results!O37+results!P37</f>
        <v>41</v>
      </c>
      <c r="AD37" s="35">
        <f>results!Q37+results!R37</f>
        <v>28</v>
      </c>
      <c r="AE37" s="35">
        <f>results!S37+results!T37</f>
        <v>0</v>
      </c>
      <c r="AF37" s="35">
        <f>results!U37+results!V37</f>
        <v>0</v>
      </c>
      <c r="AG37" s="35">
        <f>results!W37+results!X37</f>
        <v>45</v>
      </c>
    </row>
    <row r="38" spans="1:33" x14ac:dyDescent="0.35">
      <c r="A38" s="18">
        <v>32</v>
      </c>
      <c r="B38" s="20">
        <f t="shared" si="0"/>
        <v>1</v>
      </c>
      <c r="C38" s="20">
        <f t="shared" si="1"/>
        <v>138</v>
      </c>
      <c r="D38" s="14">
        <f t="shared" si="5"/>
        <v>78</v>
      </c>
      <c r="E38" s="14">
        <f t="shared" si="5"/>
        <v>78</v>
      </c>
      <c r="F38" s="2" t="str">
        <f>IF(results!AA38&lt;&gt;"b","",results!B38)</f>
        <v/>
      </c>
      <c r="G38" s="2" t="str">
        <f>IF(results!$AA38&lt;&gt;"b","",results!Y38)</f>
        <v/>
      </c>
      <c r="H38" s="36" t="str">
        <f>IF(results!$AA38&lt;&gt;"b","",W38)</f>
        <v/>
      </c>
      <c r="I38" s="36" t="str">
        <f>IF(results!$AA38&lt;&gt;"b","",IF(X38=W38,X38+0.0001,X38))</f>
        <v/>
      </c>
      <c r="J38" s="36" t="str">
        <f>IF(results!$AA38&lt;&gt;"b","",IF(OR(W38=Y38,X38=Y38),Y38+0.0002,Y38))</f>
        <v/>
      </c>
      <c r="K38" s="36" t="str">
        <f>IF(results!$AA38&lt;&gt;"b","",IF(OR(W38=Z38,X38=Z38,Y38=Z38),Z38+0.0003,Z38))</f>
        <v/>
      </c>
      <c r="L38" s="36" t="str">
        <f>IF(results!$AA38&lt;&gt;"b","",IF(OR(W38=AA38,X38=AA38,Y38=AA38,Z38=AA38),AA38+0.0004,AA38))</f>
        <v/>
      </c>
      <c r="M38" s="36" t="str">
        <f>IF(results!$AA38&lt;&gt;"b","",IF(OR(W38=AB38,X38=AB38,Y38=AB38,Z38=AB38,AA38=AB38),AB38+0.0005,AB38))</f>
        <v/>
      </c>
      <c r="N38" s="36" t="str">
        <f>IF(results!$AA38&lt;&gt;"b","",IF(OR(W38=AC38,X38=AC38,Y38=AC38,Z38=AC38,AA38=AC38,AB38=AC38),AC38+0.0006,AC38))</f>
        <v/>
      </c>
      <c r="O38" s="36" t="str">
        <f>IF(results!$AA38&lt;&gt;"b","",IF(OR(W38=AD38,X38=AD38,Y38=AD38,Z38=AD38,AA38=AD38,AB38=AD38,AC38=AD38),AD38+0.0007,AD38))</f>
        <v/>
      </c>
      <c r="P38" s="36" t="str">
        <f>IF(results!$AA38&lt;&gt;"b","",IF(OR(W38=AE38,X38=AE38,Y38=AE38,Z38=AE38,AA38=AE38,AB38=AE38,AC38=AE38,AD38=AE38),AE38+0.0008,AE38))</f>
        <v/>
      </c>
      <c r="Q38" s="36" t="str">
        <f>IF(results!$AA38&lt;&gt;"b","",IF(OR(W38=AF38,X38=AF38,Y38=AF38,Z38=AF38,AA38=AF38,AB38=AF38,AC38=AF38,AD38=AF38,AE38=AF38),AF38+0.0009,AF38))</f>
        <v/>
      </c>
      <c r="R38" s="36" t="str">
        <f>IF(results!$AA38&lt;&gt;"b","",AG38*2)</f>
        <v/>
      </c>
      <c r="S38" s="54">
        <f t="shared" si="3"/>
        <v>0</v>
      </c>
      <c r="T38" s="4">
        <f t="shared" si="4"/>
        <v>3.8E-6</v>
      </c>
      <c r="U38" s="4" t="str">
        <f>IF(results!$AA38&lt;&gt;"b","",results!Z38)</f>
        <v/>
      </c>
      <c r="V38" s="4">
        <f>IF(results!AA38="A",1,IF(results!AA38="B",2,IF(results!AA38="C",3,99)))</f>
        <v>1</v>
      </c>
      <c r="W38" s="35">
        <f>results!C38+results!D38</f>
        <v>0</v>
      </c>
      <c r="X38" s="35">
        <f>results!E38+results!F38</f>
        <v>0</v>
      </c>
      <c r="Y38" s="35">
        <f>results!G38+results!H38</f>
        <v>0</v>
      </c>
      <c r="Z38" s="35">
        <f>results!I38+results!J38</f>
        <v>39</v>
      </c>
      <c r="AA38" s="35">
        <f>results!K38+results!L38</f>
        <v>0</v>
      </c>
      <c r="AB38" s="35">
        <f>results!M38+results!N38</f>
        <v>0</v>
      </c>
      <c r="AC38" s="35">
        <f>results!O38+results!P38</f>
        <v>0</v>
      </c>
      <c r="AD38" s="35">
        <f>results!Q38+results!R38</f>
        <v>0</v>
      </c>
      <c r="AE38" s="35">
        <f>results!S38+results!T38</f>
        <v>0</v>
      </c>
      <c r="AF38" s="35">
        <f>results!U38+results!V38</f>
        <v>0</v>
      </c>
      <c r="AG38" s="35">
        <f>results!W38+results!X38</f>
        <v>0</v>
      </c>
    </row>
    <row r="39" spans="1:33" x14ac:dyDescent="0.35">
      <c r="A39" s="18">
        <v>33</v>
      </c>
      <c r="B39" s="20">
        <f t="shared" ref="B39:B70" si="6">RANK($V39,$V$7:$V$160,1)</f>
        <v>1</v>
      </c>
      <c r="C39" s="20">
        <f t="shared" ref="C39:C70" si="7">RANK($T39,$T$7:$T$160,0)</f>
        <v>137</v>
      </c>
      <c r="D39" s="14">
        <f t="shared" si="5"/>
        <v>78</v>
      </c>
      <c r="E39" s="14">
        <f t="shared" si="5"/>
        <v>78</v>
      </c>
      <c r="F39" s="2" t="str">
        <f>IF(results!AA39&lt;&gt;"b","",results!B39)</f>
        <v/>
      </c>
      <c r="G39" s="2" t="str">
        <f>IF(results!$AA39&lt;&gt;"b","",results!Y39)</f>
        <v/>
      </c>
      <c r="H39" s="36" t="str">
        <f>IF(results!$AA39&lt;&gt;"b","",W39)</f>
        <v/>
      </c>
      <c r="I39" s="36" t="str">
        <f>IF(results!$AA39&lt;&gt;"b","",IF(X39=W39,X39+0.0001,X39))</f>
        <v/>
      </c>
      <c r="J39" s="36" t="str">
        <f>IF(results!$AA39&lt;&gt;"b","",IF(OR(W39=Y39,X39=Y39),Y39+0.0002,Y39))</f>
        <v/>
      </c>
      <c r="K39" s="36" t="str">
        <f>IF(results!$AA39&lt;&gt;"b","",IF(OR(W39=Z39,X39=Z39,Y39=Z39),Z39+0.0003,Z39))</f>
        <v/>
      </c>
      <c r="L39" s="36" t="str">
        <f>IF(results!$AA39&lt;&gt;"b","",IF(OR(W39=AA39,X39=AA39,Y39=AA39,Z39=AA39),AA39+0.0004,AA39))</f>
        <v/>
      </c>
      <c r="M39" s="36" t="str">
        <f>IF(results!$AA39&lt;&gt;"b","",IF(OR(W39=AB39,X39=AB39,Y39=AB39,Z39=AB39,AA39=AB39),AB39+0.0005,AB39))</f>
        <v/>
      </c>
      <c r="N39" s="36" t="str">
        <f>IF(results!$AA39&lt;&gt;"b","",IF(OR(W39=AC39,X39=AC39,Y39=AC39,Z39=AC39,AA39=AC39,AB39=AC39),AC39+0.0006,AC39))</f>
        <v/>
      </c>
      <c r="O39" s="36" t="str">
        <f>IF(results!$AA39&lt;&gt;"b","",IF(OR(W39=AD39,X39=AD39,Y39=AD39,Z39=AD39,AA39=AD39,AB39=AD39,AC39=AD39),AD39+0.0007,AD39))</f>
        <v/>
      </c>
      <c r="P39" s="36" t="str">
        <f>IF(results!$AA39&lt;&gt;"b","",IF(OR(W39=AE39,X39=AE39,Y39=AE39,Z39=AE39,AA39=AE39,AB39=AE39,AC39=AE39,AD39=AE39),AE39+0.0008,AE39))</f>
        <v/>
      </c>
      <c r="Q39" s="36" t="str">
        <f>IF(results!$AA39&lt;&gt;"b","",IF(OR(W39=AF39,X39=AF39,Y39=AF39,Z39=AF39,AA39=AF39,AB39=AF39,AC39=AF39,AD39=AF39,AE39=AF39),AF39+0.0009,AF39))</f>
        <v/>
      </c>
      <c r="R39" s="36" t="str">
        <f>IF(results!$AA39&lt;&gt;"b","",AG39*2)</f>
        <v/>
      </c>
      <c r="S39" s="54">
        <f t="shared" ref="S39:S70" si="8">IF(F39&lt;&gt;"",(MAX(H39:R39)+LARGE(H39:R39,2)+LARGE(H39:R39,3)+LARGE(H39:R39,4)+LARGE(H39:R39,5)+LARGE(H39:R39,6)),0)</f>
        <v>0</v>
      </c>
      <c r="T39" s="4">
        <f t="shared" si="4"/>
        <v>3.8999999999999999E-6</v>
      </c>
      <c r="U39" s="4" t="str">
        <f>IF(results!$AA39&lt;&gt;"b","",results!Z39)</f>
        <v/>
      </c>
      <c r="V39" s="4">
        <f>IF(results!AA39="A",1,IF(results!AA39="B",2,IF(results!AA39="C",3,99)))</f>
        <v>1</v>
      </c>
      <c r="W39" s="35">
        <f>results!C39+results!D39</f>
        <v>0</v>
      </c>
      <c r="X39" s="35">
        <f>results!E39+results!F39</f>
        <v>0</v>
      </c>
      <c r="Y39" s="35">
        <f>results!G39+results!H39</f>
        <v>0</v>
      </c>
      <c r="Z39" s="35">
        <f>results!I39+results!J39</f>
        <v>0</v>
      </c>
      <c r="AA39" s="35">
        <f>results!K39+results!L39</f>
        <v>65</v>
      </c>
      <c r="AB39" s="35">
        <f>results!M39+results!N39</f>
        <v>0</v>
      </c>
      <c r="AC39" s="35">
        <f>results!O39+results!P39</f>
        <v>0</v>
      </c>
      <c r="AD39" s="35">
        <f>results!Q39+results!R39</f>
        <v>0</v>
      </c>
      <c r="AE39" s="35">
        <f>results!S39+results!T39</f>
        <v>0</v>
      </c>
      <c r="AF39" s="35">
        <f>results!U39+results!V39</f>
        <v>0</v>
      </c>
      <c r="AG39" s="35">
        <f>results!W39+results!X39</f>
        <v>0</v>
      </c>
    </row>
    <row r="40" spans="1:33" x14ac:dyDescent="0.35">
      <c r="A40" s="18">
        <v>34</v>
      </c>
      <c r="B40" s="20">
        <f t="shared" si="6"/>
        <v>40</v>
      </c>
      <c r="C40" s="20">
        <f t="shared" si="7"/>
        <v>60</v>
      </c>
      <c r="D40" s="14">
        <f t="shared" si="5"/>
        <v>59</v>
      </c>
      <c r="E40" s="14">
        <f t="shared" si="5"/>
        <v>59</v>
      </c>
      <c r="F40" s="2" t="str">
        <f>IF(results!AA40&lt;&gt;"b","",results!B40)</f>
        <v>Gucunski Zeljko</v>
      </c>
      <c r="G40" s="2">
        <f>IF(results!$AA40&lt;&gt;"b","",results!Y40)</f>
        <v>1</v>
      </c>
      <c r="H40" s="36">
        <f>IF(results!$AA40&lt;&gt;"b","",W40)</f>
        <v>0</v>
      </c>
      <c r="I40" s="36">
        <f>IF(results!$AA40&lt;&gt;"b","",IF(X40=W40,X40+0.0001,X40))</f>
        <v>1E-4</v>
      </c>
      <c r="J40" s="36">
        <f>IF(results!$AA40&lt;&gt;"b","",IF(OR(W40=Y40,X40=Y40),Y40+0.0002,Y40))</f>
        <v>2.0000000000000001E-4</v>
      </c>
      <c r="K40" s="36">
        <f>IF(results!$AA40&lt;&gt;"b","",IF(OR(W40=Z40,X40=Z40,Y40=Z40),Z40+0.0003,Z40))</f>
        <v>2.9999999999999997E-4</v>
      </c>
      <c r="L40" s="36">
        <f>IF(results!$AA40&lt;&gt;"b","",IF(OR(W40=AA40,X40=AA40,Y40=AA40,Z40=AA40),AA40+0.0004,AA40))</f>
        <v>43</v>
      </c>
      <c r="M40" s="36">
        <f>IF(results!$AA40&lt;&gt;"b","",IF(OR(W40=AB40,X40=AB40,Y40=AB40,Z40=AB40,AA40=AB40),AB40+0.0005,AB40))</f>
        <v>5.0000000000000001E-4</v>
      </c>
      <c r="N40" s="36">
        <f>IF(results!$AA40&lt;&gt;"b","",IF(OR(W40=AC40,X40=AC40,Y40=AC40,Z40=AC40,AA40=AC40,AB40=AC40),AC40+0.0006,AC40))</f>
        <v>5.9999999999999995E-4</v>
      </c>
      <c r="O40" s="36">
        <f>IF(results!$AA40&lt;&gt;"b","",IF(OR(W40=AD40,X40=AD40,Y40=AD40,Z40=AD40,AA40=AD40,AB40=AD40,AC40=AD40),AD40+0.0007,AD40))</f>
        <v>6.9999999999999999E-4</v>
      </c>
      <c r="P40" s="36">
        <f>IF(results!$AA40&lt;&gt;"b","",IF(OR(W40=AE40,X40=AE40,Y40=AE40,Z40=AE40,AA40=AE40,AB40=AE40,AC40=AE40,AD40=AE40),AE40+0.0008,AE40))</f>
        <v>8.0000000000000004E-4</v>
      </c>
      <c r="Q40" s="36">
        <f>IF(results!$AA40&lt;&gt;"b","",IF(OR(W40=AF40,X40=AF40,Y40=AF40,Z40=AF40,AA40=AF40,AB40=AF40,AC40=AF40,AD40=AF40,AE40=AF40),AF40+0.0009,AF40))</f>
        <v>8.9999999999999998E-4</v>
      </c>
      <c r="R40" s="36">
        <f>IF(results!$AA40&lt;&gt;"b","",AG40*2)</f>
        <v>0</v>
      </c>
      <c r="S40" s="54">
        <f t="shared" si="8"/>
        <v>43.003500000000003</v>
      </c>
      <c r="T40" s="4">
        <f t="shared" si="4"/>
        <v>43.003504</v>
      </c>
      <c r="U40" s="4">
        <f>IF(results!$AA40&lt;&gt;"b","",results!Z40)</f>
        <v>21.5</v>
      </c>
      <c r="V40" s="4">
        <f>IF(results!AA40="A",1,IF(results!AA40="B",2,IF(results!AA40="C",3,99)))</f>
        <v>2</v>
      </c>
      <c r="W40" s="35">
        <f>results!C40+results!D40</f>
        <v>0</v>
      </c>
      <c r="X40" s="35">
        <f>results!E40+results!F40</f>
        <v>0</v>
      </c>
      <c r="Y40" s="35">
        <f>results!G40+results!H40</f>
        <v>0</v>
      </c>
      <c r="Z40" s="35">
        <f>results!I40+results!J40</f>
        <v>0</v>
      </c>
      <c r="AA40" s="35">
        <f>results!K40+results!L40</f>
        <v>43</v>
      </c>
      <c r="AB40" s="35">
        <f>results!M40+results!N40</f>
        <v>0</v>
      </c>
      <c r="AC40" s="35">
        <f>results!O40+results!P40</f>
        <v>0</v>
      </c>
      <c r="AD40" s="35">
        <f>results!Q40+results!R40</f>
        <v>0</v>
      </c>
      <c r="AE40" s="35">
        <f>results!S40+results!T40</f>
        <v>0</v>
      </c>
      <c r="AF40" s="35">
        <f>results!U40+results!V40</f>
        <v>0</v>
      </c>
      <c r="AG40" s="35">
        <f>results!W40+results!X40</f>
        <v>0</v>
      </c>
    </row>
    <row r="41" spans="1:33" x14ac:dyDescent="0.35">
      <c r="A41" s="18">
        <v>35</v>
      </c>
      <c r="B41" s="20">
        <f t="shared" si="6"/>
        <v>114</v>
      </c>
      <c r="C41" s="20">
        <f t="shared" si="7"/>
        <v>136</v>
      </c>
      <c r="D41" s="14">
        <f t="shared" si="5"/>
        <v>78</v>
      </c>
      <c r="E41" s="14">
        <f t="shared" si="5"/>
        <v>78</v>
      </c>
      <c r="F41" s="2" t="str">
        <f>IF(results!AA41&lt;&gt;"b","",results!B41)</f>
        <v/>
      </c>
      <c r="G41" s="2" t="str">
        <f>IF(results!$AA41&lt;&gt;"b","",results!Y41)</f>
        <v/>
      </c>
      <c r="H41" s="36" t="str">
        <f>IF(results!$AA41&lt;&gt;"b","",W41)</f>
        <v/>
      </c>
      <c r="I41" s="36" t="str">
        <f>IF(results!$AA41&lt;&gt;"b","",IF(X41=W41,X41+0.0001,X41))</f>
        <v/>
      </c>
      <c r="J41" s="36" t="str">
        <f>IF(results!$AA41&lt;&gt;"b","",IF(OR(W41=Y41,X41=Y41),Y41+0.0002,Y41))</f>
        <v/>
      </c>
      <c r="K41" s="36" t="str">
        <f>IF(results!$AA41&lt;&gt;"b","",IF(OR(W41=Z41,X41=Z41,Y41=Z41),Z41+0.0003,Z41))</f>
        <v/>
      </c>
      <c r="L41" s="36" t="str">
        <f>IF(results!$AA41&lt;&gt;"b","",IF(OR(W41=AA41,X41=AA41,Y41=AA41,Z41=AA41),AA41+0.0004,AA41))</f>
        <v/>
      </c>
      <c r="M41" s="36" t="str">
        <f>IF(results!$AA41&lt;&gt;"b","",IF(OR(W41=AB41,X41=AB41,Y41=AB41,Z41=AB41,AA41=AB41),AB41+0.0005,AB41))</f>
        <v/>
      </c>
      <c r="N41" s="36" t="str">
        <f>IF(results!$AA41&lt;&gt;"b","",IF(OR(W41=AC41,X41=AC41,Y41=AC41,Z41=AC41,AA41=AC41,AB41=AC41),AC41+0.0006,AC41))</f>
        <v/>
      </c>
      <c r="O41" s="36" t="str">
        <f>IF(results!$AA41&lt;&gt;"b","",IF(OR(W41=AD41,X41=AD41,Y41=AD41,Z41=AD41,AA41=AD41,AB41=AD41,AC41=AD41),AD41+0.0007,AD41))</f>
        <v/>
      </c>
      <c r="P41" s="36" t="str">
        <f>IF(results!$AA41&lt;&gt;"b","",IF(OR(W41=AE41,X41=AE41,Y41=AE41,Z41=AE41,AA41=AE41,AB41=AE41,AC41=AE41,AD41=AE41),AE41+0.0008,AE41))</f>
        <v/>
      </c>
      <c r="Q41" s="36" t="str">
        <f>IF(results!$AA41&lt;&gt;"b","",IF(OR(W41=AF41,X41=AF41,Y41=AF41,Z41=AF41,AA41=AF41,AB41=AF41,AC41=AF41,AD41=AF41,AE41=AF41),AF41+0.0009,AF41))</f>
        <v/>
      </c>
      <c r="R41" s="36" t="str">
        <f>IF(results!$AA41&lt;&gt;"b","",AG41*2)</f>
        <v/>
      </c>
      <c r="S41" s="54">
        <f t="shared" si="8"/>
        <v>0</v>
      </c>
      <c r="T41" s="4">
        <f t="shared" si="4"/>
        <v>4.0999999999999997E-6</v>
      </c>
      <c r="U41" s="4" t="str">
        <f>IF(results!$AA41&lt;&gt;"b","",results!Z41)</f>
        <v/>
      </c>
      <c r="V41" s="4">
        <f>IF(results!AA41="A",1,IF(results!AA41="B",2,IF(results!AA41="C",3,99)))</f>
        <v>3</v>
      </c>
      <c r="W41" s="35">
        <f>results!C41+results!D41</f>
        <v>0</v>
      </c>
      <c r="X41" s="35">
        <f>results!E41+results!F41</f>
        <v>0</v>
      </c>
      <c r="Y41" s="35">
        <f>results!G41+results!H41</f>
        <v>54</v>
      </c>
      <c r="Z41" s="35">
        <f>results!I41+results!J41</f>
        <v>0</v>
      </c>
      <c r="AA41" s="35">
        <f>results!K41+results!L41</f>
        <v>0</v>
      </c>
      <c r="AB41" s="35">
        <f>results!M41+results!N41</f>
        <v>0</v>
      </c>
      <c r="AC41" s="35">
        <f>results!O41+results!P41</f>
        <v>0</v>
      </c>
      <c r="AD41" s="35">
        <f>results!Q41+results!R41</f>
        <v>0</v>
      </c>
      <c r="AE41" s="35">
        <f>results!S41+results!T41</f>
        <v>0</v>
      </c>
      <c r="AF41" s="35">
        <f>results!U41+results!V41</f>
        <v>0</v>
      </c>
      <c r="AG41" s="35">
        <f>results!W41+results!X41</f>
        <v>0</v>
      </c>
    </row>
    <row r="42" spans="1:33" x14ac:dyDescent="0.35">
      <c r="A42" s="18">
        <v>36</v>
      </c>
      <c r="B42" s="20">
        <f t="shared" si="6"/>
        <v>40</v>
      </c>
      <c r="C42" s="20">
        <f t="shared" si="7"/>
        <v>58</v>
      </c>
      <c r="D42" s="14">
        <f t="shared" si="5"/>
        <v>57</v>
      </c>
      <c r="E42" s="14">
        <f t="shared" si="5"/>
        <v>57</v>
      </c>
      <c r="F42" s="2" t="str">
        <f>IF(results!AA42&lt;&gt;"b","",results!B42)</f>
        <v>Guncar Uros</v>
      </c>
      <c r="G42" s="2">
        <f>IF(results!$AA42&lt;&gt;"b","",results!Y42)</f>
        <v>1</v>
      </c>
      <c r="H42" s="36">
        <f>IF(results!$AA42&lt;&gt;"b","",W42)</f>
        <v>0</v>
      </c>
      <c r="I42" s="36">
        <f>IF(results!$AA42&lt;&gt;"b","",IF(X42=W42,X42+0.0001,X42))</f>
        <v>1E-4</v>
      </c>
      <c r="J42" s="36">
        <f>IF(results!$AA42&lt;&gt;"b","",IF(OR(W42=Y42,X42=Y42),Y42+0.0002,Y42))</f>
        <v>44</v>
      </c>
      <c r="K42" s="36">
        <f>IF(results!$AA42&lt;&gt;"b","",IF(OR(W42=Z42,X42=Z42,Y42=Z42),Z42+0.0003,Z42))</f>
        <v>2.9999999999999997E-4</v>
      </c>
      <c r="L42" s="36">
        <f>IF(results!$AA42&lt;&gt;"b","",IF(OR(W42=AA42,X42=AA42,Y42=AA42,Z42=AA42),AA42+0.0004,AA42))</f>
        <v>4.0000000000000002E-4</v>
      </c>
      <c r="M42" s="36">
        <f>IF(results!$AA42&lt;&gt;"b","",IF(OR(W42=AB42,X42=AB42,Y42=AB42,Z42=AB42,AA42=AB42),AB42+0.0005,AB42))</f>
        <v>5.0000000000000001E-4</v>
      </c>
      <c r="N42" s="36">
        <f>IF(results!$AA42&lt;&gt;"b","",IF(OR(W42=AC42,X42=AC42,Y42=AC42,Z42=AC42,AA42=AC42,AB42=AC42),AC42+0.0006,AC42))</f>
        <v>5.9999999999999995E-4</v>
      </c>
      <c r="O42" s="36">
        <f>IF(results!$AA42&lt;&gt;"b","",IF(OR(W42=AD42,X42=AD42,Y42=AD42,Z42=AD42,AA42=AD42,AB42=AD42,AC42=AD42),AD42+0.0007,AD42))</f>
        <v>6.9999999999999999E-4</v>
      </c>
      <c r="P42" s="36">
        <f>IF(results!$AA42&lt;&gt;"b","",IF(OR(W42=AE42,X42=AE42,Y42=AE42,Z42=AE42,AA42=AE42,AB42=AE42,AC42=AE42,AD42=AE42),AE42+0.0008,AE42))</f>
        <v>8.0000000000000004E-4</v>
      </c>
      <c r="Q42" s="36">
        <f>IF(results!$AA42&lt;&gt;"b","",IF(OR(W42=AF42,X42=AF42,Y42=AF42,Z42=AF42,AA42=AF42,AB42=AF42,AC42=AF42,AD42=AF42,AE42=AF42),AF42+0.0009,AF42))</f>
        <v>8.9999999999999998E-4</v>
      </c>
      <c r="R42" s="36">
        <f>IF(results!$AA42&lt;&gt;"b","",AG42*2)</f>
        <v>0</v>
      </c>
      <c r="S42" s="54">
        <f t="shared" si="8"/>
        <v>44.003500000000003</v>
      </c>
      <c r="T42" s="4">
        <f t="shared" si="4"/>
        <v>44.003504200000002</v>
      </c>
      <c r="U42" s="4">
        <f>IF(results!$AA42&lt;&gt;"b","",results!Z42)</f>
        <v>21.2</v>
      </c>
      <c r="V42" s="4">
        <f>IF(results!AA42="A",1,IF(results!AA42="B",2,IF(results!AA42="C",3,99)))</f>
        <v>2</v>
      </c>
      <c r="W42" s="35">
        <f>results!C42+results!D42</f>
        <v>0</v>
      </c>
      <c r="X42" s="35">
        <f>results!E42+results!F42</f>
        <v>0</v>
      </c>
      <c r="Y42" s="35">
        <f>results!G42+results!H42</f>
        <v>44</v>
      </c>
      <c r="Z42" s="35">
        <f>results!I42+results!J42</f>
        <v>0</v>
      </c>
      <c r="AA42" s="35">
        <f>results!K42+results!L42</f>
        <v>0</v>
      </c>
      <c r="AB42" s="35">
        <f>results!M42+results!N42</f>
        <v>0</v>
      </c>
      <c r="AC42" s="35">
        <f>results!O42+results!P42</f>
        <v>0</v>
      </c>
      <c r="AD42" s="35">
        <f>results!Q42+results!R42</f>
        <v>0</v>
      </c>
      <c r="AE42" s="35">
        <f>results!S42+results!T42</f>
        <v>0</v>
      </c>
      <c r="AF42" s="35">
        <f>results!U42+results!V42</f>
        <v>0</v>
      </c>
      <c r="AG42" s="35">
        <f>results!W42+results!X42</f>
        <v>0</v>
      </c>
    </row>
    <row r="43" spans="1:33" x14ac:dyDescent="0.35">
      <c r="A43" s="18">
        <v>37</v>
      </c>
      <c r="B43" s="20">
        <f t="shared" si="6"/>
        <v>40</v>
      </c>
      <c r="C43" s="20">
        <f t="shared" si="7"/>
        <v>29</v>
      </c>
      <c r="D43" s="14">
        <f t="shared" si="5"/>
        <v>29</v>
      </c>
      <c r="E43" s="14">
        <f t="shared" si="5"/>
        <v>29</v>
      </c>
      <c r="F43" s="2" t="str">
        <f>IF(results!AA43&lt;&gt;"b","",results!B43)</f>
        <v>Hrvatin Branko</v>
      </c>
      <c r="G43" s="2">
        <f>IF(results!$AA43&lt;&gt;"b","",results!Y43)</f>
        <v>3</v>
      </c>
      <c r="H43" s="36">
        <f>IF(results!$AA43&lt;&gt;"b","",W43)</f>
        <v>0</v>
      </c>
      <c r="I43" s="36">
        <f>IF(results!$AA43&lt;&gt;"b","",IF(X43=W43,X43+0.0001,X43))</f>
        <v>46</v>
      </c>
      <c r="J43" s="36">
        <f>IF(results!$AA43&lt;&gt;"b","",IF(OR(W43=Y43,X43=Y43),Y43+0.0002,Y43))</f>
        <v>2.0000000000000001E-4</v>
      </c>
      <c r="K43" s="36">
        <f>IF(results!$AA43&lt;&gt;"b","",IF(OR(W43=Z43,X43=Z43,Y43=Z43),Z43+0.0003,Z43))</f>
        <v>2.9999999999999997E-4</v>
      </c>
      <c r="L43" s="36">
        <f>IF(results!$AA43&lt;&gt;"b","",IF(OR(W43=AA43,X43=AA43,Y43=AA43,Z43=AA43),AA43+0.0004,AA43))</f>
        <v>35</v>
      </c>
      <c r="M43" s="36">
        <f>IF(results!$AA43&lt;&gt;"b","",IF(OR(W43=AB43,X43=AB43,Y43=AB43,Z43=AB43,AA43=AB43),AB43+0.0005,AB43))</f>
        <v>41</v>
      </c>
      <c r="N43" s="36">
        <f>IF(results!$AA43&lt;&gt;"b","",IF(OR(W43=AC43,X43=AC43,Y43=AC43,Z43=AC43,AA43=AC43,AB43=AC43),AC43+0.0006,AC43))</f>
        <v>5.9999999999999995E-4</v>
      </c>
      <c r="O43" s="36">
        <f>IF(results!$AA43&lt;&gt;"b","",IF(OR(W43=AD43,X43=AD43,Y43=AD43,Z43=AD43,AA43=AD43,AB43=AD43,AC43=AD43),AD43+0.0007,AD43))</f>
        <v>6.9999999999999999E-4</v>
      </c>
      <c r="P43" s="36">
        <f>IF(results!$AA43&lt;&gt;"b","",IF(OR(W43=AE43,X43=AE43,Y43=AE43,Z43=AE43,AA43=AE43,AB43=AE43,AC43=AE43,AD43=AE43),AE43+0.0008,AE43))</f>
        <v>8.0000000000000004E-4</v>
      </c>
      <c r="Q43" s="36">
        <f>IF(results!$AA43&lt;&gt;"b","",IF(OR(W43=AF43,X43=AF43,Y43=AF43,Z43=AF43,AA43=AF43,AB43=AF43,AC43=AF43,AD43=AF43,AE43=AF43),AF43+0.0009,AF43))</f>
        <v>8.9999999999999998E-4</v>
      </c>
      <c r="R43" s="36">
        <f>IF(results!$AA43&lt;&gt;"b","",AG43*2)</f>
        <v>0</v>
      </c>
      <c r="S43" s="54">
        <f t="shared" si="8"/>
        <v>122.00239999999999</v>
      </c>
      <c r="T43" s="4">
        <f t="shared" si="4"/>
        <v>122.00240429999999</v>
      </c>
      <c r="U43" s="4">
        <f>IF(results!$AA43&lt;&gt;"b","",results!Z43)</f>
        <v>16.100000000000001</v>
      </c>
      <c r="V43" s="4">
        <f>IF(results!AA43="A",1,IF(results!AA43="B",2,IF(results!AA43="C",3,99)))</f>
        <v>2</v>
      </c>
      <c r="W43" s="35">
        <f>results!C43+results!D43</f>
        <v>0</v>
      </c>
      <c r="X43" s="35">
        <f>results!E43+results!F43</f>
        <v>46</v>
      </c>
      <c r="Y43" s="35">
        <f>results!G43+results!H43</f>
        <v>0</v>
      </c>
      <c r="Z43" s="35">
        <f>results!I43+results!J43</f>
        <v>0</v>
      </c>
      <c r="AA43" s="35">
        <f>results!K43+results!L43</f>
        <v>35</v>
      </c>
      <c r="AB43" s="35">
        <f>results!M43+results!N43</f>
        <v>41</v>
      </c>
      <c r="AC43" s="35">
        <f>results!O43+results!P43</f>
        <v>0</v>
      </c>
      <c r="AD43" s="35">
        <f>results!Q43+results!R43</f>
        <v>0</v>
      </c>
      <c r="AE43" s="35">
        <f>results!S43+results!T43</f>
        <v>0</v>
      </c>
      <c r="AF43" s="35">
        <f>results!U43+results!V43</f>
        <v>0</v>
      </c>
      <c r="AG43" s="35">
        <f>results!W43+results!X43</f>
        <v>0</v>
      </c>
    </row>
    <row r="44" spans="1:33" x14ac:dyDescent="0.35">
      <c r="A44" s="18">
        <v>38</v>
      </c>
      <c r="B44" s="20">
        <f t="shared" si="6"/>
        <v>114</v>
      </c>
      <c r="C44" s="20">
        <f t="shared" si="7"/>
        <v>135</v>
      </c>
      <c r="D44" s="14">
        <f t="shared" si="5"/>
        <v>78</v>
      </c>
      <c r="E44" s="14">
        <f t="shared" si="5"/>
        <v>78</v>
      </c>
      <c r="F44" s="2" t="str">
        <f>IF(results!AA44&lt;&gt;"b","",results!B44)</f>
        <v/>
      </c>
      <c r="G44" s="2" t="str">
        <f>IF(results!$AA44&lt;&gt;"b","",results!Y44)</f>
        <v/>
      </c>
      <c r="H44" s="36" t="str">
        <f>IF(results!$AA44&lt;&gt;"b","",W44)</f>
        <v/>
      </c>
      <c r="I44" s="36" t="str">
        <f>IF(results!$AA44&lt;&gt;"b","",IF(X44=W44,X44+0.0001,X44))</f>
        <v/>
      </c>
      <c r="J44" s="36" t="str">
        <f>IF(results!$AA44&lt;&gt;"b","",IF(OR(W44=Y44,X44=Y44),Y44+0.0002,Y44))</f>
        <v/>
      </c>
      <c r="K44" s="36" t="str">
        <f>IF(results!$AA44&lt;&gt;"b","",IF(OR(W44=Z44,X44=Z44,Y44=Z44),Z44+0.0003,Z44))</f>
        <v/>
      </c>
      <c r="L44" s="36" t="str">
        <f>IF(results!$AA44&lt;&gt;"b","",IF(OR(W44=AA44,X44=AA44,Y44=AA44,Z44=AA44),AA44+0.0004,AA44))</f>
        <v/>
      </c>
      <c r="M44" s="36" t="str">
        <f>IF(results!$AA44&lt;&gt;"b","",IF(OR(W44=AB44,X44=AB44,Y44=AB44,Z44=AB44,AA44=AB44),AB44+0.0005,AB44))</f>
        <v/>
      </c>
      <c r="N44" s="36" t="str">
        <f>IF(results!$AA44&lt;&gt;"b","",IF(OR(W44=AC44,X44=AC44,Y44=AC44,Z44=AC44,AA44=AC44,AB44=AC44),AC44+0.0006,AC44))</f>
        <v/>
      </c>
      <c r="O44" s="36" t="str">
        <f>IF(results!$AA44&lt;&gt;"b","",IF(OR(W44=AD44,X44=AD44,Y44=AD44,Z44=AD44,AA44=AD44,AB44=AD44,AC44=AD44),AD44+0.0007,AD44))</f>
        <v/>
      </c>
      <c r="P44" s="36" t="str">
        <f>IF(results!$AA44&lt;&gt;"b","",IF(OR(W44=AE44,X44=AE44,Y44=AE44,Z44=AE44,AA44=AE44,AB44=AE44,AC44=AE44,AD44=AE44),AE44+0.0008,AE44))</f>
        <v/>
      </c>
      <c r="Q44" s="36" t="str">
        <f>IF(results!$AA44&lt;&gt;"b","",IF(OR(W44=AF44,X44=AF44,Y44=AF44,Z44=AF44,AA44=AF44,AB44=AF44,AC44=AF44,AD44=AF44,AE44=AF44),AF44+0.0009,AF44))</f>
        <v/>
      </c>
      <c r="R44" s="36" t="str">
        <f>IF(results!$AA44&lt;&gt;"b","",AG44*2)</f>
        <v/>
      </c>
      <c r="S44" s="54">
        <f t="shared" si="8"/>
        <v>0</v>
      </c>
      <c r="T44" s="4">
        <f t="shared" si="4"/>
        <v>4.4000000000000002E-6</v>
      </c>
      <c r="U44" s="4" t="str">
        <f>IF(results!$AA44&lt;&gt;"b","",results!Z44)</f>
        <v/>
      </c>
      <c r="V44" s="4">
        <f>IF(results!AA44="A",1,IF(results!AA44="B",2,IF(results!AA44="C",3,99)))</f>
        <v>3</v>
      </c>
      <c r="W44" s="35">
        <f>results!C44+results!D44</f>
        <v>29</v>
      </c>
      <c r="X44" s="35">
        <f>results!E44+results!F44</f>
        <v>0</v>
      </c>
      <c r="Y44" s="35">
        <f>results!G44+results!H44</f>
        <v>0</v>
      </c>
      <c r="Z44" s="35">
        <f>results!I44+results!J44</f>
        <v>0</v>
      </c>
      <c r="AA44" s="35">
        <f>results!K44+results!L44</f>
        <v>0</v>
      </c>
      <c r="AB44" s="35">
        <f>results!M44+results!N44</f>
        <v>0</v>
      </c>
      <c r="AC44" s="35">
        <f>results!O44+results!P44</f>
        <v>0</v>
      </c>
      <c r="AD44" s="35">
        <f>results!Q44+results!R44</f>
        <v>0</v>
      </c>
      <c r="AE44" s="35">
        <f>results!S44+results!T44</f>
        <v>0</v>
      </c>
      <c r="AF44" s="35">
        <f>results!U44+results!V44</f>
        <v>0</v>
      </c>
      <c r="AG44" s="35">
        <f>results!W44+results!X44</f>
        <v>0</v>
      </c>
    </row>
    <row r="45" spans="1:33" x14ac:dyDescent="0.35">
      <c r="A45" s="18">
        <v>39</v>
      </c>
      <c r="B45" s="20">
        <f t="shared" si="6"/>
        <v>40</v>
      </c>
      <c r="C45" s="20">
        <f t="shared" si="7"/>
        <v>64</v>
      </c>
      <c r="D45" s="14">
        <f t="shared" si="5"/>
        <v>63</v>
      </c>
      <c r="E45" s="14">
        <f t="shared" si="5"/>
        <v>63</v>
      </c>
      <c r="F45" s="2" t="str">
        <f>IF(results!AA45&lt;&gt;"b","",results!B45)</f>
        <v>Hvala Ales</v>
      </c>
      <c r="G45" s="2">
        <f>IF(results!$AA45&lt;&gt;"b","",results!Y45)</f>
        <v>1</v>
      </c>
      <c r="H45" s="36">
        <f>IF(results!$AA45&lt;&gt;"b","",W45)</f>
        <v>0</v>
      </c>
      <c r="I45" s="36">
        <f>IF(results!$AA45&lt;&gt;"b","",IF(X45=W45,X45+0.0001,X45))</f>
        <v>1E-4</v>
      </c>
      <c r="J45" s="36">
        <f>IF(results!$AA45&lt;&gt;"b","",IF(OR(W45=Y45,X45=Y45),Y45+0.0002,Y45))</f>
        <v>2.0000000000000001E-4</v>
      </c>
      <c r="K45" s="36">
        <f>IF(results!$AA45&lt;&gt;"b","",IF(OR(W45=Z45,X45=Z45,Y45=Z45),Z45+0.0003,Z45))</f>
        <v>2.9999999999999997E-4</v>
      </c>
      <c r="L45" s="36">
        <f>IF(results!$AA45&lt;&gt;"b","",IF(OR(W45=AA45,X45=AA45,Y45=AA45,Z45=AA45),AA45+0.0004,AA45))</f>
        <v>4.0000000000000002E-4</v>
      </c>
      <c r="M45" s="36">
        <f>IF(results!$AA45&lt;&gt;"b","",IF(OR(W45=AB45,X45=AB45,Y45=AB45,Z45=AB45,AA45=AB45),AB45+0.0005,AB45))</f>
        <v>41</v>
      </c>
      <c r="N45" s="36">
        <f>IF(results!$AA45&lt;&gt;"b","",IF(OR(W45=AC45,X45=AC45,Y45=AC45,Z45=AC45,AA45=AC45,AB45=AC45),AC45+0.0006,AC45))</f>
        <v>5.9999999999999995E-4</v>
      </c>
      <c r="O45" s="36">
        <f>IF(results!$AA45&lt;&gt;"b","",IF(OR(W45=AD45,X45=AD45,Y45=AD45,Z45=AD45,AA45=AD45,AB45=AD45,AC45=AD45),AD45+0.0007,AD45))</f>
        <v>6.9999999999999999E-4</v>
      </c>
      <c r="P45" s="36">
        <f>IF(results!$AA45&lt;&gt;"b","",IF(OR(W45=AE45,X45=AE45,Y45=AE45,Z45=AE45,AA45=AE45,AB45=AE45,AC45=AE45,AD45=AE45),AE45+0.0008,AE45))</f>
        <v>8.0000000000000004E-4</v>
      </c>
      <c r="Q45" s="36">
        <f>IF(results!$AA45&lt;&gt;"b","",IF(OR(W45=AF45,X45=AF45,Y45=AF45,Z45=AF45,AA45=AF45,AB45=AF45,AC45=AF45,AD45=AF45,AE45=AF45),AF45+0.0009,AF45))</f>
        <v>8.9999999999999998E-4</v>
      </c>
      <c r="R45" s="36">
        <f>IF(results!$AA45&lt;&gt;"b","",AG45*2)</f>
        <v>0</v>
      </c>
      <c r="S45" s="54">
        <f>IF(F45&lt;&gt;"",(MAX(H45:R45)+LARGE(H45:R45,2)+LARGE(H45:R45,3)+LARGE(H45:R45,4)+LARGE(H45:R45,5)+LARGE(H45:R45,6)),0)+0.0001</f>
        <v>41.003500000000003</v>
      </c>
      <c r="T45" s="4">
        <f t="shared" si="4"/>
        <v>41.003504500000005</v>
      </c>
      <c r="U45" s="4">
        <f>IF(results!$AA45&lt;&gt;"b","",results!Z45)</f>
        <v>22.6</v>
      </c>
      <c r="V45" s="4">
        <f>IF(results!AA45="A",1,IF(results!AA45="B",2,IF(results!AA45="C",3,99)))</f>
        <v>2</v>
      </c>
      <c r="W45" s="35">
        <f>results!C45+results!D45</f>
        <v>0</v>
      </c>
      <c r="X45" s="35">
        <f>results!E45+results!F45</f>
        <v>0</v>
      </c>
      <c r="Y45" s="35">
        <f>results!G45+results!H45</f>
        <v>0</v>
      </c>
      <c r="Z45" s="35">
        <f>results!I45+results!J45</f>
        <v>0</v>
      </c>
      <c r="AA45" s="35">
        <f>results!K45+results!L45</f>
        <v>0</v>
      </c>
      <c r="AB45" s="35">
        <f>results!M45+results!N45</f>
        <v>41</v>
      </c>
      <c r="AC45" s="35">
        <f>results!O45+results!P45</f>
        <v>0</v>
      </c>
      <c r="AD45" s="35">
        <f>results!Q45+results!R45</f>
        <v>0</v>
      </c>
      <c r="AE45" s="35">
        <f>results!S45+results!T45</f>
        <v>0</v>
      </c>
      <c r="AF45" s="35">
        <f>results!U45+results!V45</f>
        <v>0</v>
      </c>
      <c r="AG45" s="35">
        <f>results!W45+results!X45</f>
        <v>0</v>
      </c>
    </row>
    <row r="46" spans="1:33" x14ac:dyDescent="0.35">
      <c r="A46" s="18">
        <v>40</v>
      </c>
      <c r="B46" s="20">
        <f t="shared" si="6"/>
        <v>1</v>
      </c>
      <c r="C46" s="20">
        <f t="shared" si="7"/>
        <v>134</v>
      </c>
      <c r="D46" s="14">
        <f t="shared" si="5"/>
        <v>78</v>
      </c>
      <c r="E46" s="14">
        <f t="shared" si="5"/>
        <v>78</v>
      </c>
      <c r="F46" s="2" t="str">
        <f>IF(results!AA46&lt;&gt;"b","",results!B46)</f>
        <v/>
      </c>
      <c r="G46" s="2" t="str">
        <f>IF(results!$AA46&lt;&gt;"b","",results!Y46)</f>
        <v/>
      </c>
      <c r="H46" s="36" t="str">
        <f>IF(results!$AA46&lt;&gt;"b","",W46)</f>
        <v/>
      </c>
      <c r="I46" s="36" t="str">
        <f>IF(results!$AA46&lt;&gt;"b","",IF(X46=W46,X46+0.0001,X46))</f>
        <v/>
      </c>
      <c r="J46" s="36" t="str">
        <f>IF(results!$AA46&lt;&gt;"b","",IF(OR(W46=Y46,X46=Y46),Y46+0.0002,Y46))</f>
        <v/>
      </c>
      <c r="K46" s="36" t="str">
        <f>IF(results!$AA46&lt;&gt;"b","",IF(OR(W46=Z46,X46=Z46,Y46=Z46),Z46+0.0003,Z46))</f>
        <v/>
      </c>
      <c r="L46" s="36" t="str">
        <f>IF(results!$AA46&lt;&gt;"b","",IF(OR(W46=AA46,X46=AA46,Y46=AA46,Z46=AA46),AA46+0.0004,AA46))</f>
        <v/>
      </c>
      <c r="M46" s="36" t="str">
        <f>IF(results!$AA46&lt;&gt;"b","",IF(OR(W46=AB46,X46=AB46,Y46=AB46,Z46=AB46,AA46=AB46),AB46+0.0005,AB46))</f>
        <v/>
      </c>
      <c r="N46" s="36" t="str">
        <f>IF(results!$AA46&lt;&gt;"b","",IF(OR(W46=AC46,X46=AC46,Y46=AC46,Z46=AC46,AA46=AC46,AB46=AC46),AC46+0.0006,AC46))</f>
        <v/>
      </c>
      <c r="O46" s="36" t="str">
        <f>IF(results!$AA46&lt;&gt;"b","",IF(OR(W46=AD46,X46=AD46,Y46=AD46,Z46=AD46,AA46=AD46,AB46=AD46,AC46=AD46),AD46+0.0007,AD46))</f>
        <v/>
      </c>
      <c r="P46" s="36" t="str">
        <f>IF(results!$AA46&lt;&gt;"b","",IF(OR(W46=AE46,X46=AE46,Y46=AE46,Z46=AE46,AA46=AE46,AB46=AE46,AC46=AE46,AD46=AE46),AE46+0.0008,AE46))</f>
        <v/>
      </c>
      <c r="Q46" s="36" t="str">
        <f>IF(results!$AA46&lt;&gt;"b","",IF(OR(W46=AF46,X46=AF46,Y46=AF46,Z46=AF46,AA46=AF46,AB46=AF46,AC46=AF46,AD46=AF46,AE46=AF46),AF46+0.0009,AF46))</f>
        <v/>
      </c>
      <c r="R46" s="36" t="str">
        <f>IF(results!$AA46&lt;&gt;"b","",AG46*2)</f>
        <v/>
      </c>
      <c r="S46" s="54">
        <f t="shared" si="8"/>
        <v>0</v>
      </c>
      <c r="T46" s="4">
        <f t="shared" si="4"/>
        <v>4.6E-6</v>
      </c>
      <c r="U46" s="4" t="str">
        <f>IF(results!$AA46&lt;&gt;"b","",results!Z46)</f>
        <v/>
      </c>
      <c r="V46" s="4">
        <f>IF(results!AA46="A",1,IF(results!AA46="B",2,IF(results!AA46="C",3,99)))</f>
        <v>1</v>
      </c>
      <c r="W46" s="35">
        <f>results!C46+results!D46</f>
        <v>0</v>
      </c>
      <c r="X46" s="35">
        <f>results!E46+results!F46</f>
        <v>0</v>
      </c>
      <c r="Y46" s="35">
        <f>results!G46+results!H46</f>
        <v>0</v>
      </c>
      <c r="Z46" s="35">
        <f>results!I46+results!J46</f>
        <v>0</v>
      </c>
      <c r="AA46" s="35">
        <f>results!K46+results!L46</f>
        <v>63</v>
      </c>
      <c r="AB46" s="35">
        <f>results!M46+results!N46</f>
        <v>0</v>
      </c>
      <c r="AC46" s="35">
        <f>results!O46+results!P46</f>
        <v>0</v>
      </c>
      <c r="AD46" s="35">
        <f>results!Q46+results!R46</f>
        <v>0</v>
      </c>
      <c r="AE46" s="35">
        <f>results!S46+results!T46</f>
        <v>0</v>
      </c>
      <c r="AF46" s="35">
        <f>results!U46+results!V46</f>
        <v>0</v>
      </c>
      <c r="AG46" s="35">
        <f>results!W46+results!X46</f>
        <v>0</v>
      </c>
    </row>
    <row r="47" spans="1:33" x14ac:dyDescent="0.35">
      <c r="A47" s="18">
        <v>41</v>
      </c>
      <c r="B47" s="20">
        <f t="shared" si="6"/>
        <v>1</v>
      </c>
      <c r="C47" s="20">
        <f t="shared" si="7"/>
        <v>133</v>
      </c>
      <c r="D47" s="14">
        <f t="shared" ref="D47:E66" si="9">_xlfn.RANK.EQ($S47,$S$7:$S$160,0)</f>
        <v>78</v>
      </c>
      <c r="E47" s="14">
        <f t="shared" si="9"/>
        <v>78</v>
      </c>
      <c r="F47" s="2" t="str">
        <f>IF(results!AA47&lt;&gt;"b","",results!B47)</f>
        <v/>
      </c>
      <c r="G47" s="2" t="str">
        <f>IF(results!$AA47&lt;&gt;"b","",results!Y47)</f>
        <v/>
      </c>
      <c r="H47" s="36" t="str">
        <f>IF(results!$AA47&lt;&gt;"b","",W47)</f>
        <v/>
      </c>
      <c r="I47" s="36" t="str">
        <f>IF(results!$AA47&lt;&gt;"b","",IF(X47=W47,X47+0.0001,X47))</f>
        <v/>
      </c>
      <c r="J47" s="36" t="str">
        <f>IF(results!$AA47&lt;&gt;"b","",IF(OR(W47=Y47,X47=Y47),Y47+0.0002,Y47))</f>
        <v/>
      </c>
      <c r="K47" s="36" t="str">
        <f>IF(results!$AA47&lt;&gt;"b","",IF(OR(W47=Z47,X47=Z47,Y47=Z47),Z47+0.0003,Z47))</f>
        <v/>
      </c>
      <c r="L47" s="36" t="str">
        <f>IF(results!$AA47&lt;&gt;"b","",IF(OR(W47=AA47,X47=AA47,Y47=AA47,Z47=AA47),AA47+0.0004,AA47))</f>
        <v/>
      </c>
      <c r="M47" s="36" t="str">
        <f>IF(results!$AA47&lt;&gt;"b","",IF(OR(W47=AB47,X47=AB47,Y47=AB47,Z47=AB47,AA47=AB47),AB47+0.0005,AB47))</f>
        <v/>
      </c>
      <c r="N47" s="36" t="str">
        <f>IF(results!$AA47&lt;&gt;"b","",IF(OR(W47=AC47,X47=AC47,Y47=AC47,Z47=AC47,AA47=AC47,AB47=AC47),AC47+0.0006,AC47))</f>
        <v/>
      </c>
      <c r="O47" s="36" t="str">
        <f>IF(results!$AA47&lt;&gt;"b","",IF(OR(W47=AD47,X47=AD47,Y47=AD47,Z47=AD47,AA47=AD47,AB47=AD47,AC47=AD47),AD47+0.0007,AD47))</f>
        <v/>
      </c>
      <c r="P47" s="36" t="str">
        <f>IF(results!$AA47&lt;&gt;"b","",IF(OR(W47=AE47,X47=AE47,Y47=AE47,Z47=AE47,AA47=AE47,AB47=AE47,AC47=AE47,AD47=AE47),AE47+0.0008,AE47))</f>
        <v/>
      </c>
      <c r="Q47" s="36" t="str">
        <f>IF(results!$AA47&lt;&gt;"b","",IF(OR(W47=AF47,X47=AF47,Y47=AF47,Z47=AF47,AA47=AF47,AB47=AF47,AC47=AF47,AD47=AF47,AE47=AF47),AF47+0.0009,AF47))</f>
        <v/>
      </c>
      <c r="R47" s="36" t="str">
        <f>IF(results!$AA47&lt;&gt;"b","",AG47*2)</f>
        <v/>
      </c>
      <c r="S47" s="54">
        <f t="shared" si="8"/>
        <v>0</v>
      </c>
      <c r="T47" s="4">
        <f t="shared" si="4"/>
        <v>4.6999999999999999E-6</v>
      </c>
      <c r="U47" s="4" t="str">
        <f>IF(results!$AA47&lt;&gt;"b","",results!Z47)</f>
        <v/>
      </c>
      <c r="V47" s="4">
        <f>IF(results!AA47="A",1,IF(results!AA47="B",2,IF(results!AA47="C",3,99)))</f>
        <v>1</v>
      </c>
      <c r="W47" s="35">
        <f>results!C47+results!D47</f>
        <v>0</v>
      </c>
      <c r="X47" s="35">
        <f>results!E47+results!F47</f>
        <v>0</v>
      </c>
      <c r="Y47" s="35">
        <f>results!G47+results!H47</f>
        <v>0</v>
      </c>
      <c r="Z47" s="35">
        <f>results!I47+results!J47</f>
        <v>0</v>
      </c>
      <c r="AA47" s="35">
        <f>results!K47+results!L47</f>
        <v>0</v>
      </c>
      <c r="AB47" s="35">
        <f>results!M47+results!N47</f>
        <v>52</v>
      </c>
      <c r="AC47" s="35">
        <f>results!O47+results!P47</f>
        <v>0</v>
      </c>
      <c r="AD47" s="35">
        <f>results!Q47+results!R47</f>
        <v>0</v>
      </c>
      <c r="AE47" s="35">
        <f>results!S47+results!T47</f>
        <v>0</v>
      </c>
      <c r="AF47" s="35">
        <f>results!U47+results!V47</f>
        <v>0</v>
      </c>
      <c r="AG47" s="35">
        <f>results!W47+results!X47</f>
        <v>0</v>
      </c>
    </row>
    <row r="48" spans="1:33" x14ac:dyDescent="0.35">
      <c r="A48" s="18">
        <v>42</v>
      </c>
      <c r="B48" s="20">
        <f t="shared" si="6"/>
        <v>1</v>
      </c>
      <c r="C48" s="20">
        <f t="shared" si="7"/>
        <v>132</v>
      </c>
      <c r="D48" s="14">
        <f t="shared" si="9"/>
        <v>78</v>
      </c>
      <c r="E48" s="14">
        <f t="shared" si="9"/>
        <v>78</v>
      </c>
      <c r="F48" s="2" t="str">
        <f>IF(results!AA48&lt;&gt;"b","",results!B48)</f>
        <v/>
      </c>
      <c r="G48" s="2" t="str">
        <f>IF(results!$AA48&lt;&gt;"b","",results!Y48)</f>
        <v/>
      </c>
      <c r="H48" s="36" t="str">
        <f>IF(results!$AA48&lt;&gt;"b","",W48)</f>
        <v/>
      </c>
      <c r="I48" s="36" t="str">
        <f>IF(results!$AA48&lt;&gt;"b","",IF(X48=W48,X48+0.0001,X48))</f>
        <v/>
      </c>
      <c r="J48" s="36" t="str">
        <f>IF(results!$AA48&lt;&gt;"b","",IF(OR(W48=Y48,X48=Y48),Y48+0.0002,Y48))</f>
        <v/>
      </c>
      <c r="K48" s="36" t="str">
        <f>IF(results!$AA48&lt;&gt;"b","",IF(OR(W48=Z48,X48=Z48,Y48=Z48),Z48+0.0003,Z48))</f>
        <v/>
      </c>
      <c r="L48" s="36" t="str">
        <f>IF(results!$AA48&lt;&gt;"b","",IF(OR(W48=AA48,X48=AA48,Y48=AA48,Z48=AA48),AA48+0.0004,AA48))</f>
        <v/>
      </c>
      <c r="M48" s="36" t="str">
        <f>IF(results!$AA48&lt;&gt;"b","",IF(OR(W48=AB48,X48=AB48,Y48=AB48,Z48=AB48,AA48=AB48),AB48+0.0005,AB48))</f>
        <v/>
      </c>
      <c r="N48" s="36" t="str">
        <f>IF(results!$AA48&lt;&gt;"b","",IF(OR(W48=AC48,X48=AC48,Y48=AC48,Z48=AC48,AA48=AC48,AB48=AC48),AC48+0.0006,AC48))</f>
        <v/>
      </c>
      <c r="O48" s="36" t="str">
        <f>IF(results!$AA48&lt;&gt;"b","",IF(OR(W48=AD48,X48=AD48,Y48=AD48,Z48=AD48,AA48=AD48,AB48=AD48,AC48=AD48),AD48+0.0007,AD48))</f>
        <v/>
      </c>
      <c r="P48" s="36" t="str">
        <f>IF(results!$AA48&lt;&gt;"b","",IF(OR(W48=AE48,X48=AE48,Y48=AE48,Z48=AE48,AA48=AE48,AB48=AE48,AC48=AE48,AD48=AE48),AE48+0.0008,AE48))</f>
        <v/>
      </c>
      <c r="Q48" s="36" t="str">
        <f>IF(results!$AA48&lt;&gt;"b","",IF(OR(W48=AF48,X48=AF48,Y48=AF48,Z48=AF48,AA48=AF48,AB48=AF48,AC48=AF48,AD48=AF48,AE48=AF48),AF48+0.0009,AF48))</f>
        <v/>
      </c>
      <c r="R48" s="36" t="str">
        <f>IF(results!$AA48&lt;&gt;"b","",AG48*2)</f>
        <v/>
      </c>
      <c r="S48" s="54">
        <f t="shared" si="8"/>
        <v>0</v>
      </c>
      <c r="T48" s="4">
        <f t="shared" si="4"/>
        <v>4.7999999999999998E-6</v>
      </c>
      <c r="U48" s="4" t="str">
        <f>IF(results!$AA48&lt;&gt;"b","",results!Z48)</f>
        <v/>
      </c>
      <c r="V48" s="4">
        <f>IF(results!AA48="A",1,IF(results!AA48="B",2,IF(results!AA48="C",3,99)))</f>
        <v>1</v>
      </c>
      <c r="W48" s="35">
        <f>results!C48+results!D48</f>
        <v>0</v>
      </c>
      <c r="X48" s="35">
        <f>results!E48+results!F48</f>
        <v>0</v>
      </c>
      <c r="Y48" s="35">
        <f>results!G48+results!H48</f>
        <v>0</v>
      </c>
      <c r="Z48" s="35">
        <f>results!I48+results!J48</f>
        <v>0</v>
      </c>
      <c r="AA48" s="35">
        <f>results!K48+results!L48</f>
        <v>0</v>
      </c>
      <c r="AB48" s="35">
        <f>results!M48+results!N48</f>
        <v>43</v>
      </c>
      <c r="AC48" s="35">
        <f>results!O48+results!P48</f>
        <v>0</v>
      </c>
      <c r="AD48" s="35">
        <f>results!Q48+results!R48</f>
        <v>0</v>
      </c>
      <c r="AE48" s="35">
        <f>results!S48+results!T48</f>
        <v>0</v>
      </c>
      <c r="AF48" s="35">
        <f>results!U48+results!V48</f>
        <v>0</v>
      </c>
      <c r="AG48" s="35">
        <f>results!W48+results!X48</f>
        <v>0</v>
      </c>
    </row>
    <row r="49" spans="1:33" x14ac:dyDescent="0.35">
      <c r="A49" s="18">
        <v>43</v>
      </c>
      <c r="B49" s="20">
        <f t="shared" si="6"/>
        <v>40</v>
      </c>
      <c r="C49" s="20">
        <f t="shared" si="7"/>
        <v>66</v>
      </c>
      <c r="D49" s="14">
        <f t="shared" si="9"/>
        <v>66</v>
      </c>
      <c r="E49" s="14">
        <f t="shared" si="9"/>
        <v>66</v>
      </c>
      <c r="F49" s="2" t="str">
        <f>IF(results!AA49&lt;&gt;"b","",results!B49)</f>
        <v>Kaplja Andrej</v>
      </c>
      <c r="G49" s="2">
        <f>IF(results!$AA49&lt;&gt;"b","",results!Y49)</f>
        <v>1</v>
      </c>
      <c r="H49" s="36">
        <f>IF(results!$AA49&lt;&gt;"b","",W49)</f>
        <v>0</v>
      </c>
      <c r="I49" s="36">
        <f>IF(results!$AA49&lt;&gt;"b","",IF(X49=W49,X49+0.0001,X49))</f>
        <v>1E-4</v>
      </c>
      <c r="J49" s="36">
        <f>IF(results!$AA49&lt;&gt;"b","",IF(OR(W49=Y49,X49=Y49),Y49+0.0002,Y49))</f>
        <v>2.0000000000000001E-4</v>
      </c>
      <c r="K49" s="36">
        <f>IF(results!$AA49&lt;&gt;"b","",IF(OR(W49=Z49,X49=Z49,Y49=Z49),Z49+0.0003,Z49))</f>
        <v>2.9999999999999997E-4</v>
      </c>
      <c r="L49" s="36">
        <f>IF(results!$AA49&lt;&gt;"b","",IF(OR(W49=AA49,X49=AA49,Y49=AA49,Z49=AA49),AA49+0.0004,AA49))</f>
        <v>39</v>
      </c>
      <c r="M49" s="36">
        <f>IF(results!$AA49&lt;&gt;"b","",IF(OR(W49=AB49,X49=AB49,Y49=AB49,Z49=AB49,AA49=AB49),AB49+0.0005,AB49))</f>
        <v>5.0000000000000001E-4</v>
      </c>
      <c r="N49" s="36">
        <f>IF(results!$AA49&lt;&gt;"b","",IF(OR(W49=AC49,X49=AC49,Y49=AC49,Z49=AC49,AA49=AC49,AB49=AC49),AC49+0.0006,AC49))</f>
        <v>5.9999999999999995E-4</v>
      </c>
      <c r="O49" s="36">
        <f>IF(results!$AA49&lt;&gt;"b","",IF(OR(W49=AD49,X49=AD49,Y49=AD49,Z49=AD49,AA49=AD49,AB49=AD49,AC49=AD49),AD49+0.0007,AD49))</f>
        <v>6.9999999999999999E-4</v>
      </c>
      <c r="P49" s="36">
        <f>IF(results!$AA49&lt;&gt;"b","",IF(OR(W49=AE49,X49=AE49,Y49=AE49,Z49=AE49,AA49=AE49,AB49=AE49,AC49=AE49,AD49=AE49),AE49+0.0008,AE49))</f>
        <v>8.0000000000000004E-4</v>
      </c>
      <c r="Q49" s="36">
        <f>IF(results!$AA49&lt;&gt;"b","",IF(OR(W49=AF49,X49=AF49,Y49=AF49,Z49=AF49,AA49=AF49,AB49=AF49,AC49=AF49,AD49=AF49,AE49=AF49),AF49+0.0009,AF49))</f>
        <v>8.9999999999999998E-4</v>
      </c>
      <c r="R49" s="36">
        <f>IF(results!$AA49&lt;&gt;"b","",AG49*2)</f>
        <v>0</v>
      </c>
      <c r="S49" s="54">
        <f t="shared" si="8"/>
        <v>39.003500000000003</v>
      </c>
      <c r="T49" s="4">
        <f t="shared" si="4"/>
        <v>39.003504900000003</v>
      </c>
      <c r="U49" s="4">
        <f>IF(results!$AA49&lt;&gt;"b","",results!Z49)</f>
        <v>20.8</v>
      </c>
      <c r="V49" s="4">
        <f>IF(results!AA49="A",1,IF(results!AA49="B",2,IF(results!AA49="C",3,99)))</f>
        <v>2</v>
      </c>
      <c r="W49" s="35">
        <f>results!C49+results!D49</f>
        <v>0</v>
      </c>
      <c r="X49" s="35">
        <f>results!E49+results!F49</f>
        <v>0</v>
      </c>
      <c r="Y49" s="35">
        <f>results!G49+results!H49</f>
        <v>0</v>
      </c>
      <c r="Z49" s="35">
        <f>results!I49+results!J49</f>
        <v>0</v>
      </c>
      <c r="AA49" s="35">
        <f>results!K49+results!L49</f>
        <v>39</v>
      </c>
      <c r="AB49" s="35">
        <f>results!M49+results!N49</f>
        <v>0</v>
      </c>
      <c r="AC49" s="35">
        <f>results!O49+results!P49</f>
        <v>0</v>
      </c>
      <c r="AD49" s="35">
        <f>results!Q49+results!R49</f>
        <v>0</v>
      </c>
      <c r="AE49" s="35">
        <f>results!S49+results!T49</f>
        <v>0</v>
      </c>
      <c r="AF49" s="35">
        <f>results!U49+results!V49</f>
        <v>0</v>
      </c>
      <c r="AG49" s="35">
        <f>results!W49+results!X49</f>
        <v>0</v>
      </c>
    </row>
    <row r="50" spans="1:33" x14ac:dyDescent="0.35">
      <c r="A50" s="18">
        <v>44</v>
      </c>
      <c r="B50" s="20">
        <f t="shared" si="6"/>
        <v>40</v>
      </c>
      <c r="C50" s="20">
        <f t="shared" si="7"/>
        <v>65</v>
      </c>
      <c r="D50" s="14">
        <f t="shared" si="9"/>
        <v>65</v>
      </c>
      <c r="E50" s="14">
        <f t="shared" si="9"/>
        <v>65</v>
      </c>
      <c r="F50" s="2" t="str">
        <f>IF(results!AA50&lt;&gt;"b","",results!B50)</f>
        <v>Kastelic Tomaz</v>
      </c>
      <c r="G50" s="2">
        <f>IF(results!$AA50&lt;&gt;"b","",results!Y50)</f>
        <v>1</v>
      </c>
      <c r="H50" s="36">
        <f>IF(results!$AA50&lt;&gt;"b","",W50)</f>
        <v>0</v>
      </c>
      <c r="I50" s="36">
        <f>IF(results!$AA50&lt;&gt;"b","",IF(X50=W50,X50+0.0001,X50))</f>
        <v>1E-4</v>
      </c>
      <c r="J50" s="36">
        <f>IF(results!$AA50&lt;&gt;"b","",IF(OR(W50=Y50,X50=Y50),Y50+0.0002,Y50))</f>
        <v>40</v>
      </c>
      <c r="K50" s="36">
        <f>IF(results!$AA50&lt;&gt;"b","",IF(OR(W50=Z50,X50=Z50,Y50=Z50),Z50+0.0003,Z50))</f>
        <v>2.9999999999999997E-4</v>
      </c>
      <c r="L50" s="36">
        <f>IF(results!$AA50&lt;&gt;"b","",IF(OR(W50=AA50,X50=AA50,Y50=AA50,Z50=AA50),AA50+0.0004,AA50))</f>
        <v>4.0000000000000002E-4</v>
      </c>
      <c r="M50" s="36">
        <f>IF(results!$AA50&lt;&gt;"b","",IF(OR(W50=AB50,X50=AB50,Y50=AB50,Z50=AB50,AA50=AB50),AB50+0.0005,AB50))</f>
        <v>5.0000000000000001E-4</v>
      </c>
      <c r="N50" s="36">
        <f>IF(results!$AA50&lt;&gt;"b","",IF(OR(W50=AC50,X50=AC50,Y50=AC50,Z50=AC50,AA50=AC50,AB50=AC50),AC50+0.0006,AC50))</f>
        <v>5.9999999999999995E-4</v>
      </c>
      <c r="O50" s="36">
        <f>IF(results!$AA50&lt;&gt;"b","",IF(OR(W50=AD50,X50=AD50,Y50=AD50,Z50=AD50,AA50=AD50,AB50=AD50,AC50=AD50),AD50+0.0007,AD50))</f>
        <v>6.9999999999999999E-4</v>
      </c>
      <c r="P50" s="36">
        <f>IF(results!$AA50&lt;&gt;"b","",IF(OR(W50=AE50,X50=AE50,Y50=AE50,Z50=AE50,AA50=AE50,AB50=AE50,AC50=AE50,AD50=AE50),AE50+0.0008,AE50))</f>
        <v>8.0000000000000004E-4</v>
      </c>
      <c r="Q50" s="36">
        <f>IF(results!$AA50&lt;&gt;"b","",IF(OR(W50=AF50,X50=AF50,Y50=AF50,Z50=AF50,AA50=AF50,AB50=AF50,AC50=AF50,AD50=AF50,AE50=AF50),AF50+0.0009,AF50))</f>
        <v>8.9999999999999998E-4</v>
      </c>
      <c r="R50" s="36">
        <f>IF(results!$AA50&lt;&gt;"b","",AG50*2)</f>
        <v>0</v>
      </c>
      <c r="S50" s="54">
        <f t="shared" si="8"/>
        <v>40.003500000000003</v>
      </c>
      <c r="T50" s="4">
        <f t="shared" si="4"/>
        <v>40.003505000000004</v>
      </c>
      <c r="U50" s="4">
        <f>IF(results!$AA50&lt;&gt;"b","",results!Z50)</f>
        <v>18.8</v>
      </c>
      <c r="V50" s="4">
        <f>IF(results!AA50="A",1,IF(results!AA50="B",2,IF(results!AA50="C",3,99)))</f>
        <v>2</v>
      </c>
      <c r="W50" s="35">
        <f>results!C50+results!D50</f>
        <v>0</v>
      </c>
      <c r="X50" s="35">
        <f>results!E50+results!F50</f>
        <v>0</v>
      </c>
      <c r="Y50" s="35">
        <f>results!G50+results!H50</f>
        <v>40</v>
      </c>
      <c r="Z50" s="35">
        <f>results!I50+results!J50</f>
        <v>0</v>
      </c>
      <c r="AA50" s="35">
        <f>results!K50+results!L50</f>
        <v>0</v>
      </c>
      <c r="AB50" s="35">
        <f>results!M50+results!N50</f>
        <v>0</v>
      </c>
      <c r="AC50" s="35">
        <f>results!O50+results!P50</f>
        <v>0</v>
      </c>
      <c r="AD50" s="35">
        <f>results!Q50+results!R50</f>
        <v>0</v>
      </c>
      <c r="AE50" s="35">
        <f>results!S50+results!T50</f>
        <v>0</v>
      </c>
      <c r="AF50" s="35">
        <f>results!U50+results!V50</f>
        <v>0</v>
      </c>
      <c r="AG50" s="35">
        <f>results!W50+results!X50</f>
        <v>0</v>
      </c>
    </row>
    <row r="51" spans="1:33" x14ac:dyDescent="0.35">
      <c r="A51" s="18">
        <v>45</v>
      </c>
      <c r="B51" s="20">
        <f t="shared" si="6"/>
        <v>40</v>
      </c>
      <c r="C51" s="20">
        <f t="shared" si="7"/>
        <v>50</v>
      </c>
      <c r="D51" s="14">
        <f t="shared" si="9"/>
        <v>50</v>
      </c>
      <c r="E51" s="14">
        <f t="shared" si="9"/>
        <v>50</v>
      </c>
      <c r="F51" s="2" t="str">
        <f>IF(results!AA51&lt;&gt;"b","",results!B51)</f>
        <v>Kavcic Miha</v>
      </c>
      <c r="G51" s="2">
        <f>IF(results!$AA51&lt;&gt;"b","",results!Y51)</f>
        <v>1</v>
      </c>
      <c r="H51" s="36">
        <f>IF(results!$AA51&lt;&gt;"b","",W51)</f>
        <v>0</v>
      </c>
      <c r="I51" s="36">
        <f>IF(results!$AA51&lt;&gt;"b","",IF(X51=W51,X51+0.0001,X51))</f>
        <v>1E-4</v>
      </c>
      <c r="J51" s="36">
        <f>IF(results!$AA51&lt;&gt;"b","",IF(OR(W51=Y51,X51=Y51),Y51+0.0002,Y51))</f>
        <v>2.0000000000000001E-4</v>
      </c>
      <c r="K51" s="36">
        <f>IF(results!$AA51&lt;&gt;"b","",IF(OR(W51=Z51,X51=Z51,Y51=Z51),Z51+0.0003,Z51))</f>
        <v>2.9999999999999997E-4</v>
      </c>
      <c r="L51" s="36">
        <f>IF(results!$AA51&lt;&gt;"b","",IF(OR(W51=AA51,X51=AA51,Y51=AA51,Z51=AA51),AA51+0.0004,AA51))</f>
        <v>49</v>
      </c>
      <c r="M51" s="36">
        <f>IF(results!$AA51&lt;&gt;"b","",IF(OR(W51=AB51,X51=AB51,Y51=AB51,Z51=AB51,AA51=AB51),AB51+0.0005,AB51))</f>
        <v>5.0000000000000001E-4</v>
      </c>
      <c r="N51" s="36">
        <f>IF(results!$AA51&lt;&gt;"b","",IF(OR(W51=AC51,X51=AC51,Y51=AC51,Z51=AC51,AA51=AC51,AB51=AC51),AC51+0.0006,AC51))</f>
        <v>5.9999999999999995E-4</v>
      </c>
      <c r="O51" s="36">
        <f>IF(results!$AA51&lt;&gt;"b","",IF(OR(W51=AD51,X51=AD51,Y51=AD51,Z51=AD51,AA51=AD51,AB51=AD51,AC51=AD51),AD51+0.0007,AD51))</f>
        <v>6.9999999999999999E-4</v>
      </c>
      <c r="P51" s="36">
        <f>IF(results!$AA51&lt;&gt;"b","",IF(OR(W51=AE51,X51=AE51,Y51=AE51,Z51=AE51,AA51=AE51,AB51=AE51,AC51=AE51,AD51=AE51),AE51+0.0008,AE51))</f>
        <v>8.0000000000000004E-4</v>
      </c>
      <c r="Q51" s="36">
        <f>IF(results!$AA51&lt;&gt;"b","",IF(OR(W51=AF51,X51=AF51,Y51=AF51,Z51=AF51,AA51=AF51,AB51=AF51,AC51=AF51,AD51=AF51,AE51=AF51),AF51+0.0009,AF51))</f>
        <v>8.9999999999999998E-4</v>
      </c>
      <c r="R51" s="36">
        <f>IF(results!$AA51&lt;&gt;"b","",AG51*2)</f>
        <v>0</v>
      </c>
      <c r="S51" s="54">
        <f t="shared" si="8"/>
        <v>49.003500000000003</v>
      </c>
      <c r="T51" s="4">
        <f t="shared" si="4"/>
        <v>49.003505100000005</v>
      </c>
      <c r="U51" s="4">
        <f>IF(results!$AA51&lt;&gt;"b","",results!Z51)</f>
        <v>16</v>
      </c>
      <c r="V51" s="4">
        <f>IF(results!AA51="A",1,IF(results!AA51="B",2,IF(results!AA51="C",3,99)))</f>
        <v>2</v>
      </c>
      <c r="W51" s="35">
        <f>results!C51+results!D51</f>
        <v>0</v>
      </c>
      <c r="X51" s="35">
        <f>results!E51+results!F51</f>
        <v>0</v>
      </c>
      <c r="Y51" s="35">
        <f>results!G51+results!H51</f>
        <v>0</v>
      </c>
      <c r="Z51" s="35">
        <f>results!I51+results!J51</f>
        <v>0</v>
      </c>
      <c r="AA51" s="35">
        <f>results!K51+results!L51</f>
        <v>49</v>
      </c>
      <c r="AB51" s="35">
        <f>results!M51+results!N51</f>
        <v>0</v>
      </c>
      <c r="AC51" s="35">
        <f>results!O51+results!P51</f>
        <v>0</v>
      </c>
      <c r="AD51" s="35">
        <f>results!Q51+results!R51</f>
        <v>0</v>
      </c>
      <c r="AE51" s="35">
        <f>results!S51+results!T51</f>
        <v>0</v>
      </c>
      <c r="AF51" s="35">
        <f>results!U51+results!V51</f>
        <v>0</v>
      </c>
      <c r="AG51" s="35">
        <f>results!W51+results!X51</f>
        <v>0</v>
      </c>
    </row>
    <row r="52" spans="1:33" x14ac:dyDescent="0.35">
      <c r="A52" s="18">
        <v>46</v>
      </c>
      <c r="B52" s="20">
        <f t="shared" si="6"/>
        <v>40</v>
      </c>
      <c r="C52" s="20">
        <f t="shared" si="7"/>
        <v>18</v>
      </c>
      <c r="D52" s="14">
        <f t="shared" si="9"/>
        <v>18</v>
      </c>
      <c r="E52" s="14">
        <f t="shared" si="9"/>
        <v>18</v>
      </c>
      <c r="F52" s="2" t="str">
        <f>IF(results!AA52&lt;&gt;"b","",results!B52)</f>
        <v>Klancisar Mateja</v>
      </c>
      <c r="G52" s="2">
        <f>IF(results!$AA52&lt;&gt;"b","",results!Y52)</f>
        <v>3</v>
      </c>
      <c r="H52" s="36">
        <f>IF(results!$AA52&lt;&gt;"b","",W52)</f>
        <v>0</v>
      </c>
      <c r="I52" s="36">
        <f>IF(results!$AA52&lt;&gt;"b","",IF(X52=W52,X52+0.0001,X52))</f>
        <v>52</v>
      </c>
      <c r="J52" s="36">
        <f>IF(results!$AA52&lt;&gt;"b","",IF(OR(W52=Y52,X52=Y52),Y52+0.0002,Y52))</f>
        <v>2.0000000000000001E-4</v>
      </c>
      <c r="K52" s="36">
        <f>IF(results!$AA52&lt;&gt;"b","",IF(OR(W52=Z52,X52=Z52,Y52=Z52),Z52+0.0003,Z52))</f>
        <v>2.9999999999999997E-4</v>
      </c>
      <c r="L52" s="36">
        <f>IF(results!$AA52&lt;&gt;"b","",IF(OR(W52=AA52,X52=AA52,Y52=AA52,Z52=AA52),AA52+0.0004,AA52))</f>
        <v>4.0000000000000002E-4</v>
      </c>
      <c r="M52" s="36">
        <f>IF(results!$AA52&lt;&gt;"b","",IF(OR(W52=AB52,X52=AB52,Y52=AB52,Z52=AB52,AA52=AB52),AB52+0.0005,AB52))</f>
        <v>63</v>
      </c>
      <c r="N52" s="36">
        <f>IF(results!$AA52&lt;&gt;"b","",IF(OR(W52=AC52,X52=AC52,Y52=AC52,Z52=AC52,AA52=AC52,AB52=AC52),AC52+0.0006,AC52))</f>
        <v>5.9999999999999995E-4</v>
      </c>
      <c r="O52" s="36">
        <f>IF(results!$AA52&lt;&gt;"b","",IF(OR(W52=AD52,X52=AD52,Y52=AD52,Z52=AD52,AA52=AD52,AB52=AD52,AC52=AD52),AD52+0.0007,AD52))</f>
        <v>6.9999999999999999E-4</v>
      </c>
      <c r="P52" s="36">
        <f>IF(results!$AA52&lt;&gt;"b","",IF(OR(W52=AE52,X52=AE52,Y52=AE52,Z52=AE52,AA52=AE52,AB52=AE52,AC52=AE52,AD52=AE52),AE52+0.0008,AE52))</f>
        <v>59</v>
      </c>
      <c r="Q52" s="36">
        <f>IF(results!$AA52&lt;&gt;"b","",IF(OR(W52=AF52,X52=AF52,Y52=AF52,Z52=AF52,AA52=AF52,AB52=AF52,AC52=AF52,AD52=AF52,AE52=AF52),AF52+0.0009,AF52))</f>
        <v>8.9999999999999998E-4</v>
      </c>
      <c r="R52" s="36">
        <f>IF(results!$AA52&lt;&gt;"b","",AG52*2)</f>
        <v>0</v>
      </c>
      <c r="S52" s="54">
        <f t="shared" si="8"/>
        <v>174.00219999999999</v>
      </c>
      <c r="T52" s="4">
        <f t="shared" si="4"/>
        <v>174.00220519999999</v>
      </c>
      <c r="U52" s="4">
        <f>IF(results!$AA52&lt;&gt;"b","",results!Z52)</f>
        <v>16.5</v>
      </c>
      <c r="V52" s="4">
        <f>IF(results!AA52="A",1,IF(results!AA52="B",2,IF(results!AA52="C",3,99)))</f>
        <v>2</v>
      </c>
      <c r="W52" s="35">
        <f>results!C52+results!D52</f>
        <v>0</v>
      </c>
      <c r="X52" s="35">
        <f>results!E52+results!F52</f>
        <v>52</v>
      </c>
      <c r="Y52" s="35">
        <f>results!G52+results!H52</f>
        <v>0</v>
      </c>
      <c r="Z52" s="35">
        <f>results!I52+results!J52</f>
        <v>0</v>
      </c>
      <c r="AA52" s="35">
        <f>results!K52+results!L52</f>
        <v>0</v>
      </c>
      <c r="AB52" s="35">
        <f>results!M52+results!N52</f>
        <v>63</v>
      </c>
      <c r="AC52" s="35">
        <f>results!O52+results!P52</f>
        <v>0</v>
      </c>
      <c r="AD52" s="35">
        <f>results!Q52+results!R52</f>
        <v>0</v>
      </c>
      <c r="AE52" s="35">
        <f>results!S52+results!T52</f>
        <v>59</v>
      </c>
      <c r="AF52" s="35">
        <f>results!U52+results!V52</f>
        <v>0</v>
      </c>
      <c r="AG52" s="35">
        <f>results!W52+results!X52</f>
        <v>0</v>
      </c>
    </row>
    <row r="53" spans="1:33" x14ac:dyDescent="0.35">
      <c r="A53" s="18">
        <v>47</v>
      </c>
      <c r="B53" s="20">
        <f t="shared" si="6"/>
        <v>40</v>
      </c>
      <c r="C53" s="20">
        <f t="shared" si="7"/>
        <v>3</v>
      </c>
      <c r="D53" s="14">
        <f t="shared" si="9"/>
        <v>3</v>
      </c>
      <c r="E53" s="14">
        <f t="shared" si="9"/>
        <v>3</v>
      </c>
      <c r="F53" s="2" t="str">
        <f>IF(results!AA53&lt;&gt;"b","",results!B53)</f>
        <v xml:space="preserve">Klančišar Mitja </v>
      </c>
      <c r="G53" s="2">
        <f>IF(results!$AA53&lt;&gt;"b","",results!Y53)</f>
        <v>11</v>
      </c>
      <c r="H53" s="36">
        <f>IF(results!$AA53&lt;&gt;"b","",W53)</f>
        <v>38</v>
      </c>
      <c r="I53" s="36">
        <f>IF(results!$AA53&lt;&gt;"b","",IF(X53=W53,X53+0.0001,X53))</f>
        <v>46</v>
      </c>
      <c r="J53" s="36">
        <f>IF(results!$AA53&lt;&gt;"b","",IF(OR(W53=Y53,X53=Y53),Y53+0.0002,Y53))</f>
        <v>53</v>
      </c>
      <c r="K53" s="36">
        <f>IF(results!$AA53&lt;&gt;"b","",IF(OR(W53=Z53,X53=Z53,Y53=Z53),Z53+0.0003,Z53))</f>
        <v>34</v>
      </c>
      <c r="L53" s="36">
        <f>IF(results!$AA53&lt;&gt;"b","",IF(OR(W53=AA53,X53=AA53,Y53=AA53,Z53=AA53),AA53+0.0004,AA53))</f>
        <v>41</v>
      </c>
      <c r="M53" s="36">
        <f>IF(results!$AA53&lt;&gt;"b","",IF(OR(W53=AB53,X53=AB53,Y53=AB53,Z53=AB53,AA53=AB53),AB53+0.0005,AB53))</f>
        <v>30</v>
      </c>
      <c r="N53" s="36">
        <f>IF(results!$AA53&lt;&gt;"b","",IF(OR(W53=AC53,X53=AC53,Y53=AC53,Z53=AC53,AA53=AC53,AB53=AC53),AC53+0.0006,AC53))</f>
        <v>55</v>
      </c>
      <c r="O53" s="36">
        <f>IF(results!$AA53&lt;&gt;"b","",IF(OR(W53=AD53,X53=AD53,Y53=AD53,Z53=AD53,AA53=AD53,AB53=AD53,AC53=AD53),AD53+0.0007,AD53))</f>
        <v>50</v>
      </c>
      <c r="P53" s="36">
        <f>IF(results!$AA53&lt;&gt;"b","",IF(OR(W53=AE53,X53=AE53,Y53=AE53,Z53=AE53,AA53=AE53,AB53=AE53,AC53=AE53,AD53=AE53),AE53+0.0008,AE53))</f>
        <v>42</v>
      </c>
      <c r="Q53" s="36">
        <f>IF(results!$AA53&lt;&gt;"b","",IF(OR(W53=AF53,X53=AF53,Y53=AF53,Z53=AF53,AA53=AF53,AB53=AF53,AC53=AF53,AD53=AF53,AE53=AF53),AF53+0.0009,AF53))</f>
        <v>32</v>
      </c>
      <c r="R53" s="36">
        <f>IF(results!$AA53&lt;&gt;"b","",AG53*2)</f>
        <v>116</v>
      </c>
      <c r="S53" s="54">
        <f t="shared" si="8"/>
        <v>362</v>
      </c>
      <c r="T53" s="4">
        <f t="shared" si="4"/>
        <v>362.0000053</v>
      </c>
      <c r="U53" s="4">
        <f>IF(results!$AA53&lt;&gt;"b","",results!Z53)</f>
        <v>18.600000000000001</v>
      </c>
      <c r="V53" s="4">
        <f>IF(results!AA53="A",1,IF(results!AA53="B",2,IF(results!AA53="C",3,99)))</f>
        <v>2</v>
      </c>
      <c r="W53" s="35">
        <f>results!C53+results!D53</f>
        <v>38</v>
      </c>
      <c r="X53" s="35">
        <f>results!E53+results!F53</f>
        <v>46</v>
      </c>
      <c r="Y53" s="35">
        <f>results!G53+results!H53</f>
        <v>53</v>
      </c>
      <c r="Z53" s="35">
        <f>results!I53+results!J53</f>
        <v>34</v>
      </c>
      <c r="AA53" s="35">
        <f>results!K53+results!L53</f>
        <v>41</v>
      </c>
      <c r="AB53" s="35">
        <f>results!M53+results!N53</f>
        <v>30</v>
      </c>
      <c r="AC53" s="35">
        <f>results!O53+results!P53</f>
        <v>55</v>
      </c>
      <c r="AD53" s="35">
        <f>results!Q53+results!R53</f>
        <v>50</v>
      </c>
      <c r="AE53" s="35">
        <f>results!S53+results!T53</f>
        <v>42</v>
      </c>
      <c r="AF53" s="35">
        <f>results!U53+results!V53</f>
        <v>32</v>
      </c>
      <c r="AG53" s="35">
        <f>results!W53+results!X53</f>
        <v>58</v>
      </c>
    </row>
    <row r="54" spans="1:33" x14ac:dyDescent="0.35">
      <c r="A54" s="18">
        <v>48</v>
      </c>
      <c r="B54" s="20">
        <f t="shared" si="6"/>
        <v>40</v>
      </c>
      <c r="C54" s="20">
        <f t="shared" si="7"/>
        <v>8</v>
      </c>
      <c r="D54" s="14">
        <f t="shared" si="9"/>
        <v>8</v>
      </c>
      <c r="E54" s="14">
        <f t="shared" si="9"/>
        <v>8</v>
      </c>
      <c r="F54" s="2" t="str">
        <f>IF(results!AA54&lt;&gt;"b","",results!B54)</f>
        <v xml:space="preserve">Klemenčič Zoran </v>
      </c>
      <c r="G54" s="2">
        <f>IF(results!$AA54&lt;&gt;"b","",results!Y54)</f>
        <v>8</v>
      </c>
      <c r="H54" s="36">
        <f>IF(results!$AA54&lt;&gt;"b","",W54)</f>
        <v>55</v>
      </c>
      <c r="I54" s="36">
        <f>IF(results!$AA54&lt;&gt;"b","",IF(X54=W54,X54+0.0001,X54))</f>
        <v>43</v>
      </c>
      <c r="J54" s="36">
        <f>IF(results!$AA54&lt;&gt;"b","",IF(OR(W54=Y54,X54=Y54),Y54+0.0002,Y54))</f>
        <v>0</v>
      </c>
      <c r="K54" s="36">
        <f>IF(results!$AA54&lt;&gt;"b","",IF(OR(W54=Z54,X54=Z54,Y54=Z54),Z54+0.0003,Z54))</f>
        <v>40</v>
      </c>
      <c r="L54" s="36">
        <f>IF(results!$AA54&lt;&gt;"b","",IF(OR(W54=AA54,X54=AA54,Y54=AA54,Z54=AA54),AA54+0.0004,AA54))</f>
        <v>4.0000000000000002E-4</v>
      </c>
      <c r="M54" s="36">
        <f>IF(results!$AA54&lt;&gt;"b","",IF(OR(W54=AB54,X54=AB54,Y54=AB54,Z54=AB54,AA54=AB54),AB54+0.0005,AB54))</f>
        <v>5.0000000000000001E-4</v>
      </c>
      <c r="N54" s="36">
        <f>IF(results!$AA54&lt;&gt;"b","",IF(OR(W54=AC54,X54=AC54,Y54=AC54,Z54=AC54,AA54=AC54,AB54=AC54),AC54+0.0006,AC54))</f>
        <v>37</v>
      </c>
      <c r="O54" s="36">
        <f>IF(results!$AA54&lt;&gt;"b","",IF(OR(W54=AD54,X54=AD54,Y54=AD54,Z54=AD54,AA54=AD54,AB54=AD54,AC54=AD54),AD54+0.0007,AD54))</f>
        <v>46</v>
      </c>
      <c r="P54" s="36">
        <f>IF(results!$AA54&lt;&gt;"b","",IF(OR(W54=AE54,X54=AE54,Y54=AE54,Z54=AE54,AA54=AE54,AB54=AE54,AC54=AE54,AD54=AE54),AE54+0.0008,AE54))</f>
        <v>54</v>
      </c>
      <c r="Q54" s="36">
        <f>IF(results!$AA54&lt;&gt;"b","",IF(OR(W54=AF54,X54=AF54,Y54=AF54,Z54=AF54,AA54=AF54,AB54=AF54,AC54=AF54,AD54=AF54,AE54=AF54),AF54+0.0009,AF54))</f>
        <v>26</v>
      </c>
      <c r="R54" s="36">
        <f>IF(results!$AA54&lt;&gt;"b","",AG54*2)</f>
        <v>84</v>
      </c>
      <c r="S54" s="54">
        <f t="shared" si="8"/>
        <v>322</v>
      </c>
      <c r="T54" s="4">
        <f t="shared" si="4"/>
        <v>322.00000540000002</v>
      </c>
      <c r="U54" s="4">
        <f>IF(results!$AA54&lt;&gt;"b","",results!Z54)</f>
        <v>21.6</v>
      </c>
      <c r="V54" s="4">
        <f>IF(results!AA54="A",1,IF(results!AA54="B",2,IF(results!AA54="C",3,99)))</f>
        <v>2</v>
      </c>
      <c r="W54" s="35">
        <f>results!C54+results!D54</f>
        <v>55</v>
      </c>
      <c r="X54" s="35">
        <f>results!E54+results!F54</f>
        <v>43</v>
      </c>
      <c r="Y54" s="35">
        <f>results!G54+results!H54</f>
        <v>0</v>
      </c>
      <c r="Z54" s="35">
        <f>results!I54+results!J54</f>
        <v>40</v>
      </c>
      <c r="AA54" s="35">
        <f>results!K54+results!L54</f>
        <v>0</v>
      </c>
      <c r="AB54" s="35">
        <f>results!M54+results!N54</f>
        <v>0</v>
      </c>
      <c r="AC54" s="35">
        <f>results!O54+results!P54</f>
        <v>37</v>
      </c>
      <c r="AD54" s="35">
        <f>results!Q54+results!R54</f>
        <v>46</v>
      </c>
      <c r="AE54" s="35">
        <f>results!S54+results!T54</f>
        <v>54</v>
      </c>
      <c r="AF54" s="35">
        <f>results!U54+results!V54</f>
        <v>26</v>
      </c>
      <c r="AG54" s="35">
        <f>results!W54+results!X54</f>
        <v>42</v>
      </c>
    </row>
    <row r="55" spans="1:33" x14ac:dyDescent="0.35">
      <c r="A55" s="18">
        <v>49</v>
      </c>
      <c r="B55" s="20">
        <f t="shared" si="6"/>
        <v>40</v>
      </c>
      <c r="C55" s="20">
        <f t="shared" si="7"/>
        <v>26</v>
      </c>
      <c r="D55" s="14">
        <f t="shared" si="9"/>
        <v>26</v>
      </c>
      <c r="E55" s="14">
        <f t="shared" si="9"/>
        <v>26</v>
      </c>
      <c r="F55" s="2" t="str">
        <f>IF(results!AA55&lt;&gt;"b","",results!B55)</f>
        <v>Konte Breda</v>
      </c>
      <c r="G55" s="2">
        <f>IF(results!$AA55&lt;&gt;"b","",results!Y55)</f>
        <v>2</v>
      </c>
      <c r="H55" s="36">
        <f>IF(results!$AA55&lt;&gt;"b","",W55)</f>
        <v>0</v>
      </c>
      <c r="I55" s="36">
        <f>IF(results!$AA55&lt;&gt;"b","",IF(X55=W55,X55+0.0001,X55))</f>
        <v>1E-4</v>
      </c>
      <c r="J55" s="36">
        <f>IF(results!$AA55&lt;&gt;"b","",IF(OR(W55=Y55,X55=Y55),Y55+0.0002,Y55))</f>
        <v>2.0000000000000001E-4</v>
      </c>
      <c r="K55" s="36">
        <f>IF(results!$AA55&lt;&gt;"b","",IF(OR(W55=Z55,X55=Z55,Y55=Z55),Z55+0.0003,Z55))</f>
        <v>2.9999999999999997E-4</v>
      </c>
      <c r="L55" s="36">
        <f>IF(results!$AA55&lt;&gt;"b","",IF(OR(W55=AA55,X55=AA55,Y55=AA55,Z55=AA55),AA55+0.0004,AA55))</f>
        <v>4.0000000000000002E-4</v>
      </c>
      <c r="M55" s="36">
        <f>IF(results!$AA55&lt;&gt;"b","",IF(OR(W55=AB55,X55=AB55,Y55=AB55,Z55=AB55,AA55=AB55),AB55+0.0005,AB55))</f>
        <v>52</v>
      </c>
      <c r="N55" s="36">
        <f>IF(results!$AA55&lt;&gt;"b","",IF(OR(W55=AC55,X55=AC55,Y55=AC55,Z55=AC55,AA55=AC55,AB55=AC55),AC55+0.0006,AC55))</f>
        <v>5.9999999999999995E-4</v>
      </c>
      <c r="O55" s="36">
        <f>IF(results!$AA55&lt;&gt;"b","",IF(OR(W55=AD55,X55=AD55,Y55=AD55,Z55=AD55,AA55=AD55,AB55=AD55,AC55=AD55),AD55+0.0007,AD55))</f>
        <v>6.9999999999999999E-4</v>
      </c>
      <c r="P55" s="36">
        <f>IF(results!$AA55&lt;&gt;"b","",IF(OR(W55=AE55,X55=AE55,Y55=AE55,Z55=AE55,AA55=AE55,AB55=AE55,AC55=AE55,AD55=AE55),AE55+0.0008,AE55))</f>
        <v>8.0000000000000004E-4</v>
      </c>
      <c r="Q55" s="36">
        <f>IF(results!$AA55&lt;&gt;"b","",IF(OR(W55=AF55,X55=AF55,Y55=AF55,Z55=AF55,AA55=AF55,AB55=AF55,AC55=AF55,AD55=AF55,AE55=AF55),AF55+0.0009,AF55))</f>
        <v>8.9999999999999998E-4</v>
      </c>
      <c r="R55" s="36">
        <f>IF(results!$AA55&lt;&gt;"b","",AG55*2)</f>
        <v>94</v>
      </c>
      <c r="S55" s="54">
        <f>IF(F55&lt;&gt;"",(MAX(H55:R55)+LARGE(H55:R55,2)+LARGE(H55:R55,3)+LARGE(H55:R55,4)+LARGE(H55:R55,5)+LARGE(H55:R55,6)),0)+0.0001</f>
        <v>146.00309999999999</v>
      </c>
      <c r="T55" s="4">
        <f t="shared" si="4"/>
        <v>146.00310549999998</v>
      </c>
      <c r="U55" s="4">
        <f>IF(results!$AA55&lt;&gt;"b","",results!Z55)</f>
        <v>24.5</v>
      </c>
      <c r="V55" s="4">
        <f>IF(results!AA55="A",1,IF(results!AA55="B",2,IF(results!AA55="C",3,99)))</f>
        <v>2</v>
      </c>
      <c r="W55" s="35">
        <f>results!C55+results!D55</f>
        <v>0</v>
      </c>
      <c r="X55" s="35">
        <f>results!E55+results!F55</f>
        <v>0</v>
      </c>
      <c r="Y55" s="35">
        <f>results!G55+results!H55</f>
        <v>0</v>
      </c>
      <c r="Z55" s="35">
        <f>results!I55+results!J55</f>
        <v>0</v>
      </c>
      <c r="AA55" s="35">
        <f>results!K55+results!L55</f>
        <v>0</v>
      </c>
      <c r="AB55" s="35">
        <f>results!M55+results!N55</f>
        <v>52</v>
      </c>
      <c r="AC55" s="35">
        <f>results!O55+results!P55</f>
        <v>0</v>
      </c>
      <c r="AD55" s="35">
        <f>results!Q55+results!R55</f>
        <v>0</v>
      </c>
      <c r="AE55" s="35">
        <f>results!S55+results!T55</f>
        <v>0</v>
      </c>
      <c r="AF55" s="35">
        <f>results!U55+results!V55</f>
        <v>0</v>
      </c>
      <c r="AG55" s="35">
        <f>results!W55+results!X55</f>
        <v>47</v>
      </c>
    </row>
    <row r="56" spans="1:33" x14ac:dyDescent="0.35">
      <c r="A56" s="18">
        <v>50</v>
      </c>
      <c r="B56" s="20">
        <f t="shared" si="6"/>
        <v>114</v>
      </c>
      <c r="C56" s="20">
        <f t="shared" si="7"/>
        <v>131</v>
      </c>
      <c r="D56" s="14">
        <f t="shared" si="9"/>
        <v>78</v>
      </c>
      <c r="E56" s="14">
        <f t="shared" si="9"/>
        <v>78</v>
      </c>
      <c r="F56" s="2" t="str">
        <f>IF(results!AA56&lt;&gt;"b","",results!B56)</f>
        <v/>
      </c>
      <c r="G56" s="2" t="str">
        <f>IF(results!$AA56&lt;&gt;"b","",results!Y56)</f>
        <v/>
      </c>
      <c r="H56" s="36" t="str">
        <f>IF(results!$AA56&lt;&gt;"b","",W56)</f>
        <v/>
      </c>
      <c r="I56" s="36" t="str">
        <f>IF(results!$AA56&lt;&gt;"b","",IF(X56=W56,X56+0.0001,X56))</f>
        <v/>
      </c>
      <c r="J56" s="36" t="str">
        <f>IF(results!$AA56&lt;&gt;"b","",IF(OR(W56=Y56,X56=Y56),Y56+0.0002,Y56))</f>
        <v/>
      </c>
      <c r="K56" s="36" t="str">
        <f>IF(results!$AA56&lt;&gt;"b","",IF(OR(W56=Z56,X56=Z56,Y56=Z56),Z56+0.0003,Z56))</f>
        <v/>
      </c>
      <c r="L56" s="36" t="str">
        <f>IF(results!$AA56&lt;&gt;"b","",IF(OR(W56=AA56,X56=AA56,Y56=AA56,Z56=AA56),AA56+0.0004,AA56))</f>
        <v/>
      </c>
      <c r="M56" s="36" t="str">
        <f>IF(results!$AA56&lt;&gt;"b","",IF(OR(W56=AB56,X56=AB56,Y56=AB56,Z56=AB56,AA56=AB56),AB56+0.0005,AB56))</f>
        <v/>
      </c>
      <c r="N56" s="36" t="str">
        <f>IF(results!$AA56&lt;&gt;"b","",IF(OR(W56=AC56,X56=AC56,Y56=AC56,Z56=AC56,AA56=AC56,AB56=AC56),AC56+0.0006,AC56))</f>
        <v/>
      </c>
      <c r="O56" s="36" t="str">
        <f>IF(results!$AA56&lt;&gt;"b","",IF(OR(W56=AD56,X56=AD56,Y56=AD56,Z56=AD56,AA56=AD56,AB56=AD56,AC56=AD56),AD56+0.0007,AD56))</f>
        <v/>
      </c>
      <c r="P56" s="36" t="str">
        <f>IF(results!$AA56&lt;&gt;"b","",IF(OR(W56=AE56,X56=AE56,Y56=AE56,Z56=AE56,AA56=AE56,AB56=AE56,AC56=AE56,AD56=AE56),AE56+0.0008,AE56))</f>
        <v/>
      </c>
      <c r="Q56" s="36" t="str">
        <f>IF(results!$AA56&lt;&gt;"b","",IF(OR(W56=AF56,X56=AF56,Y56=AF56,Z56=AF56,AA56=AF56,AB56=AF56,AC56=AF56,AD56=AF56,AE56=AF56),AF56+0.0009,AF56))</f>
        <v/>
      </c>
      <c r="R56" s="36" t="str">
        <f>IF(results!$AA56&lt;&gt;"b","",AG56*2)</f>
        <v/>
      </c>
      <c r="S56" s="54">
        <f t="shared" si="8"/>
        <v>0</v>
      </c>
      <c r="T56" s="4">
        <f t="shared" si="4"/>
        <v>5.5999999999999997E-6</v>
      </c>
      <c r="U56" s="4" t="str">
        <f>IF(results!$AA56&lt;&gt;"b","",results!Z56)</f>
        <v/>
      </c>
      <c r="V56" s="4">
        <f>IF(results!AA56="A",1,IF(results!AA56="B",2,IF(results!AA56="C",3,99)))</f>
        <v>3</v>
      </c>
      <c r="W56" s="35">
        <f>results!C56+results!D56</f>
        <v>0</v>
      </c>
      <c r="X56" s="35">
        <f>results!E56+results!F56</f>
        <v>0</v>
      </c>
      <c r="Y56" s="35">
        <f>results!G56+results!H56</f>
        <v>0</v>
      </c>
      <c r="Z56" s="35">
        <f>results!I56+results!J56</f>
        <v>0</v>
      </c>
      <c r="AA56" s="35">
        <f>results!K56+results!L56</f>
        <v>0</v>
      </c>
      <c r="AB56" s="35">
        <f>results!M56+results!N56</f>
        <v>48</v>
      </c>
      <c r="AC56" s="35">
        <f>results!O56+results!P56</f>
        <v>53</v>
      </c>
      <c r="AD56" s="35">
        <f>results!Q56+results!R56</f>
        <v>51</v>
      </c>
      <c r="AE56" s="35">
        <f>results!S56+results!T56</f>
        <v>0</v>
      </c>
      <c r="AF56" s="35">
        <f>results!U56+results!V56</f>
        <v>0</v>
      </c>
      <c r="AG56" s="35">
        <f>results!W56+results!X56</f>
        <v>37</v>
      </c>
    </row>
    <row r="57" spans="1:33" x14ac:dyDescent="0.35">
      <c r="A57" s="18">
        <v>51</v>
      </c>
      <c r="B57" s="20">
        <f t="shared" si="6"/>
        <v>40</v>
      </c>
      <c r="C57" s="20">
        <f t="shared" si="7"/>
        <v>71</v>
      </c>
      <c r="D57" s="14">
        <f t="shared" si="9"/>
        <v>71</v>
      </c>
      <c r="E57" s="14">
        <f t="shared" si="9"/>
        <v>71</v>
      </c>
      <c r="F57" s="2" t="str">
        <f>IF(results!AA57&lt;&gt;"b","",results!B57)</f>
        <v>Korosec Vojko</v>
      </c>
      <c r="G57" s="2">
        <f>IF(results!$AA57&lt;&gt;"b","",results!Y57)</f>
        <v>1</v>
      </c>
      <c r="H57" s="36">
        <f>IF(results!$AA57&lt;&gt;"b","",W57)</f>
        <v>0</v>
      </c>
      <c r="I57" s="36">
        <f>IF(results!$AA57&lt;&gt;"b","",IF(X57=W57,X57+0.0001,X57))</f>
        <v>1E-4</v>
      </c>
      <c r="J57" s="36">
        <f>IF(results!$AA57&lt;&gt;"b","",IF(OR(W57=Y57,X57=Y57),Y57+0.0002,Y57))</f>
        <v>2.0000000000000001E-4</v>
      </c>
      <c r="K57" s="36">
        <f>IF(results!$AA57&lt;&gt;"b","",IF(OR(W57=Z57,X57=Z57,Y57=Z57),Z57+0.0003,Z57))</f>
        <v>2.9999999999999997E-4</v>
      </c>
      <c r="L57" s="36">
        <f>IF(results!$AA57&lt;&gt;"b","",IF(OR(W57=AA57,X57=AA57,Y57=AA57,Z57=AA57),AA57+0.0004,AA57))</f>
        <v>34</v>
      </c>
      <c r="M57" s="36">
        <f>IF(results!$AA57&lt;&gt;"b","",IF(OR(W57=AB57,X57=AB57,Y57=AB57,Z57=AB57,AA57=AB57),AB57+0.0005,AB57))</f>
        <v>5.0000000000000001E-4</v>
      </c>
      <c r="N57" s="36">
        <f>IF(results!$AA57&lt;&gt;"b","",IF(OR(W57=AC57,X57=AC57,Y57=AC57,Z57=AC57,AA57=AC57,AB57=AC57),AC57+0.0006,AC57))</f>
        <v>5.9999999999999995E-4</v>
      </c>
      <c r="O57" s="36">
        <f>IF(results!$AA57&lt;&gt;"b","",IF(OR(W57=AD57,X57=AD57,Y57=AD57,Z57=AD57,AA57=AD57,AB57=AD57,AC57=AD57),AD57+0.0007,AD57))</f>
        <v>6.9999999999999999E-4</v>
      </c>
      <c r="P57" s="36">
        <f>IF(results!$AA57&lt;&gt;"b","",IF(OR(W57=AE57,X57=AE57,Y57=AE57,Z57=AE57,AA57=AE57,AB57=AE57,AC57=AE57,AD57=AE57),AE57+0.0008,AE57))</f>
        <v>8.0000000000000004E-4</v>
      </c>
      <c r="Q57" s="36">
        <f>IF(results!$AA57&lt;&gt;"b","",IF(OR(W57=AF57,X57=AF57,Y57=AF57,Z57=AF57,AA57=AF57,AB57=AF57,AC57=AF57,AD57=AF57,AE57=AF57),AF57+0.0009,AF57))</f>
        <v>8.9999999999999998E-4</v>
      </c>
      <c r="R57" s="36">
        <f>IF(results!$AA57&lt;&gt;"b","",AG57*2)</f>
        <v>0</v>
      </c>
      <c r="S57" s="54">
        <f t="shared" si="8"/>
        <v>34.003500000000003</v>
      </c>
      <c r="T57" s="4">
        <f t="shared" si="4"/>
        <v>34.003505700000005</v>
      </c>
      <c r="U57" s="4">
        <f>IF(results!$AA57&lt;&gt;"b","",results!Z57)</f>
        <v>17</v>
      </c>
      <c r="V57" s="4">
        <f>IF(results!AA57="A",1,IF(results!AA57="B",2,IF(results!AA57="C",3,99)))</f>
        <v>2</v>
      </c>
      <c r="W57" s="35">
        <f>results!C57+results!D57</f>
        <v>0</v>
      </c>
      <c r="X57" s="35">
        <f>results!E57+results!F57</f>
        <v>0</v>
      </c>
      <c r="Y57" s="35">
        <f>results!G57+results!H57</f>
        <v>0</v>
      </c>
      <c r="Z57" s="35">
        <f>results!I57+results!J57</f>
        <v>0</v>
      </c>
      <c r="AA57" s="35">
        <f>results!K57+results!L57</f>
        <v>34</v>
      </c>
      <c r="AB57" s="35">
        <f>results!M57+results!N57</f>
        <v>0</v>
      </c>
      <c r="AC57" s="35">
        <f>results!O57+results!P57</f>
        <v>0</v>
      </c>
      <c r="AD57" s="35">
        <f>results!Q57+results!R57</f>
        <v>0</v>
      </c>
      <c r="AE57" s="35">
        <f>results!S57+results!T57</f>
        <v>0</v>
      </c>
      <c r="AF57" s="35">
        <f>results!U57+results!V57</f>
        <v>0</v>
      </c>
      <c r="AG57" s="35">
        <f>results!W57+results!X57</f>
        <v>0</v>
      </c>
    </row>
    <row r="58" spans="1:33" x14ac:dyDescent="0.35">
      <c r="A58" s="18">
        <v>52</v>
      </c>
      <c r="B58" s="20">
        <f t="shared" si="6"/>
        <v>40</v>
      </c>
      <c r="C58" s="20">
        <f t="shared" si="7"/>
        <v>74</v>
      </c>
      <c r="D58" s="14">
        <f t="shared" si="9"/>
        <v>74</v>
      </c>
      <c r="E58" s="14">
        <f t="shared" si="9"/>
        <v>74</v>
      </c>
      <c r="F58" s="2" t="str">
        <f>IF(results!AA58&lt;&gt;"b","",results!B58)</f>
        <v>Kralj Bostjan</v>
      </c>
      <c r="G58" s="2">
        <f>IF(results!$AA58&lt;&gt;"b","",results!Y58)</f>
        <v>1</v>
      </c>
      <c r="H58" s="36">
        <f>IF(results!$AA58&lt;&gt;"b","",W58)</f>
        <v>0</v>
      </c>
      <c r="I58" s="36">
        <f>IF(results!$AA58&lt;&gt;"b","",IF(X58=W58,X58+0.0001,X58))</f>
        <v>1E-4</v>
      </c>
      <c r="J58" s="36">
        <f>IF(results!$AA58&lt;&gt;"b","",IF(OR(W58=Y58,X58=Y58),Y58+0.0002,Y58))</f>
        <v>2.0000000000000001E-4</v>
      </c>
      <c r="K58" s="36">
        <f>IF(results!$AA58&lt;&gt;"b","",IF(OR(W58=Z58,X58=Z58,Y58=Z58),Z58+0.0003,Z58))</f>
        <v>17</v>
      </c>
      <c r="L58" s="36">
        <f>IF(results!$AA58&lt;&gt;"b","",IF(OR(W58=AA58,X58=AA58,Y58=AA58,Z58=AA58),AA58+0.0004,AA58))</f>
        <v>4.0000000000000002E-4</v>
      </c>
      <c r="M58" s="36">
        <f>IF(results!$AA58&lt;&gt;"b","",IF(OR(W58=AB58,X58=AB58,Y58=AB58,Z58=AB58,AA58=AB58),AB58+0.0005,AB58))</f>
        <v>5.0000000000000001E-4</v>
      </c>
      <c r="N58" s="36">
        <f>IF(results!$AA58&lt;&gt;"b","",IF(OR(W58=AC58,X58=AC58,Y58=AC58,Z58=AC58,AA58=AC58,AB58=AC58),AC58+0.0006,AC58))</f>
        <v>5.9999999999999995E-4</v>
      </c>
      <c r="O58" s="36">
        <f>IF(results!$AA58&lt;&gt;"b","",IF(OR(W58=AD58,X58=AD58,Y58=AD58,Z58=AD58,AA58=AD58,AB58=AD58,AC58=AD58),AD58+0.0007,AD58))</f>
        <v>6.9999999999999999E-4</v>
      </c>
      <c r="P58" s="36">
        <f>IF(results!$AA58&lt;&gt;"b","",IF(OR(W58=AE58,X58=AE58,Y58=AE58,Z58=AE58,AA58=AE58,AB58=AE58,AC58=AE58,AD58=AE58),AE58+0.0008,AE58))</f>
        <v>8.0000000000000004E-4</v>
      </c>
      <c r="Q58" s="36">
        <f>IF(results!$AA58&lt;&gt;"b","",IF(OR(W58=AF58,X58=AF58,Y58=AF58,Z58=AF58,AA58=AF58,AB58=AF58,AC58=AF58,AD58=AF58,AE58=AF58),AF58+0.0009,AF58))</f>
        <v>8.9999999999999998E-4</v>
      </c>
      <c r="R58" s="36">
        <f>IF(results!$AA58&lt;&gt;"b","",AG58*2)</f>
        <v>0</v>
      </c>
      <c r="S58" s="54">
        <f t="shared" si="8"/>
        <v>17.003499999999999</v>
      </c>
      <c r="T58" s="4">
        <f t="shared" si="4"/>
        <v>17.003505799999999</v>
      </c>
      <c r="U58" s="4">
        <f>IF(results!$AA58&lt;&gt;"b","",results!Z58)</f>
        <v>23.3</v>
      </c>
      <c r="V58" s="4">
        <f>IF(results!AA58="A",1,IF(results!AA58="B",2,IF(results!AA58="C",3,99)))</f>
        <v>2</v>
      </c>
      <c r="W58" s="35">
        <f>results!C58+results!D58</f>
        <v>0</v>
      </c>
      <c r="X58" s="35">
        <f>results!E58+results!F58</f>
        <v>0</v>
      </c>
      <c r="Y58" s="35">
        <f>results!G58+results!H58</f>
        <v>0</v>
      </c>
      <c r="Z58" s="35">
        <f>results!I58+results!J58</f>
        <v>17</v>
      </c>
      <c r="AA58" s="35">
        <f>results!K58+results!L58</f>
        <v>0</v>
      </c>
      <c r="AB58" s="35">
        <f>results!M58+results!N58</f>
        <v>0</v>
      </c>
      <c r="AC58" s="35">
        <f>results!O58+results!P58</f>
        <v>0</v>
      </c>
      <c r="AD58" s="35">
        <f>results!Q58+results!R58</f>
        <v>0</v>
      </c>
      <c r="AE58" s="35">
        <f>results!S58+results!T58</f>
        <v>0</v>
      </c>
      <c r="AF58" s="35">
        <f>results!U58+results!V58</f>
        <v>0</v>
      </c>
      <c r="AG58" s="35">
        <f>results!W58+results!X58</f>
        <v>0</v>
      </c>
    </row>
    <row r="59" spans="1:33" x14ac:dyDescent="0.35">
      <c r="A59" s="18">
        <v>53</v>
      </c>
      <c r="B59" s="20">
        <f t="shared" si="6"/>
        <v>40</v>
      </c>
      <c r="C59" s="20">
        <f t="shared" si="7"/>
        <v>27</v>
      </c>
      <c r="D59" s="14">
        <f t="shared" si="9"/>
        <v>27</v>
      </c>
      <c r="E59" s="14">
        <f t="shared" si="9"/>
        <v>27</v>
      </c>
      <c r="F59" s="2" t="str">
        <f>IF(results!AA59&lt;&gt;"b","",results!B59)</f>
        <v>Krammer Franz Johann</v>
      </c>
      <c r="G59" s="2">
        <f>IF(results!$AA59&lt;&gt;"b","",results!Y59)</f>
        <v>2</v>
      </c>
      <c r="H59" s="36">
        <f>IF(results!$AA59&lt;&gt;"b","",W59)</f>
        <v>0</v>
      </c>
      <c r="I59" s="36">
        <f>IF(results!$AA59&lt;&gt;"b","",IF(X59=W59,X59+0.0001,X59))</f>
        <v>1E-4</v>
      </c>
      <c r="J59" s="36">
        <f>IF(results!$AA59&lt;&gt;"b","",IF(OR(W59=Y59,X59=Y59),Y59+0.0002,Y59))</f>
        <v>2.0000000000000001E-4</v>
      </c>
      <c r="K59" s="36">
        <f>IF(results!$AA59&lt;&gt;"b","",IF(OR(W59=Z59,X59=Z59,Y59=Z59),Z59+0.0003,Z59))</f>
        <v>2.9999999999999997E-4</v>
      </c>
      <c r="L59" s="36">
        <f>IF(results!$AA59&lt;&gt;"b","",IF(OR(W59=AA59,X59=AA59,Y59=AA59,Z59=AA59),AA59+0.0004,AA59))</f>
        <v>4.0000000000000002E-4</v>
      </c>
      <c r="M59" s="36">
        <f>IF(results!$AA59&lt;&gt;"b","",IF(OR(W59=AB59,X59=AB59,Y59=AB59,Z59=AB59,AA59=AB59),AB59+0.0005,AB59))</f>
        <v>5.0000000000000001E-4</v>
      </c>
      <c r="N59" s="36">
        <f>IF(results!$AA59&lt;&gt;"b","",IF(OR(W59=AC59,X59=AC59,Y59=AC59,Z59=AC59,AA59=AC59,AB59=AC59),AC59+0.0006,AC59))</f>
        <v>5.9999999999999995E-4</v>
      </c>
      <c r="O59" s="36">
        <f>IF(results!$AA59&lt;&gt;"b","",IF(OR(W59=AD59,X59=AD59,Y59=AD59,Z59=AD59,AA59=AD59,AB59=AD59,AC59=AD59),AD59+0.0007,AD59))</f>
        <v>6.9999999999999999E-4</v>
      </c>
      <c r="P59" s="36">
        <f>IF(results!$AA59&lt;&gt;"b","",IF(OR(W59=AE59,X59=AE59,Y59=AE59,Z59=AE59,AA59=AE59,AB59=AE59,AC59=AE59,AD59=AE59),AE59+0.0008,AE59))</f>
        <v>8.0000000000000004E-4</v>
      </c>
      <c r="Q59" s="36">
        <f>IF(results!$AA59&lt;&gt;"b","",IF(OR(W59=AF59,X59=AF59,Y59=AF59,Z59=AF59,AA59=AF59,AB59=AF59,AC59=AF59,AD59=AF59,AE59=AF59),AF59+0.0009,AF59))</f>
        <v>38</v>
      </c>
      <c r="R59" s="36">
        <f>IF(results!$AA59&lt;&gt;"b","",AG59*2)</f>
        <v>88</v>
      </c>
      <c r="S59" s="54">
        <f t="shared" si="8"/>
        <v>126.0026</v>
      </c>
      <c r="T59" s="4">
        <f t="shared" si="4"/>
        <v>126.00260590000001</v>
      </c>
      <c r="U59" s="4">
        <f>IF(results!$AA59&lt;&gt;"b","",results!Z59)</f>
        <v>19.8</v>
      </c>
      <c r="V59" s="4">
        <f>IF(results!AA59="A",1,IF(results!AA59="B",2,IF(results!AA59="C",3,99)))</f>
        <v>2</v>
      </c>
      <c r="W59" s="35">
        <f>results!C59+results!D59</f>
        <v>0</v>
      </c>
      <c r="X59" s="35">
        <f>results!E59+results!F59</f>
        <v>0</v>
      </c>
      <c r="Y59" s="35">
        <f>results!G59+results!H59</f>
        <v>0</v>
      </c>
      <c r="Z59" s="35">
        <f>results!I59+results!J59</f>
        <v>0</v>
      </c>
      <c r="AA59" s="35">
        <f>results!K59+results!L59</f>
        <v>0</v>
      </c>
      <c r="AB59" s="35">
        <f>results!M59+results!N59</f>
        <v>0</v>
      </c>
      <c r="AC59" s="35">
        <f>results!O59+results!P59</f>
        <v>0</v>
      </c>
      <c r="AD59" s="35">
        <f>results!Q59+results!R59</f>
        <v>0</v>
      </c>
      <c r="AE59" s="35">
        <f>results!S59+results!T59</f>
        <v>0</v>
      </c>
      <c r="AF59" s="35">
        <f>results!U59+results!V59</f>
        <v>38</v>
      </c>
      <c r="AG59" s="35">
        <f>results!W59+results!X59</f>
        <v>44</v>
      </c>
    </row>
    <row r="60" spans="1:33" x14ac:dyDescent="0.35">
      <c r="A60" s="18">
        <v>54</v>
      </c>
      <c r="B60" s="20">
        <f t="shared" si="6"/>
        <v>1</v>
      </c>
      <c r="C60" s="20">
        <f t="shared" si="7"/>
        <v>130</v>
      </c>
      <c r="D60" s="14">
        <f t="shared" si="9"/>
        <v>78</v>
      </c>
      <c r="E60" s="14">
        <f t="shared" si="9"/>
        <v>78</v>
      </c>
      <c r="F60" s="2" t="str">
        <f>IF(results!AA60&lt;&gt;"b","",results!B60)</f>
        <v/>
      </c>
      <c r="G60" s="2" t="str">
        <f>IF(results!$AA60&lt;&gt;"b","",results!Y60)</f>
        <v/>
      </c>
      <c r="H60" s="36" t="str">
        <f>IF(results!$AA60&lt;&gt;"b","",W60)</f>
        <v/>
      </c>
      <c r="I60" s="36" t="str">
        <f>IF(results!$AA60&lt;&gt;"b","",IF(X60=W60,X60+0.0001,X60))</f>
        <v/>
      </c>
      <c r="J60" s="36" t="str">
        <f>IF(results!$AA60&lt;&gt;"b","",IF(OR(W60=Y60,X60=Y60),Y60+0.0002,Y60))</f>
        <v/>
      </c>
      <c r="K60" s="36" t="str">
        <f>IF(results!$AA60&lt;&gt;"b","",IF(OR(W60=Z60,X60=Z60,Y60=Z60),Z60+0.0003,Z60))</f>
        <v/>
      </c>
      <c r="L60" s="36" t="str">
        <f>IF(results!$AA60&lt;&gt;"b","",IF(OR(W60=AA60,X60=AA60,Y60=AA60,Z60=AA60),AA60+0.0004,AA60))</f>
        <v/>
      </c>
      <c r="M60" s="36" t="str">
        <f>IF(results!$AA60&lt;&gt;"b","",IF(OR(W60=AB60,X60=AB60,Y60=AB60,Z60=AB60,AA60=AB60),AB60+0.0005,AB60))</f>
        <v/>
      </c>
      <c r="N60" s="36" t="str">
        <f>IF(results!$AA60&lt;&gt;"b","",IF(OR(W60=AC60,X60=AC60,Y60=AC60,Z60=AC60,AA60=AC60,AB60=AC60),AC60+0.0006,AC60))</f>
        <v/>
      </c>
      <c r="O60" s="36" t="str">
        <f>IF(results!$AA60&lt;&gt;"b","",IF(OR(W60=AD60,X60=AD60,Y60=AD60,Z60=AD60,AA60=AD60,AB60=AD60,AC60=AD60),AD60+0.0007,AD60))</f>
        <v/>
      </c>
      <c r="P60" s="36" t="str">
        <f>IF(results!$AA60&lt;&gt;"b","",IF(OR(W60=AE60,X60=AE60,Y60=AE60,Z60=AE60,AA60=AE60,AB60=AE60,AC60=AE60,AD60=AE60),AE60+0.0008,AE60))</f>
        <v/>
      </c>
      <c r="Q60" s="36" t="str">
        <f>IF(results!$AA60&lt;&gt;"b","",IF(OR(W60=AF60,X60=AF60,Y60=AF60,Z60=AF60,AA60=AF60,AB60=AF60,AC60=AF60,AD60=AF60,AE60=AF60),AF60+0.0009,AF60))</f>
        <v/>
      </c>
      <c r="R60" s="36" t="str">
        <f>IF(results!$AA60&lt;&gt;"b","",AG60*2)</f>
        <v/>
      </c>
      <c r="S60" s="54">
        <f t="shared" si="8"/>
        <v>0</v>
      </c>
      <c r="T60" s="4">
        <f t="shared" si="4"/>
        <v>6.0000000000000002E-6</v>
      </c>
      <c r="U60" s="4" t="str">
        <f>IF(results!$AA60&lt;&gt;"b","",results!Z60)</f>
        <v/>
      </c>
      <c r="V60" s="4">
        <f>IF(results!AA60="A",1,IF(results!AA60="B",2,IF(results!AA60="C",3,99)))</f>
        <v>1</v>
      </c>
      <c r="W60" s="35">
        <f>results!C60+results!D60</f>
        <v>0</v>
      </c>
      <c r="X60" s="35">
        <f>results!E60+results!F60</f>
        <v>53</v>
      </c>
      <c r="Y60" s="35">
        <f>results!G60+results!H60</f>
        <v>0</v>
      </c>
      <c r="Z60" s="35">
        <f>results!I60+results!J60</f>
        <v>0</v>
      </c>
      <c r="AA60" s="35">
        <f>results!K60+results!L60</f>
        <v>0</v>
      </c>
      <c r="AB60" s="35">
        <f>results!M60+results!N60</f>
        <v>0</v>
      </c>
      <c r="AC60" s="35">
        <f>results!O60+results!P60</f>
        <v>0</v>
      </c>
      <c r="AD60" s="35">
        <f>results!Q60+results!R60</f>
        <v>0</v>
      </c>
      <c r="AE60" s="35">
        <f>results!S60+results!T60</f>
        <v>0</v>
      </c>
      <c r="AF60" s="35">
        <f>results!U60+results!V60</f>
        <v>0</v>
      </c>
      <c r="AG60" s="35">
        <f>results!W60+results!X60</f>
        <v>0</v>
      </c>
    </row>
    <row r="61" spans="1:33" x14ac:dyDescent="0.35">
      <c r="A61" s="18">
        <v>55</v>
      </c>
      <c r="B61" s="20">
        <f t="shared" si="6"/>
        <v>1</v>
      </c>
      <c r="C61" s="20">
        <f t="shared" si="7"/>
        <v>129</v>
      </c>
      <c r="D61" s="14">
        <f t="shared" si="9"/>
        <v>78</v>
      </c>
      <c r="E61" s="14">
        <f t="shared" si="9"/>
        <v>78</v>
      </c>
      <c r="F61" s="2" t="str">
        <f>IF(results!AA61&lt;&gt;"b","",results!B61)</f>
        <v/>
      </c>
      <c r="G61" s="2" t="str">
        <f>IF(results!$AA61&lt;&gt;"b","",results!Y61)</f>
        <v/>
      </c>
      <c r="H61" s="36" t="str">
        <f>IF(results!$AA61&lt;&gt;"b","",W61)</f>
        <v/>
      </c>
      <c r="I61" s="36" t="str">
        <f>IF(results!$AA61&lt;&gt;"b","",IF(X61=W61,X61+0.0001,X61))</f>
        <v/>
      </c>
      <c r="J61" s="36" t="str">
        <f>IF(results!$AA61&lt;&gt;"b","",IF(OR(W61=Y61,X61=Y61),Y61+0.0002,Y61))</f>
        <v/>
      </c>
      <c r="K61" s="36" t="str">
        <f>IF(results!$AA61&lt;&gt;"b","",IF(OR(W61=Z61,X61=Z61,Y61=Z61),Z61+0.0003,Z61))</f>
        <v/>
      </c>
      <c r="L61" s="36" t="str">
        <f>IF(results!$AA61&lt;&gt;"b","",IF(OR(W61=AA61,X61=AA61,Y61=AA61,Z61=AA61),AA61+0.0004,AA61))</f>
        <v/>
      </c>
      <c r="M61" s="36" t="str">
        <f>IF(results!$AA61&lt;&gt;"b","",IF(OR(W61=AB61,X61=AB61,Y61=AB61,Z61=AB61,AA61=AB61),AB61+0.0005,AB61))</f>
        <v/>
      </c>
      <c r="N61" s="36" t="str">
        <f>IF(results!$AA61&lt;&gt;"b","",IF(OR(W61=AC61,X61=AC61,Y61=AC61,Z61=AC61,AA61=AC61,AB61=AC61),AC61+0.0006,AC61))</f>
        <v/>
      </c>
      <c r="O61" s="36" t="str">
        <f>IF(results!$AA61&lt;&gt;"b","",IF(OR(W61=AD61,X61=AD61,Y61=AD61,Z61=AD61,AA61=AD61,AB61=AD61,AC61=AD61),AD61+0.0007,AD61))</f>
        <v/>
      </c>
      <c r="P61" s="36" t="str">
        <f>IF(results!$AA61&lt;&gt;"b","",IF(OR(W61=AE61,X61=AE61,Y61=AE61,Z61=AE61,AA61=AE61,AB61=AE61,AC61=AE61,AD61=AE61),AE61+0.0008,AE61))</f>
        <v/>
      </c>
      <c r="Q61" s="36" t="str">
        <f>IF(results!$AA61&lt;&gt;"b","",IF(OR(W61=AF61,X61=AF61,Y61=AF61,Z61=AF61,AA61=AF61,AB61=AF61,AC61=AF61,AD61=AF61,AE61=AF61),AF61+0.0009,AF61))</f>
        <v/>
      </c>
      <c r="R61" s="36" t="str">
        <f>IF(results!$AA61&lt;&gt;"b","",AG61*2)</f>
        <v/>
      </c>
      <c r="S61" s="54">
        <f t="shared" si="8"/>
        <v>0</v>
      </c>
      <c r="T61" s="4">
        <f t="shared" si="4"/>
        <v>6.1E-6</v>
      </c>
      <c r="U61" s="4" t="str">
        <f>IF(results!$AA61&lt;&gt;"b","",results!Z61)</f>
        <v/>
      </c>
      <c r="V61" s="4">
        <f>IF(results!AA61="A",1,IF(results!AA61="B",2,IF(results!AA61="C",3,99)))</f>
        <v>1</v>
      </c>
      <c r="W61" s="35">
        <f>results!C61+results!D61</f>
        <v>0</v>
      </c>
      <c r="X61" s="35">
        <f>results!E61+results!F61</f>
        <v>48</v>
      </c>
      <c r="Y61" s="35">
        <f>results!G61+results!H61</f>
        <v>0</v>
      </c>
      <c r="Z61" s="35">
        <f>results!I61+results!J61</f>
        <v>0</v>
      </c>
      <c r="AA61" s="35">
        <f>results!K61+results!L61</f>
        <v>0</v>
      </c>
      <c r="AB61" s="35">
        <f>results!M61+results!N61</f>
        <v>0</v>
      </c>
      <c r="AC61" s="35">
        <f>results!O61+results!P61</f>
        <v>0</v>
      </c>
      <c r="AD61" s="35">
        <f>results!Q61+results!R61</f>
        <v>0</v>
      </c>
      <c r="AE61" s="35">
        <f>results!S61+results!T61</f>
        <v>0</v>
      </c>
      <c r="AF61" s="35">
        <f>results!U61+results!V61</f>
        <v>0</v>
      </c>
      <c r="AG61" s="35">
        <f>results!W61+results!X61</f>
        <v>0</v>
      </c>
    </row>
    <row r="62" spans="1:33" x14ac:dyDescent="0.35">
      <c r="A62" s="18">
        <v>56</v>
      </c>
      <c r="B62" s="20">
        <f t="shared" si="6"/>
        <v>40</v>
      </c>
      <c r="C62" s="20">
        <f t="shared" si="7"/>
        <v>24</v>
      </c>
      <c r="D62" s="14">
        <f t="shared" si="9"/>
        <v>24</v>
      </c>
      <c r="E62" s="14">
        <f t="shared" si="9"/>
        <v>24</v>
      </c>
      <c r="F62" s="2" t="str">
        <f>IF(results!AA62&lt;&gt;"b","",results!B62)</f>
        <v>Krammer Reinhard</v>
      </c>
      <c r="G62" s="2">
        <f>IF(results!$AA62&lt;&gt;"b","",results!Y62)</f>
        <v>3</v>
      </c>
      <c r="H62" s="36">
        <f>IF(results!$AA62&lt;&gt;"b","",W62)</f>
        <v>0</v>
      </c>
      <c r="I62" s="36">
        <f>IF(results!$AA62&lt;&gt;"b","",IF(X62=W62,X62+0.0001,X62))</f>
        <v>49</v>
      </c>
      <c r="J62" s="36">
        <f>IF(results!$AA62&lt;&gt;"b","",IF(OR(W62=Y62,X62=Y62),Y62+0.0002,Y62))</f>
        <v>48</v>
      </c>
      <c r="K62" s="36">
        <f>IF(results!$AA62&lt;&gt;"b","",IF(OR(W62=Z62,X62=Z62,Y62=Z62),Z62+0.0003,Z62))</f>
        <v>2.9999999999999997E-4</v>
      </c>
      <c r="L62" s="36">
        <f>IF(results!$AA62&lt;&gt;"b","",IF(OR(W62=AA62,X62=AA62,Y62=AA62,Z62=AA62),AA62+0.0004,AA62))</f>
        <v>4.0000000000000002E-4</v>
      </c>
      <c r="M62" s="36">
        <f>IF(results!$AA62&lt;&gt;"b","",IF(OR(W62=AB62,X62=AB62,Y62=AB62,Z62=AB62,AA62=AB62),AB62+0.0005,AB62))</f>
        <v>5.0000000000000001E-4</v>
      </c>
      <c r="N62" s="36">
        <f>IF(results!$AA62&lt;&gt;"b","",IF(OR(W62=AC62,X62=AC62,Y62=AC62,Z62=AC62,AA62=AC62,AB62=AC62),AC62+0.0006,AC62))</f>
        <v>5.9999999999999995E-4</v>
      </c>
      <c r="O62" s="36">
        <f>IF(results!$AA62&lt;&gt;"b","",IF(OR(W62=AD62,X62=AD62,Y62=AD62,Z62=AD62,AA62=AD62,AB62=AD62,AC62=AD62),AD62+0.0007,AD62))</f>
        <v>6.9999999999999999E-4</v>
      </c>
      <c r="P62" s="36">
        <f>IF(results!$AA62&lt;&gt;"b","",IF(OR(W62=AE62,X62=AE62,Y62=AE62,Z62=AE62,AA62=AE62,AB62=AE62,AC62=AE62,AD62=AE62),AE62+0.0008,AE62))</f>
        <v>8.0000000000000004E-4</v>
      </c>
      <c r="Q62" s="36">
        <f>IF(results!$AA62&lt;&gt;"b","",IF(OR(W62=AF62,X62=AF62,Y62=AF62,Z62=AF62,AA62=AF62,AB62=AF62,AC62=AF62,AD62=AF62,AE62=AF62),AF62+0.0009,AF62))</f>
        <v>57</v>
      </c>
      <c r="R62" s="36">
        <f>IF(results!$AA62&lt;&gt;"b","",AG62*2)</f>
        <v>0</v>
      </c>
      <c r="S62" s="54">
        <f t="shared" si="8"/>
        <v>154.00209999999998</v>
      </c>
      <c r="T62" s="4">
        <f t="shared" si="4"/>
        <v>154.00210619999999</v>
      </c>
      <c r="U62" s="4">
        <f>IF(results!$AA62&lt;&gt;"b","",results!Z62)</f>
        <v>18</v>
      </c>
      <c r="V62" s="4">
        <f>IF(results!AA62="A",1,IF(results!AA62="B",2,IF(results!AA62="C",3,99)))</f>
        <v>2</v>
      </c>
      <c r="W62" s="35">
        <f>results!C62+results!D62</f>
        <v>0</v>
      </c>
      <c r="X62" s="35">
        <f>results!E62+results!F62</f>
        <v>49</v>
      </c>
      <c r="Y62" s="35">
        <f>results!G62+results!H62</f>
        <v>48</v>
      </c>
      <c r="Z62" s="35">
        <f>results!I62+results!J62</f>
        <v>0</v>
      </c>
      <c r="AA62" s="35">
        <f>results!K62+results!L62</f>
        <v>0</v>
      </c>
      <c r="AB62" s="35">
        <f>results!M62+results!N62</f>
        <v>0</v>
      </c>
      <c r="AC62" s="35">
        <f>results!O62+results!P62</f>
        <v>0</v>
      </c>
      <c r="AD62" s="35">
        <f>results!Q62+results!R62</f>
        <v>0</v>
      </c>
      <c r="AE62" s="35">
        <f>results!S62+results!T62</f>
        <v>0</v>
      </c>
      <c r="AF62" s="35">
        <f>results!U62+results!V62</f>
        <v>57</v>
      </c>
      <c r="AG62" s="35">
        <f>results!W62+results!X62</f>
        <v>0</v>
      </c>
    </row>
    <row r="63" spans="1:33" x14ac:dyDescent="0.35">
      <c r="A63" s="18">
        <v>57</v>
      </c>
      <c r="B63" s="20">
        <f t="shared" si="6"/>
        <v>40</v>
      </c>
      <c r="C63" s="20">
        <f t="shared" si="7"/>
        <v>9</v>
      </c>
      <c r="D63" s="14">
        <f t="shared" si="9"/>
        <v>9</v>
      </c>
      <c r="E63" s="14">
        <f t="shared" si="9"/>
        <v>9</v>
      </c>
      <c r="F63" s="2" t="str">
        <f>IF(results!AA63&lt;&gt;"b","",results!B63)</f>
        <v xml:space="preserve">Kranjc Romana </v>
      </c>
      <c r="G63" s="2">
        <f>IF(results!$AA63&lt;&gt;"b","",results!Y63)</f>
        <v>6</v>
      </c>
      <c r="H63" s="36">
        <f>IF(results!$AA63&lt;&gt;"b","",W63)</f>
        <v>41</v>
      </c>
      <c r="I63" s="36">
        <f>IF(results!$AA63&lt;&gt;"b","",IF(X63=W63,X63+0.0001,X63))</f>
        <v>0</v>
      </c>
      <c r="J63" s="36">
        <f>IF(results!$AA63&lt;&gt;"b","",IF(OR(W63=Y63,X63=Y63),Y63+0.0002,Y63))</f>
        <v>2.0000000000000001E-4</v>
      </c>
      <c r="K63" s="36">
        <f>IF(results!$AA63&lt;&gt;"b","",IF(OR(W63=Z63,X63=Z63,Y63=Z63),Z63+0.0003,Z63))</f>
        <v>42</v>
      </c>
      <c r="L63" s="36">
        <f>IF(results!$AA63&lt;&gt;"b","",IF(OR(W63=AA63,X63=AA63,Y63=AA63,Z63=AA63),AA63+0.0004,AA63))</f>
        <v>45</v>
      </c>
      <c r="M63" s="36">
        <f>IF(results!$AA63&lt;&gt;"b","",IF(OR(W63=AB63,X63=AB63,Y63=AB63,Z63=AB63,AA63=AB63),AB63+0.0005,AB63))</f>
        <v>5.0000000000000001E-4</v>
      </c>
      <c r="N63" s="36">
        <f>IF(results!$AA63&lt;&gt;"b","",IF(OR(W63=AC63,X63=AC63,Y63=AC63,Z63=AC63,AA63=AC63,AB63=AC63),AC63+0.0006,AC63))</f>
        <v>5.9999999999999995E-4</v>
      </c>
      <c r="O63" s="36">
        <f>IF(results!$AA63&lt;&gt;"b","",IF(OR(W63=AD63,X63=AD63,Y63=AD63,Z63=AD63,AA63=AD63,AB63=AD63,AC63=AD63),AD63+0.0007,AD63))</f>
        <v>44</v>
      </c>
      <c r="P63" s="36">
        <f>IF(results!$AA63&lt;&gt;"b","",IF(OR(W63=AE63,X63=AE63,Y63=AE63,Z63=AE63,AA63=AE63,AB63=AE63,AC63=AE63,AD63=AE63),AE63+0.0008,AE63))</f>
        <v>8.0000000000000004E-4</v>
      </c>
      <c r="Q63" s="36">
        <f>IF(results!$AA63&lt;&gt;"b","",IF(OR(W63=AF63,X63=AF63,Y63=AF63,Z63=AF63,AA63=AF63,AB63=AF63,AC63=AF63,AD63=AF63,AE63=AF63),AF63+0.0009,AF63))</f>
        <v>42.000900000000001</v>
      </c>
      <c r="R63" s="36">
        <f>IF(results!$AA63&lt;&gt;"b","",AG63*2)</f>
        <v>88</v>
      </c>
      <c r="S63" s="54">
        <f t="shared" si="8"/>
        <v>302.0009</v>
      </c>
      <c r="T63" s="4">
        <f t="shared" si="4"/>
        <v>302.0009063</v>
      </c>
      <c r="U63" s="4">
        <f>IF(results!$AA63&lt;&gt;"b","",results!Z63)</f>
        <v>24.6</v>
      </c>
      <c r="V63" s="4">
        <f>IF(results!AA63="A",1,IF(results!AA63="B",2,IF(results!AA63="C",3,99)))</f>
        <v>2</v>
      </c>
      <c r="W63" s="35">
        <f>results!C63+results!D63</f>
        <v>41</v>
      </c>
      <c r="X63" s="35">
        <f>results!E63+results!F63</f>
        <v>0</v>
      </c>
      <c r="Y63" s="35">
        <f>results!G63+results!H63</f>
        <v>0</v>
      </c>
      <c r="Z63" s="35">
        <f>results!I63+results!J63</f>
        <v>42</v>
      </c>
      <c r="AA63" s="35">
        <f>results!K63+results!L63</f>
        <v>45</v>
      </c>
      <c r="AB63" s="35">
        <f>results!M63+results!N63</f>
        <v>0</v>
      </c>
      <c r="AC63" s="35">
        <f>results!O63+results!P63</f>
        <v>0</v>
      </c>
      <c r="AD63" s="35">
        <f>results!Q63+results!R63</f>
        <v>44</v>
      </c>
      <c r="AE63" s="35">
        <f>results!S63+results!T63</f>
        <v>0</v>
      </c>
      <c r="AF63" s="35">
        <f>results!U63+results!V63</f>
        <v>42</v>
      </c>
      <c r="AG63" s="35">
        <f>results!W63+results!X63</f>
        <v>44</v>
      </c>
    </row>
    <row r="64" spans="1:33" x14ac:dyDescent="0.35">
      <c r="A64" s="18">
        <v>58</v>
      </c>
      <c r="B64" s="20">
        <f t="shared" si="6"/>
        <v>1</v>
      </c>
      <c r="C64" s="20">
        <f t="shared" si="7"/>
        <v>128</v>
      </c>
      <c r="D64" s="14">
        <f t="shared" si="9"/>
        <v>78</v>
      </c>
      <c r="E64" s="14">
        <f t="shared" si="9"/>
        <v>78</v>
      </c>
      <c r="F64" s="2" t="str">
        <f>IF(results!AA64&lt;&gt;"b","",results!B64)</f>
        <v/>
      </c>
      <c r="G64" s="2" t="str">
        <f>IF(results!$AA64&lt;&gt;"b","",results!Y64)</f>
        <v/>
      </c>
      <c r="H64" s="36" t="str">
        <f>IF(results!$AA64&lt;&gt;"b","",W64)</f>
        <v/>
      </c>
      <c r="I64" s="36" t="str">
        <f>IF(results!$AA64&lt;&gt;"b","",IF(X64=W64,X64+0.0001,X64))</f>
        <v/>
      </c>
      <c r="J64" s="36" t="str">
        <f>IF(results!$AA64&lt;&gt;"b","",IF(OR(W64=Y64,X64=Y64),Y64+0.0002,Y64))</f>
        <v/>
      </c>
      <c r="K64" s="36" t="str">
        <f>IF(results!$AA64&lt;&gt;"b","",IF(OR(W64=Z64,X64=Z64,Y64=Z64),Z64+0.0003,Z64))</f>
        <v/>
      </c>
      <c r="L64" s="36" t="str">
        <f>IF(results!$AA64&lt;&gt;"b","",IF(OR(W64=AA64,X64=AA64,Y64=AA64,Z64=AA64),AA64+0.0004,AA64))</f>
        <v/>
      </c>
      <c r="M64" s="36" t="str">
        <f>IF(results!$AA64&lt;&gt;"b","",IF(OR(W64=AB64,X64=AB64,Y64=AB64,Z64=AB64,AA64=AB64),AB64+0.0005,AB64))</f>
        <v/>
      </c>
      <c r="N64" s="36" t="str">
        <f>IF(results!$AA64&lt;&gt;"b","",IF(OR(W64=AC64,X64=AC64,Y64=AC64,Z64=AC64,AA64=AC64,AB64=AC64),AC64+0.0006,AC64))</f>
        <v/>
      </c>
      <c r="O64" s="36" t="str">
        <f>IF(results!$AA64&lt;&gt;"b","",IF(OR(W64=AD64,X64=AD64,Y64=AD64,Z64=AD64,AA64=AD64,AB64=AD64,AC64=AD64),AD64+0.0007,AD64))</f>
        <v/>
      </c>
      <c r="P64" s="36" t="str">
        <f>IF(results!$AA64&lt;&gt;"b","",IF(OR(W64=AE64,X64=AE64,Y64=AE64,Z64=AE64,AA64=AE64,AB64=AE64,AC64=AE64,AD64=AE64),AE64+0.0008,AE64))</f>
        <v/>
      </c>
      <c r="Q64" s="36" t="str">
        <f>IF(results!$AA64&lt;&gt;"b","",IF(OR(W64=AF64,X64=AF64,Y64=AF64,Z64=AF64,AA64=AF64,AB64=AF64,AC64=AF64,AD64=AF64,AE64=AF64),AF64+0.0009,AF64))</f>
        <v/>
      </c>
      <c r="R64" s="36" t="str">
        <f>IF(results!$AA64&lt;&gt;"b","",AG64*2)</f>
        <v/>
      </c>
      <c r="S64" s="54">
        <f t="shared" si="8"/>
        <v>0</v>
      </c>
      <c r="T64" s="4">
        <f t="shared" si="4"/>
        <v>6.3999999999999997E-6</v>
      </c>
      <c r="U64" s="4" t="str">
        <f>IF(results!$AA64&lt;&gt;"b","",results!Z64)</f>
        <v/>
      </c>
      <c r="V64" s="4">
        <f>IF(results!AA64="A",1,IF(results!AA64="B",2,IF(results!AA64="C",3,99)))</f>
        <v>1</v>
      </c>
      <c r="W64" s="35">
        <f>results!C64+results!D64</f>
        <v>56</v>
      </c>
      <c r="X64" s="35">
        <f>results!E64+results!F64</f>
        <v>62</v>
      </c>
      <c r="Y64" s="35">
        <f>results!G64+results!H64</f>
        <v>0</v>
      </c>
      <c r="Z64" s="35">
        <f>results!I64+results!J64</f>
        <v>55</v>
      </c>
      <c r="AA64" s="35">
        <f>results!K64+results!L64</f>
        <v>62</v>
      </c>
      <c r="AB64" s="35">
        <f>results!M64+results!N64</f>
        <v>55</v>
      </c>
      <c r="AC64" s="35">
        <f>results!O64+results!P64</f>
        <v>59</v>
      </c>
      <c r="AD64" s="35">
        <f>results!Q64+results!R64</f>
        <v>60</v>
      </c>
      <c r="AE64" s="35">
        <f>results!S64+results!T64</f>
        <v>56</v>
      </c>
      <c r="AF64" s="35">
        <f>results!U64+results!V64</f>
        <v>44</v>
      </c>
      <c r="AG64" s="35">
        <f>results!W64+results!X64</f>
        <v>55</v>
      </c>
    </row>
    <row r="65" spans="1:33" x14ac:dyDescent="0.35">
      <c r="A65" s="18">
        <v>59</v>
      </c>
      <c r="B65" s="20">
        <f t="shared" si="6"/>
        <v>40</v>
      </c>
      <c r="C65" s="20">
        <f t="shared" si="7"/>
        <v>31</v>
      </c>
      <c r="D65" s="14">
        <f t="shared" si="9"/>
        <v>31</v>
      </c>
      <c r="E65" s="14">
        <f t="shared" si="9"/>
        <v>31</v>
      </c>
      <c r="F65" s="2" t="str">
        <f>IF(results!AA65&lt;&gt;"b","",results!B65)</f>
        <v>Krasevec Iztok</v>
      </c>
      <c r="G65" s="2">
        <f>IF(results!$AA65&lt;&gt;"b","",results!Y65)</f>
        <v>2</v>
      </c>
      <c r="H65" s="36">
        <f>IF(results!$AA65&lt;&gt;"b","",W65)</f>
        <v>0</v>
      </c>
      <c r="I65" s="36">
        <f>IF(results!$AA65&lt;&gt;"b","",IF(X65=W65,X65+0.0001,X65))</f>
        <v>1E-4</v>
      </c>
      <c r="J65" s="36">
        <f>IF(results!$AA65&lt;&gt;"b","",IF(OR(W65=Y65,X65=Y65),Y65+0.0002,Y65))</f>
        <v>2.0000000000000001E-4</v>
      </c>
      <c r="K65" s="36">
        <f>IF(results!$AA65&lt;&gt;"b","",IF(OR(W65=Z65,X65=Z65,Y65=Z65),Z65+0.0003,Z65))</f>
        <v>2.9999999999999997E-4</v>
      </c>
      <c r="L65" s="36">
        <f>IF(results!$AA65&lt;&gt;"b","",IF(OR(W65=AA65,X65=AA65,Y65=AA65,Z65=AA65),AA65+0.0004,AA65))</f>
        <v>31</v>
      </c>
      <c r="M65" s="36">
        <f>IF(results!$AA65&lt;&gt;"b","",IF(OR(W65=AB65,X65=AB65,Y65=AB65,Z65=AB65,AA65=AB65),AB65+0.0005,AB65))</f>
        <v>5.0000000000000001E-4</v>
      </c>
      <c r="N65" s="36">
        <f>IF(results!$AA65&lt;&gt;"b","",IF(OR(W65=AC65,X65=AC65,Y65=AC65,Z65=AC65,AA65=AC65,AB65=AC65),AC65+0.0006,AC65))</f>
        <v>5.9999999999999995E-4</v>
      </c>
      <c r="O65" s="36">
        <f>IF(results!$AA65&lt;&gt;"b","",IF(OR(W65=AD65,X65=AD65,Y65=AD65,Z65=AD65,AA65=AD65,AB65=AD65,AC65=AD65),AD65+0.0007,AD65))</f>
        <v>6.9999999999999999E-4</v>
      </c>
      <c r="P65" s="36">
        <f>IF(results!$AA65&lt;&gt;"b","",IF(OR(W65=AE65,X65=AE65,Y65=AE65,Z65=AE65,AA65=AE65,AB65=AE65,AC65=AE65,AD65=AE65),AE65+0.0008,AE65))</f>
        <v>8.0000000000000004E-4</v>
      </c>
      <c r="Q65" s="36">
        <f>IF(results!$AA65&lt;&gt;"b","",IF(OR(W65=AF65,X65=AF65,Y65=AF65,Z65=AF65,AA65=AF65,AB65=AF65,AC65=AF65,AD65=AF65,AE65=AF65),AF65+0.0009,AF65))</f>
        <v>8.9999999999999998E-4</v>
      </c>
      <c r="R65" s="36">
        <f>IF(results!$AA65&lt;&gt;"b","",AG65*2)</f>
        <v>84</v>
      </c>
      <c r="S65" s="54">
        <f t="shared" si="8"/>
        <v>115.003</v>
      </c>
      <c r="T65" s="4">
        <f t="shared" si="4"/>
        <v>115.0030065</v>
      </c>
      <c r="U65" s="4">
        <f>IF(results!$AA65&lt;&gt;"b","",results!Z65)</f>
        <v>19.899999999999999</v>
      </c>
      <c r="V65" s="4">
        <f>IF(results!AA65="A",1,IF(results!AA65="B",2,IF(results!AA65="C",3,99)))</f>
        <v>2</v>
      </c>
      <c r="W65" s="35">
        <f>results!C65+results!D65</f>
        <v>0</v>
      </c>
      <c r="X65" s="35">
        <f>results!E65+results!F65</f>
        <v>0</v>
      </c>
      <c r="Y65" s="35">
        <f>results!G65+results!H65</f>
        <v>0</v>
      </c>
      <c r="Z65" s="35">
        <f>results!I65+results!J65</f>
        <v>0</v>
      </c>
      <c r="AA65" s="35">
        <f>results!K65+results!L65</f>
        <v>31</v>
      </c>
      <c r="AB65" s="35">
        <f>results!M65+results!N65</f>
        <v>0</v>
      </c>
      <c r="AC65" s="35">
        <f>results!O65+results!P65</f>
        <v>0</v>
      </c>
      <c r="AD65" s="35">
        <f>results!Q65+results!R65</f>
        <v>0</v>
      </c>
      <c r="AE65" s="35">
        <f>results!S65+results!T65</f>
        <v>0</v>
      </c>
      <c r="AF65" s="35">
        <f>results!U65+results!V65</f>
        <v>0</v>
      </c>
      <c r="AG65" s="35">
        <f>results!W65+results!X65</f>
        <v>42</v>
      </c>
    </row>
    <row r="66" spans="1:33" x14ac:dyDescent="0.35">
      <c r="A66" s="18">
        <v>60</v>
      </c>
      <c r="B66" s="20">
        <f t="shared" si="6"/>
        <v>40</v>
      </c>
      <c r="C66" s="20">
        <f t="shared" si="7"/>
        <v>69</v>
      </c>
      <c r="D66" s="14">
        <f t="shared" si="9"/>
        <v>69</v>
      </c>
      <c r="E66" s="14">
        <f t="shared" si="9"/>
        <v>69</v>
      </c>
      <c r="F66" s="2" t="str">
        <f>IF(results!AA66&lt;&gt;"b","",results!B66)</f>
        <v>Krc Edita</v>
      </c>
      <c r="G66" s="2">
        <f>IF(results!$AA66&lt;&gt;"b","",results!Y66)</f>
        <v>1</v>
      </c>
      <c r="H66" s="36">
        <f>IF(results!$AA66&lt;&gt;"b","",W66)</f>
        <v>0</v>
      </c>
      <c r="I66" s="36">
        <f>IF(results!$AA66&lt;&gt;"b","",IF(X66=W66,X66+0.0001,X66))</f>
        <v>36</v>
      </c>
      <c r="J66" s="36">
        <f>IF(results!$AA66&lt;&gt;"b","",IF(OR(W66=Y66,X66=Y66),Y66+0.0002,Y66))</f>
        <v>2.0000000000000001E-4</v>
      </c>
      <c r="K66" s="36">
        <f>IF(results!$AA66&lt;&gt;"b","",IF(OR(W66=Z66,X66=Z66,Y66=Z66),Z66+0.0003,Z66))</f>
        <v>2.9999999999999997E-4</v>
      </c>
      <c r="L66" s="36">
        <f>IF(results!$AA66&lt;&gt;"b","",IF(OR(W66=AA66,X66=AA66,Y66=AA66,Z66=AA66),AA66+0.0004,AA66))</f>
        <v>4.0000000000000002E-4</v>
      </c>
      <c r="M66" s="36">
        <f>IF(results!$AA66&lt;&gt;"b","",IF(OR(W66=AB66,X66=AB66,Y66=AB66,Z66=AB66,AA66=AB66),AB66+0.0005,AB66))</f>
        <v>5.0000000000000001E-4</v>
      </c>
      <c r="N66" s="36">
        <f>IF(results!$AA66&lt;&gt;"b","",IF(OR(W66=AC66,X66=AC66,Y66=AC66,Z66=AC66,AA66=AC66,AB66=AC66),AC66+0.0006,AC66))</f>
        <v>5.9999999999999995E-4</v>
      </c>
      <c r="O66" s="36">
        <f>IF(results!$AA66&lt;&gt;"b","",IF(OR(W66=AD66,X66=AD66,Y66=AD66,Z66=AD66,AA66=AD66,AB66=AD66,AC66=AD66),AD66+0.0007,AD66))</f>
        <v>6.9999999999999999E-4</v>
      </c>
      <c r="P66" s="36">
        <f>IF(results!$AA66&lt;&gt;"b","",IF(OR(W66=AE66,X66=AE66,Y66=AE66,Z66=AE66,AA66=AE66,AB66=AE66,AC66=AE66,AD66=AE66),AE66+0.0008,AE66))</f>
        <v>8.0000000000000004E-4</v>
      </c>
      <c r="Q66" s="36">
        <f>IF(results!$AA66&lt;&gt;"b","",IF(OR(W66=AF66,X66=AF66,Y66=AF66,Z66=AF66,AA66=AF66,AB66=AF66,AC66=AF66,AD66=AF66,AE66=AF66),AF66+0.0009,AF66))</f>
        <v>8.9999999999999998E-4</v>
      </c>
      <c r="R66" s="36">
        <f>IF(results!$AA66&lt;&gt;"b","",AG66*2)</f>
        <v>0</v>
      </c>
      <c r="S66" s="54">
        <f t="shared" si="8"/>
        <v>36.003500000000003</v>
      </c>
      <c r="T66" s="4">
        <f t="shared" si="4"/>
        <v>36.003506600000001</v>
      </c>
      <c r="U66" s="4">
        <f>IF(results!$AA66&lt;&gt;"b","",results!Z66)</f>
        <v>22.2</v>
      </c>
      <c r="V66" s="4">
        <f>IF(results!AA66="A",1,IF(results!AA66="B",2,IF(results!AA66="C",3,99)))</f>
        <v>2</v>
      </c>
      <c r="W66" s="35">
        <f>results!C66+results!D66</f>
        <v>0</v>
      </c>
      <c r="X66" s="35">
        <f>results!E66+results!F66</f>
        <v>36</v>
      </c>
      <c r="Y66" s="35">
        <f>results!G66+results!H66</f>
        <v>0</v>
      </c>
      <c r="Z66" s="35">
        <f>results!I66+results!J66</f>
        <v>0</v>
      </c>
      <c r="AA66" s="35">
        <f>results!K66+results!L66</f>
        <v>0</v>
      </c>
      <c r="AB66" s="35">
        <f>results!M66+results!N66</f>
        <v>0</v>
      </c>
      <c r="AC66" s="35">
        <f>results!O66+results!P66</f>
        <v>0</v>
      </c>
      <c r="AD66" s="35">
        <f>results!Q66+results!R66</f>
        <v>0</v>
      </c>
      <c r="AE66" s="35">
        <f>results!S66+results!T66</f>
        <v>0</v>
      </c>
      <c r="AF66" s="35">
        <f>results!U66+results!V66</f>
        <v>0</v>
      </c>
      <c r="AG66" s="35">
        <f>results!W66+results!X66</f>
        <v>0</v>
      </c>
    </row>
    <row r="67" spans="1:33" x14ac:dyDescent="0.35">
      <c r="A67" s="18">
        <v>61</v>
      </c>
      <c r="B67" s="20">
        <f t="shared" si="6"/>
        <v>40</v>
      </c>
      <c r="C67" s="20">
        <f t="shared" si="7"/>
        <v>57</v>
      </c>
      <c r="D67" s="14">
        <f t="shared" ref="D67:E86" si="10">_xlfn.RANK.EQ($S67,$S$7:$S$160,0)</f>
        <v>57</v>
      </c>
      <c r="E67" s="14">
        <f t="shared" si="10"/>
        <v>57</v>
      </c>
      <c r="F67" s="2" t="str">
        <f>IF(results!AA67&lt;&gt;"b","",results!B67)</f>
        <v>Kriznar Andi</v>
      </c>
      <c r="G67" s="2">
        <f>IF(results!$AA67&lt;&gt;"b","",results!Y67)</f>
        <v>1</v>
      </c>
      <c r="H67" s="36">
        <f>IF(results!$AA67&lt;&gt;"b","",W67)</f>
        <v>0</v>
      </c>
      <c r="I67" s="36">
        <f>IF(results!$AA67&lt;&gt;"b","",IF(X67=W67,X67+0.0001,X67))</f>
        <v>1E-4</v>
      </c>
      <c r="J67" s="36">
        <f>IF(results!$AA67&lt;&gt;"b","",IF(OR(W67=Y67,X67=Y67),Y67+0.0002,Y67))</f>
        <v>2.0000000000000001E-4</v>
      </c>
      <c r="K67" s="36">
        <f>IF(results!$AA67&lt;&gt;"b","",IF(OR(W67=Z67,X67=Z67,Y67=Z67),Z67+0.0003,Z67))</f>
        <v>44</v>
      </c>
      <c r="L67" s="36">
        <f>IF(results!$AA67&lt;&gt;"b","",IF(OR(W67=AA67,X67=AA67,Y67=AA67,Z67=AA67),AA67+0.0004,AA67))</f>
        <v>4.0000000000000002E-4</v>
      </c>
      <c r="M67" s="36">
        <f>IF(results!$AA67&lt;&gt;"b","",IF(OR(W67=AB67,X67=AB67,Y67=AB67,Z67=AB67,AA67=AB67),AB67+0.0005,AB67))</f>
        <v>5.0000000000000001E-4</v>
      </c>
      <c r="N67" s="36">
        <f>IF(results!$AA67&lt;&gt;"b","",IF(OR(W67=AC67,X67=AC67,Y67=AC67,Z67=AC67,AA67=AC67,AB67=AC67),AC67+0.0006,AC67))</f>
        <v>5.9999999999999995E-4</v>
      </c>
      <c r="O67" s="36">
        <f>IF(results!$AA67&lt;&gt;"b","",IF(OR(W67=AD67,X67=AD67,Y67=AD67,Z67=AD67,AA67=AD67,AB67=AD67,AC67=AD67),AD67+0.0007,AD67))</f>
        <v>6.9999999999999999E-4</v>
      </c>
      <c r="P67" s="36">
        <f>IF(results!$AA67&lt;&gt;"b","",IF(OR(W67=AE67,X67=AE67,Y67=AE67,Z67=AE67,AA67=AE67,AB67=AE67,AC67=AE67,AD67=AE67),AE67+0.0008,AE67))</f>
        <v>8.0000000000000004E-4</v>
      </c>
      <c r="Q67" s="36">
        <f>IF(results!$AA67&lt;&gt;"b","",IF(OR(W67=AF67,X67=AF67,Y67=AF67,Z67=AF67,AA67=AF67,AB67=AF67,AC67=AF67,AD67=AF67,AE67=AF67),AF67+0.0009,AF67))</f>
        <v>8.9999999999999998E-4</v>
      </c>
      <c r="R67" s="36">
        <f>IF(results!$AA67&lt;&gt;"b","",AG67*2)</f>
        <v>0</v>
      </c>
      <c r="S67" s="54">
        <f t="shared" si="8"/>
        <v>44.003500000000003</v>
      </c>
      <c r="T67" s="4">
        <f t="shared" si="4"/>
        <v>44.003506700000003</v>
      </c>
      <c r="U67" s="4">
        <f>IF(results!$AA67&lt;&gt;"b","",results!Z67)</f>
        <v>20.3</v>
      </c>
      <c r="V67" s="4">
        <f>IF(results!AA67="A",1,IF(results!AA67="B",2,IF(results!AA67="C",3,99)))</f>
        <v>2</v>
      </c>
      <c r="W67" s="35">
        <f>results!C67+results!D67</f>
        <v>0</v>
      </c>
      <c r="X67" s="35">
        <f>results!E67+results!F67</f>
        <v>0</v>
      </c>
      <c r="Y67" s="35">
        <f>results!G67+results!H67</f>
        <v>0</v>
      </c>
      <c r="Z67" s="35">
        <f>results!I67+results!J67</f>
        <v>44</v>
      </c>
      <c r="AA67" s="35">
        <f>results!K67+results!L67</f>
        <v>0</v>
      </c>
      <c r="AB67" s="35">
        <f>results!M67+results!N67</f>
        <v>0</v>
      </c>
      <c r="AC67" s="35">
        <f>results!O67+results!P67</f>
        <v>0</v>
      </c>
      <c r="AD67" s="35">
        <f>results!Q67+results!R67</f>
        <v>0</v>
      </c>
      <c r="AE67" s="35">
        <f>results!S67+results!T67</f>
        <v>0</v>
      </c>
      <c r="AF67" s="35">
        <f>results!U67+results!V67</f>
        <v>0</v>
      </c>
      <c r="AG67" s="35">
        <f>results!W67+results!X67</f>
        <v>0</v>
      </c>
    </row>
    <row r="68" spans="1:33" x14ac:dyDescent="0.35">
      <c r="A68" s="18">
        <v>62</v>
      </c>
      <c r="B68" s="20">
        <f t="shared" si="6"/>
        <v>40</v>
      </c>
      <c r="C68" s="20">
        <f t="shared" si="7"/>
        <v>59</v>
      </c>
      <c r="D68" s="14">
        <f t="shared" si="10"/>
        <v>59</v>
      </c>
      <c r="E68" s="14">
        <f t="shared" si="10"/>
        <v>59</v>
      </c>
      <c r="F68" s="2" t="str">
        <f>IF(results!AA68&lt;&gt;"b","",results!B68)</f>
        <v>Krnc Bojan</v>
      </c>
      <c r="G68" s="2">
        <f>IF(results!$AA68&lt;&gt;"b","",results!Y68)</f>
        <v>1</v>
      </c>
      <c r="H68" s="36">
        <f>IF(results!$AA68&lt;&gt;"b","",W68)</f>
        <v>0</v>
      </c>
      <c r="I68" s="36">
        <f>IF(results!$AA68&lt;&gt;"b","",IF(X68=W68,X68+0.0001,X68))</f>
        <v>1E-4</v>
      </c>
      <c r="J68" s="36">
        <f>IF(results!$AA68&lt;&gt;"b","",IF(OR(W68=Y68,X68=Y68),Y68+0.0002,Y68))</f>
        <v>2.0000000000000001E-4</v>
      </c>
      <c r="K68" s="36">
        <f>IF(results!$AA68&lt;&gt;"b","",IF(OR(W68=Z68,X68=Z68,Y68=Z68),Z68+0.0003,Z68))</f>
        <v>43</v>
      </c>
      <c r="L68" s="36">
        <f>IF(results!$AA68&lt;&gt;"b","",IF(OR(W68=AA68,X68=AA68,Y68=AA68,Z68=AA68),AA68+0.0004,AA68))</f>
        <v>4.0000000000000002E-4</v>
      </c>
      <c r="M68" s="36">
        <f>IF(results!$AA68&lt;&gt;"b","",IF(OR(W68=AB68,X68=AB68,Y68=AB68,Z68=AB68,AA68=AB68),AB68+0.0005,AB68))</f>
        <v>5.0000000000000001E-4</v>
      </c>
      <c r="N68" s="36">
        <f>IF(results!$AA68&lt;&gt;"b","",IF(OR(W68=AC68,X68=AC68,Y68=AC68,Z68=AC68,AA68=AC68,AB68=AC68),AC68+0.0006,AC68))</f>
        <v>5.9999999999999995E-4</v>
      </c>
      <c r="O68" s="36">
        <f>IF(results!$AA68&lt;&gt;"b","",IF(OR(W68=AD68,X68=AD68,Y68=AD68,Z68=AD68,AA68=AD68,AB68=AD68,AC68=AD68),AD68+0.0007,AD68))</f>
        <v>6.9999999999999999E-4</v>
      </c>
      <c r="P68" s="36">
        <f>IF(results!$AA68&lt;&gt;"b","",IF(OR(W68=AE68,X68=AE68,Y68=AE68,Z68=AE68,AA68=AE68,AB68=AE68,AC68=AE68,AD68=AE68),AE68+0.0008,AE68))</f>
        <v>8.0000000000000004E-4</v>
      </c>
      <c r="Q68" s="36">
        <f>IF(results!$AA68&lt;&gt;"b","",IF(OR(W68=AF68,X68=AF68,Y68=AF68,Z68=AF68,AA68=AF68,AB68=AF68,AC68=AF68,AD68=AF68,AE68=AF68),AF68+0.0009,AF68))</f>
        <v>8.9999999999999998E-4</v>
      </c>
      <c r="R68" s="36">
        <f>IF(results!$AA68&lt;&gt;"b","",AG68*2)</f>
        <v>0</v>
      </c>
      <c r="S68" s="54">
        <f t="shared" si="8"/>
        <v>43.003500000000003</v>
      </c>
      <c r="T68" s="4">
        <f t="shared" si="4"/>
        <v>43.003506800000004</v>
      </c>
      <c r="U68" s="4">
        <f>IF(results!$AA68&lt;&gt;"b","",results!Z68)</f>
        <v>17.600000000000001</v>
      </c>
      <c r="V68" s="4">
        <f>IF(results!AA68="A",1,IF(results!AA68="B",2,IF(results!AA68="C",3,99)))</f>
        <v>2</v>
      </c>
      <c r="W68" s="35">
        <f>results!C68+results!D68</f>
        <v>0</v>
      </c>
      <c r="X68" s="35">
        <f>results!E68+results!F68</f>
        <v>0</v>
      </c>
      <c r="Y68" s="35">
        <f>results!G68+results!H68</f>
        <v>0</v>
      </c>
      <c r="Z68" s="35">
        <f>results!I68+results!J68</f>
        <v>43</v>
      </c>
      <c r="AA68" s="35">
        <f>results!K68+results!L68</f>
        <v>0</v>
      </c>
      <c r="AB68" s="35">
        <f>results!M68+results!N68</f>
        <v>0</v>
      </c>
      <c r="AC68" s="35">
        <f>results!O68+results!P68</f>
        <v>0</v>
      </c>
      <c r="AD68" s="35">
        <f>results!Q68+results!R68</f>
        <v>0</v>
      </c>
      <c r="AE68" s="35">
        <f>results!S68+results!T68</f>
        <v>0</v>
      </c>
      <c r="AF68" s="35">
        <f>results!U68+results!V68</f>
        <v>0</v>
      </c>
      <c r="AG68" s="35">
        <f>results!W68+results!X68</f>
        <v>0</v>
      </c>
    </row>
    <row r="69" spans="1:33" ht="15" customHeight="1" x14ac:dyDescent="0.35">
      <c r="A69" s="18">
        <v>63</v>
      </c>
      <c r="B69" s="20">
        <f t="shared" si="6"/>
        <v>114</v>
      </c>
      <c r="C69" s="20">
        <f t="shared" si="7"/>
        <v>127</v>
      </c>
      <c r="D69" s="14">
        <f t="shared" si="10"/>
        <v>78</v>
      </c>
      <c r="E69" s="14">
        <f t="shared" si="10"/>
        <v>78</v>
      </c>
      <c r="F69" s="2" t="str">
        <f>IF(results!AA69&lt;&gt;"b","",results!B69)</f>
        <v/>
      </c>
      <c r="G69" s="2" t="str">
        <f>IF(results!$AA69&lt;&gt;"b","",results!Y69)</f>
        <v/>
      </c>
      <c r="H69" s="36" t="str">
        <f>IF(results!$AA69&lt;&gt;"b","",W69)</f>
        <v/>
      </c>
      <c r="I69" s="36" t="str">
        <f>IF(results!$AA69&lt;&gt;"b","",IF(X69=W69,X69+0.0001,X69))</f>
        <v/>
      </c>
      <c r="J69" s="36" t="str">
        <f>IF(results!$AA69&lt;&gt;"b","",IF(OR(W69=Y69,X69=Y69),Y69+0.0002,Y69))</f>
        <v/>
      </c>
      <c r="K69" s="36" t="str">
        <f>IF(results!$AA69&lt;&gt;"b","",IF(OR(W69=Z69,X69=Z69,Y69=Z69),Z69+0.0003,Z69))</f>
        <v/>
      </c>
      <c r="L69" s="36" t="str">
        <f>IF(results!$AA69&lt;&gt;"b","",IF(OR(W69=AA69,X69=AA69,Y69=AA69,Z69=AA69),AA69+0.0004,AA69))</f>
        <v/>
      </c>
      <c r="M69" s="36" t="str">
        <f>IF(results!$AA69&lt;&gt;"b","",IF(OR(W69=AB69,X69=AB69,Y69=AB69,Z69=AB69,AA69=AB69),AB69+0.0005,AB69))</f>
        <v/>
      </c>
      <c r="N69" s="36" t="str">
        <f>IF(results!$AA69&lt;&gt;"b","",IF(OR(W69=AC69,X69=AC69,Y69=AC69,Z69=AC69,AA69=AC69,AB69=AC69),AC69+0.0006,AC69))</f>
        <v/>
      </c>
      <c r="O69" s="36" t="str">
        <f>IF(results!$AA69&lt;&gt;"b","",IF(OR(W69=AD69,X69=AD69,Y69=AD69,Z69=AD69,AA69=AD69,AB69=AD69,AC69=AD69),AD69+0.0007,AD69))</f>
        <v/>
      </c>
      <c r="P69" s="36" t="str">
        <f>IF(results!$AA69&lt;&gt;"b","",IF(OR(W69=AE69,X69=AE69,Y69=AE69,Z69=AE69,AA69=AE69,AB69=AE69,AC69=AE69,AD69=AE69),AE69+0.0008,AE69))</f>
        <v/>
      </c>
      <c r="Q69" s="36" t="str">
        <f>IF(results!$AA69&lt;&gt;"b","",IF(OR(W69=AF69,X69=AF69,Y69=AF69,Z69=AF69,AA69=AF69,AB69=AF69,AC69=AF69,AD69=AF69,AE69=AF69),AF69+0.0009,AF69))</f>
        <v/>
      </c>
      <c r="R69" s="36" t="str">
        <f>IF(results!$AA69&lt;&gt;"b","",AG69*2)</f>
        <v/>
      </c>
      <c r="S69" s="54">
        <f t="shared" si="8"/>
        <v>0</v>
      </c>
      <c r="T69" s="4">
        <f t="shared" si="4"/>
        <v>6.9E-6</v>
      </c>
      <c r="U69" s="4" t="str">
        <f>IF(results!$AA69&lt;&gt;"b","",results!Z69)</f>
        <v/>
      </c>
      <c r="V69" s="4">
        <f>IF(results!AA69="A",1,IF(results!AA69="B",2,IF(results!AA69="C",3,99)))</f>
        <v>3</v>
      </c>
      <c r="W69" s="35">
        <f>results!C69+results!D69</f>
        <v>0</v>
      </c>
      <c r="X69" s="35">
        <f>results!E69+results!F69</f>
        <v>0</v>
      </c>
      <c r="Y69" s="35">
        <f>results!G69+results!H69</f>
        <v>0</v>
      </c>
      <c r="Z69" s="35">
        <f>results!I69+results!J69</f>
        <v>0</v>
      </c>
      <c r="AA69" s="35">
        <f>results!K69+results!L69</f>
        <v>0</v>
      </c>
      <c r="AB69" s="35">
        <f>results!M69+results!N69</f>
        <v>27</v>
      </c>
      <c r="AC69" s="35">
        <f>results!O69+results!P69</f>
        <v>0</v>
      </c>
      <c r="AD69" s="35">
        <f>results!Q69+results!R69</f>
        <v>0</v>
      </c>
      <c r="AE69" s="35">
        <f>results!S69+results!T69</f>
        <v>0</v>
      </c>
      <c r="AF69" s="35">
        <f>results!U69+results!V69</f>
        <v>0</v>
      </c>
      <c r="AG69" s="35">
        <f>results!W69+results!X69</f>
        <v>0</v>
      </c>
    </row>
    <row r="70" spans="1:33" x14ac:dyDescent="0.35">
      <c r="A70" s="18">
        <v>64</v>
      </c>
      <c r="B70" s="20">
        <f t="shared" si="6"/>
        <v>40</v>
      </c>
      <c r="C70" s="20">
        <f t="shared" si="7"/>
        <v>41</v>
      </c>
      <c r="D70" s="14">
        <f t="shared" si="10"/>
        <v>41</v>
      </c>
      <c r="E70" s="14">
        <f t="shared" si="10"/>
        <v>41</v>
      </c>
      <c r="F70" s="2" t="str">
        <f>IF(results!AA70&lt;&gt;"b","",results!B70)</f>
        <v>Krsevan Ales</v>
      </c>
      <c r="G70" s="2">
        <f>IF(results!$AA70&lt;&gt;"b","",results!Y70)</f>
        <v>1</v>
      </c>
      <c r="H70" s="36">
        <f>IF(results!$AA70&lt;&gt;"b","",W70)</f>
        <v>0</v>
      </c>
      <c r="I70" s="36">
        <f>IF(results!$AA70&lt;&gt;"b","",IF(X70=W70,X70+0.0001,X70))</f>
        <v>1E-4</v>
      </c>
      <c r="J70" s="36">
        <f>IF(results!$AA70&lt;&gt;"b","",IF(OR(W70=Y70,X70=Y70),Y70+0.0002,Y70))</f>
        <v>2.0000000000000001E-4</v>
      </c>
      <c r="K70" s="36">
        <f>IF(results!$AA70&lt;&gt;"b","",IF(OR(W70=Z70,X70=Z70,Y70=Z70),Z70+0.0003,Z70))</f>
        <v>2.9999999999999997E-4</v>
      </c>
      <c r="L70" s="36">
        <f>IF(results!$AA70&lt;&gt;"b","",IF(OR(W70=AA70,X70=AA70,Y70=AA70,Z70=AA70),AA70+0.0004,AA70))</f>
        <v>4.0000000000000002E-4</v>
      </c>
      <c r="M70" s="36">
        <f>IF(results!$AA70&lt;&gt;"b","",IF(OR(W70=AB70,X70=AB70,Y70=AB70,Z70=AB70,AA70=AB70),AB70+0.0005,AB70))</f>
        <v>5.0000000000000001E-4</v>
      </c>
      <c r="N70" s="36">
        <f>IF(results!$AA70&lt;&gt;"b","",IF(OR(W70=AC70,X70=AC70,Y70=AC70,Z70=AC70,AA70=AC70,AB70=AC70),AC70+0.0006,AC70))</f>
        <v>5.9999999999999995E-4</v>
      </c>
      <c r="O70" s="36">
        <f>IF(results!$AA70&lt;&gt;"b","",IF(OR(W70=AD70,X70=AD70,Y70=AD70,Z70=AD70,AA70=AD70,AB70=AD70,AC70=AD70),AD70+0.0007,AD70))</f>
        <v>6.9999999999999999E-4</v>
      </c>
      <c r="P70" s="36">
        <f>IF(results!$AA70&lt;&gt;"b","",IF(OR(W70=AE70,X70=AE70,Y70=AE70,Z70=AE70,AA70=AE70,AB70=AE70,AC70=AE70,AD70=AE70),AE70+0.0008,AE70))</f>
        <v>8.0000000000000004E-4</v>
      </c>
      <c r="Q70" s="36">
        <f>IF(results!$AA70&lt;&gt;"b","",IF(OR(W70=AF70,X70=AF70,Y70=AF70,Z70=AF70,AA70=AF70,AB70=AF70,AC70=AF70,AD70=AF70,AE70=AF70),AF70+0.0009,AF70))</f>
        <v>8.9999999999999998E-4</v>
      </c>
      <c r="R70" s="36">
        <f>IF(results!$AA70&lt;&gt;"b","",AG70*2)</f>
        <v>72</v>
      </c>
      <c r="S70" s="54">
        <f t="shared" si="8"/>
        <v>72.003500000000003</v>
      </c>
      <c r="T70" s="4">
        <f t="shared" si="4"/>
        <v>72.003506999999999</v>
      </c>
      <c r="U70" s="4">
        <f>IF(results!$AA70&lt;&gt;"b","",results!Z70)</f>
        <v>19.3</v>
      </c>
      <c r="V70" s="4">
        <f>IF(results!AA70="A",1,IF(results!AA70="B",2,IF(results!AA70="C",3,99)))</f>
        <v>2</v>
      </c>
      <c r="W70" s="35">
        <f>results!C70+results!D70</f>
        <v>0</v>
      </c>
      <c r="X70" s="35">
        <f>results!E70+results!F70</f>
        <v>0</v>
      </c>
      <c r="Y70" s="35">
        <f>results!G70+results!H70</f>
        <v>0</v>
      </c>
      <c r="Z70" s="35">
        <f>results!I70+results!J70</f>
        <v>0</v>
      </c>
      <c r="AA70" s="35">
        <f>results!K70+results!L70</f>
        <v>0</v>
      </c>
      <c r="AB70" s="35">
        <f>results!M70+results!N70</f>
        <v>0</v>
      </c>
      <c r="AC70" s="35">
        <f>results!O70+results!P70</f>
        <v>0</v>
      </c>
      <c r="AD70" s="35">
        <f>results!Q70+results!R70</f>
        <v>0</v>
      </c>
      <c r="AE70" s="35">
        <f>results!S70+results!T70</f>
        <v>0</v>
      </c>
      <c r="AF70" s="35">
        <f>results!U70+results!V70</f>
        <v>0</v>
      </c>
      <c r="AG70" s="35">
        <f>results!W70+results!X70</f>
        <v>36</v>
      </c>
    </row>
    <row r="71" spans="1:33" x14ac:dyDescent="0.35">
      <c r="A71" s="18">
        <v>65</v>
      </c>
      <c r="B71" s="20">
        <f t="shared" ref="B71:B102" si="11">RANK($V71,$V$7:$V$160,1)</f>
        <v>1</v>
      </c>
      <c r="C71" s="20">
        <f t="shared" ref="C71:C102" si="12">RANK($T71,$T$7:$T$160,0)</f>
        <v>126</v>
      </c>
      <c r="D71" s="14">
        <f t="shared" si="10"/>
        <v>78</v>
      </c>
      <c r="E71" s="14">
        <f t="shared" si="10"/>
        <v>78</v>
      </c>
      <c r="F71" s="2" t="str">
        <f>IF(results!AA71&lt;&gt;"b","",results!B71)</f>
        <v/>
      </c>
      <c r="G71" s="2" t="str">
        <f>IF(results!$AA71&lt;&gt;"b","",results!Y71)</f>
        <v/>
      </c>
      <c r="H71" s="36" t="str">
        <f>IF(results!$AA71&lt;&gt;"b","",W71)</f>
        <v/>
      </c>
      <c r="I71" s="36" t="str">
        <f>IF(results!$AA71&lt;&gt;"b","",IF(X71=W71,X71+0.0001,X71))</f>
        <v/>
      </c>
      <c r="J71" s="36" t="str">
        <f>IF(results!$AA71&lt;&gt;"b","",IF(OR(W71=Y71,X71=Y71),Y71+0.0002,Y71))</f>
        <v/>
      </c>
      <c r="K71" s="36" t="str">
        <f>IF(results!$AA71&lt;&gt;"b","",IF(OR(W71=Z71,X71=Z71,Y71=Z71),Z71+0.0003,Z71))</f>
        <v/>
      </c>
      <c r="L71" s="36" t="str">
        <f>IF(results!$AA71&lt;&gt;"b","",IF(OR(W71=AA71,X71=AA71,Y71=AA71,Z71=AA71),AA71+0.0004,AA71))</f>
        <v/>
      </c>
      <c r="M71" s="36" t="str">
        <f>IF(results!$AA71&lt;&gt;"b","",IF(OR(W71=AB71,X71=AB71,Y71=AB71,Z71=AB71,AA71=AB71),AB71+0.0005,AB71))</f>
        <v/>
      </c>
      <c r="N71" s="36" t="str">
        <f>IF(results!$AA71&lt;&gt;"b","",IF(OR(W71=AC71,X71=AC71,Y71=AC71,Z71=AC71,AA71=AC71,AB71=AC71),AC71+0.0006,AC71))</f>
        <v/>
      </c>
      <c r="O71" s="36" t="str">
        <f>IF(results!$AA71&lt;&gt;"b","",IF(OR(W71=AD71,X71=AD71,Y71=AD71,Z71=AD71,AA71=AD71,AB71=AD71,AC71=AD71),AD71+0.0007,AD71))</f>
        <v/>
      </c>
      <c r="P71" s="36" t="str">
        <f>IF(results!$AA71&lt;&gt;"b","",IF(OR(W71=AE71,X71=AE71,Y71=AE71,Z71=AE71,AA71=AE71,AB71=AE71,AC71=AE71,AD71=AE71),AE71+0.0008,AE71))</f>
        <v/>
      </c>
      <c r="Q71" s="36" t="str">
        <f>IF(results!$AA71&lt;&gt;"b","",IF(OR(W71=AF71,X71=AF71,Y71=AF71,Z71=AF71,AA71=AF71,AB71=AF71,AC71=AF71,AD71=AF71,AE71=AF71),AF71+0.0009,AF71))</f>
        <v/>
      </c>
      <c r="R71" s="36" t="str">
        <f>IF(results!$AA71&lt;&gt;"b","",AG71*2)</f>
        <v/>
      </c>
      <c r="S71" s="54">
        <f t="shared" ref="S71:S102" si="13">IF(F71&lt;&gt;"",(MAX(H71:R71)+LARGE(H71:R71,2)+LARGE(H71:R71,3)+LARGE(H71:R71,4)+LARGE(H71:R71,5)+LARGE(H71:R71,6)),0)</f>
        <v>0</v>
      </c>
      <c r="T71" s="4">
        <f t="shared" si="4"/>
        <v>7.0999999999999998E-6</v>
      </c>
      <c r="U71" s="4" t="str">
        <f>IF(results!$AA71&lt;&gt;"b","",results!Z71)</f>
        <v/>
      </c>
      <c r="V71" s="4">
        <f>IF(results!AA71="A",1,IF(results!AA71="B",2,IF(results!AA71="C",3,99)))</f>
        <v>1</v>
      </c>
      <c r="W71" s="35">
        <f>results!C71+results!D71</f>
        <v>0</v>
      </c>
      <c r="X71" s="35">
        <f>results!E71+results!F71</f>
        <v>0</v>
      </c>
      <c r="Y71" s="35">
        <f>results!G71+results!H71</f>
        <v>0</v>
      </c>
      <c r="Z71" s="35">
        <f>results!I71+results!J71</f>
        <v>0</v>
      </c>
      <c r="AA71" s="35">
        <f>results!K71+results!L71</f>
        <v>0</v>
      </c>
      <c r="AB71" s="35">
        <f>results!M71+results!N71</f>
        <v>0</v>
      </c>
      <c r="AC71" s="35">
        <f>results!O71+results!P71</f>
        <v>53</v>
      </c>
      <c r="AD71" s="35">
        <f>results!Q71+results!R71</f>
        <v>40</v>
      </c>
      <c r="AE71" s="35">
        <f>results!S71+results!T71</f>
        <v>0</v>
      </c>
      <c r="AF71" s="35">
        <f>results!U71+results!V71</f>
        <v>0</v>
      </c>
      <c r="AG71" s="35">
        <f>results!W71+results!X71</f>
        <v>0</v>
      </c>
    </row>
    <row r="72" spans="1:33" x14ac:dyDescent="0.35">
      <c r="A72" s="18">
        <v>66</v>
      </c>
      <c r="B72" s="20">
        <f t="shared" si="11"/>
        <v>114</v>
      </c>
      <c r="C72" s="20">
        <f t="shared" si="12"/>
        <v>125</v>
      </c>
      <c r="D72" s="14">
        <f t="shared" si="10"/>
        <v>78</v>
      </c>
      <c r="E72" s="14">
        <f t="shared" si="10"/>
        <v>78</v>
      </c>
      <c r="F72" s="2" t="str">
        <f>IF(results!AA72&lt;&gt;"b","",results!B72)</f>
        <v/>
      </c>
      <c r="G72" s="2" t="str">
        <f>IF(results!$AA72&lt;&gt;"b","",results!Y72)</f>
        <v/>
      </c>
      <c r="H72" s="36" t="str">
        <f>IF(results!$AA72&lt;&gt;"b","",W72)</f>
        <v/>
      </c>
      <c r="I72" s="36" t="str">
        <f>IF(results!$AA72&lt;&gt;"b","",IF(X72=W72,X72+0.0001,X72))</f>
        <v/>
      </c>
      <c r="J72" s="36" t="str">
        <f>IF(results!$AA72&lt;&gt;"b","",IF(OR(W72=Y72,X72=Y72),Y72+0.0002,Y72))</f>
        <v/>
      </c>
      <c r="K72" s="36" t="str">
        <f>IF(results!$AA72&lt;&gt;"b","",IF(OR(W72=Z72,X72=Z72,Y72=Z72),Z72+0.0003,Z72))</f>
        <v/>
      </c>
      <c r="L72" s="36" t="str">
        <f>IF(results!$AA72&lt;&gt;"b","",IF(OR(W72=AA72,X72=AA72,Y72=AA72,Z72=AA72),AA72+0.0004,AA72))</f>
        <v/>
      </c>
      <c r="M72" s="36" t="str">
        <f>IF(results!$AA72&lt;&gt;"b","",IF(OR(W72=AB72,X72=AB72,Y72=AB72,Z72=AB72,AA72=AB72),AB72+0.0005,AB72))</f>
        <v/>
      </c>
      <c r="N72" s="36" t="str">
        <f>IF(results!$AA72&lt;&gt;"b","",IF(OR(W72=AC72,X72=AC72,Y72=AC72,Z72=AC72,AA72=AC72,AB72=AC72),AC72+0.0006,AC72))</f>
        <v/>
      </c>
      <c r="O72" s="36" t="str">
        <f>IF(results!$AA72&lt;&gt;"b","",IF(OR(W72=AD72,X72=AD72,Y72=AD72,Z72=AD72,AA72=AD72,AB72=AD72,AC72=AD72),AD72+0.0007,AD72))</f>
        <v/>
      </c>
      <c r="P72" s="36" t="str">
        <f>IF(results!$AA72&lt;&gt;"b","",IF(OR(W72=AE72,X72=AE72,Y72=AE72,Z72=AE72,AA72=AE72,AB72=AE72,AC72=AE72,AD72=AE72),AE72+0.0008,AE72))</f>
        <v/>
      </c>
      <c r="Q72" s="36" t="str">
        <f>IF(results!$AA72&lt;&gt;"b","",IF(OR(W72=AF72,X72=AF72,Y72=AF72,Z72=AF72,AA72=AF72,AB72=AF72,AC72=AF72,AD72=AF72,AE72=AF72),AF72+0.0009,AF72))</f>
        <v/>
      </c>
      <c r="R72" s="36" t="str">
        <f>IF(results!$AA72&lt;&gt;"b","",AG72*2)</f>
        <v/>
      </c>
      <c r="S72" s="54">
        <f t="shared" si="13"/>
        <v>0</v>
      </c>
      <c r="T72" s="4">
        <f t="shared" ref="T72:T135" si="14">S72+0.0000001*ROW()</f>
        <v>7.1999999999999997E-6</v>
      </c>
      <c r="U72" s="4" t="str">
        <f>IF(results!$AA72&lt;&gt;"b","",results!Z72)</f>
        <v/>
      </c>
      <c r="V72" s="4">
        <f>IF(results!AA72="A",1,IF(results!AA72="B",2,IF(results!AA72="C",3,99)))</f>
        <v>3</v>
      </c>
      <c r="W72" s="35">
        <f>results!C72+results!D72</f>
        <v>0</v>
      </c>
      <c r="X72" s="35">
        <f>results!E72+results!F72</f>
        <v>0</v>
      </c>
      <c r="Y72" s="35">
        <f>results!G72+results!H72</f>
        <v>0</v>
      </c>
      <c r="Z72" s="35">
        <f>results!I72+results!J72</f>
        <v>0</v>
      </c>
      <c r="AA72" s="35">
        <f>results!K72+results!L72</f>
        <v>0</v>
      </c>
      <c r="AB72" s="35">
        <f>results!M72+results!N72</f>
        <v>0</v>
      </c>
      <c r="AC72" s="35">
        <f>results!O72+results!P72</f>
        <v>46</v>
      </c>
      <c r="AD72" s="35">
        <f>results!Q72+results!R72</f>
        <v>0</v>
      </c>
      <c r="AE72" s="35">
        <f>results!S72+results!T72</f>
        <v>0</v>
      </c>
      <c r="AF72" s="35">
        <f>results!U72+results!V72</f>
        <v>0</v>
      </c>
      <c r="AG72" s="35">
        <f>results!W72+results!X72</f>
        <v>0</v>
      </c>
    </row>
    <row r="73" spans="1:33" x14ac:dyDescent="0.35">
      <c r="A73" s="18">
        <v>67</v>
      </c>
      <c r="B73" s="20">
        <f t="shared" si="11"/>
        <v>114</v>
      </c>
      <c r="C73" s="20">
        <f t="shared" si="12"/>
        <v>124</v>
      </c>
      <c r="D73" s="14">
        <f t="shared" si="10"/>
        <v>78</v>
      </c>
      <c r="E73" s="14">
        <f t="shared" si="10"/>
        <v>78</v>
      </c>
      <c r="F73" s="2" t="str">
        <f>IF(results!AA73&lt;&gt;"b","",results!B73)</f>
        <v/>
      </c>
      <c r="G73" s="2" t="str">
        <f>IF(results!$AA73&lt;&gt;"b","",results!Y73)</f>
        <v/>
      </c>
      <c r="H73" s="36" t="str">
        <f>IF(results!$AA73&lt;&gt;"b","",W73)</f>
        <v/>
      </c>
      <c r="I73" s="36" t="str">
        <f>IF(results!$AA73&lt;&gt;"b","",IF(X73=W73,X73+0.0001,X73))</f>
        <v/>
      </c>
      <c r="J73" s="36" t="str">
        <f>IF(results!$AA73&lt;&gt;"b","",IF(OR(W73=Y73,X73=Y73),Y73+0.0002,Y73))</f>
        <v/>
      </c>
      <c r="K73" s="36" t="str">
        <f>IF(results!$AA73&lt;&gt;"b","",IF(OR(W73=Z73,X73=Z73,Y73=Z73),Z73+0.0003,Z73))</f>
        <v/>
      </c>
      <c r="L73" s="36" t="str">
        <f>IF(results!$AA73&lt;&gt;"b","",IF(OR(W73=AA73,X73=AA73,Y73=AA73,Z73=AA73),AA73+0.0004,AA73))</f>
        <v/>
      </c>
      <c r="M73" s="36" t="str">
        <f>IF(results!$AA73&lt;&gt;"b","",IF(OR(W73=AB73,X73=AB73,Y73=AB73,Z73=AB73,AA73=AB73),AB73+0.0005,AB73))</f>
        <v/>
      </c>
      <c r="N73" s="36" t="str">
        <f>IF(results!$AA73&lt;&gt;"b","",IF(OR(W73=AC73,X73=AC73,Y73=AC73,Z73=AC73,AA73=AC73,AB73=AC73),AC73+0.0006,AC73))</f>
        <v/>
      </c>
      <c r="O73" s="36" t="str">
        <f>IF(results!$AA73&lt;&gt;"b","",IF(OR(W73=AD73,X73=AD73,Y73=AD73,Z73=AD73,AA73=AD73,AB73=AD73,AC73=AD73),AD73+0.0007,AD73))</f>
        <v/>
      </c>
      <c r="P73" s="36" t="str">
        <f>IF(results!$AA73&lt;&gt;"b","",IF(OR(W73=AE73,X73=AE73,Y73=AE73,Z73=AE73,AA73=AE73,AB73=AE73,AC73=AE73,AD73=AE73),AE73+0.0008,AE73))</f>
        <v/>
      </c>
      <c r="Q73" s="36" t="str">
        <f>IF(results!$AA73&lt;&gt;"b","",IF(OR(W73=AF73,X73=AF73,Y73=AF73,Z73=AF73,AA73=AF73,AB73=AF73,AC73=AF73,AD73=AF73,AE73=AF73),AF73+0.0009,AF73))</f>
        <v/>
      </c>
      <c r="R73" s="36" t="str">
        <f>IF(results!$AA73&lt;&gt;"b","",AG73*2)</f>
        <v/>
      </c>
      <c r="S73" s="54">
        <f t="shared" si="13"/>
        <v>0</v>
      </c>
      <c r="T73" s="4">
        <f t="shared" si="14"/>
        <v>7.2999999999999996E-6</v>
      </c>
      <c r="U73" s="4" t="str">
        <f>IF(results!$AA73&lt;&gt;"b","",results!Z73)</f>
        <v/>
      </c>
      <c r="V73" s="4">
        <f>IF(results!AA73="A",1,IF(results!AA73="B",2,IF(results!AA73="C",3,99)))</f>
        <v>3</v>
      </c>
      <c r="W73" s="35">
        <f>results!C73+results!D73</f>
        <v>0</v>
      </c>
      <c r="X73" s="35">
        <f>results!E73+results!F73</f>
        <v>0</v>
      </c>
      <c r="Y73" s="35">
        <f>results!G73+results!H73</f>
        <v>0</v>
      </c>
      <c r="Z73" s="35">
        <f>results!I73+results!J73</f>
        <v>0</v>
      </c>
      <c r="AA73" s="35">
        <f>results!K73+results!L73</f>
        <v>34</v>
      </c>
      <c r="AB73" s="35">
        <f>results!M73+results!N73</f>
        <v>0</v>
      </c>
      <c r="AC73" s="35">
        <f>results!O73+results!P73</f>
        <v>0</v>
      </c>
      <c r="AD73" s="35">
        <f>results!Q73+results!R73</f>
        <v>0</v>
      </c>
      <c r="AE73" s="35">
        <f>results!S73+results!T73</f>
        <v>0</v>
      </c>
      <c r="AF73" s="35">
        <f>results!U73+results!V73</f>
        <v>0</v>
      </c>
      <c r="AG73" s="35">
        <f>results!W73+results!X73</f>
        <v>0</v>
      </c>
    </row>
    <row r="74" spans="1:33" x14ac:dyDescent="0.35">
      <c r="A74" s="18">
        <v>68</v>
      </c>
      <c r="B74" s="20">
        <f t="shared" si="11"/>
        <v>40</v>
      </c>
      <c r="C74" s="20">
        <f t="shared" si="12"/>
        <v>40</v>
      </c>
      <c r="D74" s="14">
        <f t="shared" si="10"/>
        <v>40</v>
      </c>
      <c r="E74" s="14">
        <f t="shared" si="10"/>
        <v>40</v>
      </c>
      <c r="F74" s="2" t="str">
        <f>IF(results!AA74&lt;&gt;"b","",results!B74)</f>
        <v>Macedoni Andrej</v>
      </c>
      <c r="G74" s="2">
        <f>IF(results!$AA74&lt;&gt;"b","",results!Y74)</f>
        <v>2</v>
      </c>
      <c r="H74" s="36">
        <f>IF(results!$AA74&lt;&gt;"b","",W74)</f>
        <v>0</v>
      </c>
      <c r="I74" s="36">
        <f>IF(results!$AA74&lt;&gt;"b","",IF(X74=W74,X74+0.0001,X74))</f>
        <v>1E-4</v>
      </c>
      <c r="J74" s="36">
        <f>IF(results!$AA74&lt;&gt;"b","",IF(OR(W74=Y74,X74=Y74),Y74+0.0002,Y74))</f>
        <v>2.0000000000000001E-4</v>
      </c>
      <c r="K74" s="36">
        <f>IF(results!$AA74&lt;&gt;"b","",IF(OR(W74=Z74,X74=Z74,Y74=Z74),Z74+0.0003,Z74))</f>
        <v>2.9999999999999997E-4</v>
      </c>
      <c r="L74" s="36">
        <f>IF(results!$AA74&lt;&gt;"b","",IF(OR(W74=AA74,X74=AA74,Y74=AA74,Z74=AA74),AA74+0.0004,AA74))</f>
        <v>37</v>
      </c>
      <c r="M74" s="36">
        <f>IF(results!$AA74&lt;&gt;"b","",IF(OR(W74=AB74,X74=AB74,Y74=AB74,Z74=AB74,AA74=AB74),AB74+0.0005,AB74))</f>
        <v>5.0000000000000001E-4</v>
      </c>
      <c r="N74" s="36">
        <f>IF(results!$AA74&lt;&gt;"b","",IF(OR(W74=AC74,X74=AC74,Y74=AC74,Z74=AC74,AA74=AC74,AB74=AC74),AC74+0.0006,AC74))</f>
        <v>41</v>
      </c>
      <c r="O74" s="36">
        <f>IF(results!$AA74&lt;&gt;"b","",IF(OR(W74=AD74,X74=AD74,Y74=AD74,Z74=AD74,AA74=AD74,AB74=AD74,AC74=AD74),AD74+0.0007,AD74))</f>
        <v>6.9999999999999999E-4</v>
      </c>
      <c r="P74" s="36">
        <f>IF(results!$AA74&lt;&gt;"b","",IF(OR(W74=AE74,X74=AE74,Y74=AE74,Z74=AE74,AA74=AE74,AB74=AE74,AC74=AE74,AD74=AE74),AE74+0.0008,AE74))</f>
        <v>8.0000000000000004E-4</v>
      </c>
      <c r="Q74" s="36">
        <f>IF(results!$AA74&lt;&gt;"b","",IF(OR(W74=AF74,X74=AF74,Y74=AF74,Z74=AF74,AA74=AF74,AB74=AF74,AC74=AF74,AD74=AF74,AE74=AF74),AF74+0.0009,AF74))</f>
        <v>8.9999999999999998E-4</v>
      </c>
      <c r="R74" s="36">
        <f>IF(results!$AA74&lt;&gt;"b","",AG74*2)</f>
        <v>0</v>
      </c>
      <c r="S74" s="54">
        <f t="shared" si="13"/>
        <v>78.002899999999997</v>
      </c>
      <c r="T74" s="4">
        <f t="shared" si="14"/>
        <v>78.002907399999998</v>
      </c>
      <c r="U74" s="4">
        <f>IF(results!$AA74&lt;&gt;"b","",results!Z74)</f>
        <v>18.8</v>
      </c>
      <c r="V74" s="4">
        <f>IF(results!AA74="A",1,IF(results!AA74="B",2,IF(results!AA74="C",3,99)))</f>
        <v>2</v>
      </c>
      <c r="W74" s="35">
        <f>results!C74+results!D74</f>
        <v>0</v>
      </c>
      <c r="X74" s="35">
        <f>results!E74+results!F74</f>
        <v>0</v>
      </c>
      <c r="Y74" s="35">
        <f>results!G74+results!H74</f>
        <v>0</v>
      </c>
      <c r="Z74" s="35">
        <f>results!I74+results!J74</f>
        <v>0</v>
      </c>
      <c r="AA74" s="35">
        <f>results!K74+results!L74</f>
        <v>37</v>
      </c>
      <c r="AB74" s="35">
        <f>results!M74+results!N74</f>
        <v>0</v>
      </c>
      <c r="AC74" s="35">
        <f>results!O74+results!P74</f>
        <v>41</v>
      </c>
      <c r="AD74" s="35">
        <f>results!Q74+results!R74</f>
        <v>0</v>
      </c>
      <c r="AE74" s="35">
        <f>results!S74+results!T74</f>
        <v>0</v>
      </c>
      <c r="AF74" s="35">
        <f>results!U74+results!V74</f>
        <v>0</v>
      </c>
      <c r="AG74" s="35">
        <f>results!W74+results!X74</f>
        <v>0</v>
      </c>
    </row>
    <row r="75" spans="1:33" x14ac:dyDescent="0.35">
      <c r="A75" s="18">
        <v>69</v>
      </c>
      <c r="B75" s="20">
        <f t="shared" si="11"/>
        <v>114</v>
      </c>
      <c r="C75" s="20">
        <f t="shared" si="12"/>
        <v>123</v>
      </c>
      <c r="D75" s="14">
        <f t="shared" si="10"/>
        <v>78</v>
      </c>
      <c r="E75" s="14">
        <f t="shared" si="10"/>
        <v>78</v>
      </c>
      <c r="F75" s="2" t="str">
        <f>IF(results!AA75&lt;&gt;"b","",results!B75)</f>
        <v/>
      </c>
      <c r="G75" s="2" t="str">
        <f>IF(results!$AA75&lt;&gt;"b","",results!Y75)</f>
        <v/>
      </c>
      <c r="H75" s="36" t="str">
        <f>IF(results!$AA75&lt;&gt;"b","",W75)</f>
        <v/>
      </c>
      <c r="I75" s="36" t="str">
        <f>IF(results!$AA75&lt;&gt;"b","",IF(X75=W75,X75+0.0001,X75))</f>
        <v/>
      </c>
      <c r="J75" s="36" t="str">
        <f>IF(results!$AA75&lt;&gt;"b","",IF(OR(W75=Y75,X75=Y75),Y75+0.0002,Y75))</f>
        <v/>
      </c>
      <c r="K75" s="36" t="str">
        <f>IF(results!$AA75&lt;&gt;"b","",IF(OR(W75=Z75,X75=Z75,Y75=Z75),Z75+0.0003,Z75))</f>
        <v/>
      </c>
      <c r="L75" s="36" t="str">
        <f>IF(results!$AA75&lt;&gt;"b","",IF(OR(W75=AA75,X75=AA75,Y75=AA75,Z75=AA75),AA75+0.0004,AA75))</f>
        <v/>
      </c>
      <c r="M75" s="36" t="str">
        <f>IF(results!$AA75&lt;&gt;"b","",IF(OR(W75=AB75,X75=AB75,Y75=AB75,Z75=AB75,AA75=AB75),AB75+0.0005,AB75))</f>
        <v/>
      </c>
      <c r="N75" s="36" t="str">
        <f>IF(results!$AA75&lt;&gt;"b","",IF(OR(W75=AC75,X75=AC75,Y75=AC75,Z75=AC75,AA75=AC75,AB75=AC75),AC75+0.0006,AC75))</f>
        <v/>
      </c>
      <c r="O75" s="36" t="str">
        <f>IF(results!$AA75&lt;&gt;"b","",IF(OR(W75=AD75,X75=AD75,Y75=AD75,Z75=AD75,AA75=AD75,AB75=AD75,AC75=AD75),AD75+0.0007,AD75))</f>
        <v/>
      </c>
      <c r="P75" s="36" t="str">
        <f>IF(results!$AA75&lt;&gt;"b","",IF(OR(W75=AE75,X75=AE75,Y75=AE75,Z75=AE75,AA75=AE75,AB75=AE75,AC75=AE75,AD75=AE75),AE75+0.0008,AE75))</f>
        <v/>
      </c>
      <c r="Q75" s="36" t="str">
        <f>IF(results!$AA75&lt;&gt;"b","",IF(OR(W75=AF75,X75=AF75,Y75=AF75,Z75=AF75,AA75=AF75,AB75=AF75,AC75=AF75,AD75=AF75,AE75=AF75),AF75+0.0009,AF75))</f>
        <v/>
      </c>
      <c r="R75" s="36" t="str">
        <f>IF(results!$AA75&lt;&gt;"b","",AG75*2)</f>
        <v/>
      </c>
      <c r="S75" s="54">
        <f t="shared" si="13"/>
        <v>0</v>
      </c>
      <c r="T75" s="4">
        <f t="shared" si="14"/>
        <v>7.4999999999999993E-6</v>
      </c>
      <c r="U75" s="4" t="str">
        <f>IF(results!$AA75&lt;&gt;"b","",results!Z75)</f>
        <v/>
      </c>
      <c r="V75" s="4">
        <f>IF(results!AA75="A",1,IF(results!AA75="B",2,IF(results!AA75="C",3,99)))</f>
        <v>3</v>
      </c>
      <c r="W75" s="35">
        <f>results!C75+results!D75</f>
        <v>0</v>
      </c>
      <c r="X75" s="35">
        <f>results!E75+results!F75</f>
        <v>25</v>
      </c>
      <c r="Y75" s="35">
        <f>results!G75+results!H75</f>
        <v>0</v>
      </c>
      <c r="Z75" s="35">
        <f>results!I75+results!J75</f>
        <v>0</v>
      </c>
      <c r="AA75" s="35">
        <f>results!K75+results!L75</f>
        <v>0</v>
      </c>
      <c r="AB75" s="35">
        <f>results!M75+results!N75</f>
        <v>0</v>
      </c>
      <c r="AC75" s="35">
        <f>results!O75+results!P75</f>
        <v>0</v>
      </c>
      <c r="AD75" s="35">
        <f>results!Q75+results!R75</f>
        <v>0</v>
      </c>
      <c r="AE75" s="35">
        <f>results!S75+results!T75</f>
        <v>0</v>
      </c>
      <c r="AF75" s="35">
        <f>results!U75+results!V75</f>
        <v>0</v>
      </c>
      <c r="AG75" s="35">
        <f>results!W75+results!X75</f>
        <v>0</v>
      </c>
    </row>
    <row r="76" spans="1:33" x14ac:dyDescent="0.35">
      <c r="A76" s="18">
        <v>70</v>
      </c>
      <c r="B76" s="20">
        <f t="shared" si="11"/>
        <v>1</v>
      </c>
      <c r="C76" s="20">
        <f t="shared" si="12"/>
        <v>122</v>
      </c>
      <c r="D76" s="14">
        <f t="shared" si="10"/>
        <v>78</v>
      </c>
      <c r="E76" s="14">
        <f t="shared" si="10"/>
        <v>78</v>
      </c>
      <c r="F76" s="2" t="str">
        <f>IF(results!AA76&lt;&gt;"b","",results!B76)</f>
        <v/>
      </c>
      <c r="G76" s="2" t="str">
        <f>IF(results!$AA76&lt;&gt;"b","",results!Y76)</f>
        <v/>
      </c>
      <c r="H76" s="36" t="str">
        <f>IF(results!$AA76&lt;&gt;"b","",W76)</f>
        <v/>
      </c>
      <c r="I76" s="36" t="str">
        <f>IF(results!$AA76&lt;&gt;"b","",IF(X76=W76,X76+0.0001,X76))</f>
        <v/>
      </c>
      <c r="J76" s="36" t="str">
        <f>IF(results!$AA76&lt;&gt;"b","",IF(OR(W76=Y76,X76=Y76),Y76+0.0002,Y76))</f>
        <v/>
      </c>
      <c r="K76" s="36" t="str">
        <f>IF(results!$AA76&lt;&gt;"b","",IF(OR(W76=Z76,X76=Z76,Y76=Z76),Z76+0.0003,Z76))</f>
        <v/>
      </c>
      <c r="L76" s="36" t="str">
        <f>IF(results!$AA76&lt;&gt;"b","",IF(OR(W76=AA76,X76=AA76,Y76=AA76,Z76=AA76),AA76+0.0004,AA76))</f>
        <v/>
      </c>
      <c r="M76" s="36" t="str">
        <f>IF(results!$AA76&lt;&gt;"b","",IF(OR(W76=AB76,X76=AB76,Y76=AB76,Z76=AB76,AA76=AB76),AB76+0.0005,AB76))</f>
        <v/>
      </c>
      <c r="N76" s="36" t="str">
        <f>IF(results!$AA76&lt;&gt;"b","",IF(OR(W76=AC76,X76=AC76,Y76=AC76,Z76=AC76,AA76=AC76,AB76=AC76),AC76+0.0006,AC76))</f>
        <v/>
      </c>
      <c r="O76" s="36" t="str">
        <f>IF(results!$AA76&lt;&gt;"b","",IF(OR(W76=AD76,X76=AD76,Y76=AD76,Z76=AD76,AA76=AD76,AB76=AD76,AC76=AD76),AD76+0.0007,AD76))</f>
        <v/>
      </c>
      <c r="P76" s="36" t="str">
        <f>IF(results!$AA76&lt;&gt;"b","",IF(OR(W76=AE76,X76=AE76,Y76=AE76,Z76=AE76,AA76=AE76,AB76=AE76,AC76=AE76,AD76=AE76),AE76+0.0008,AE76))</f>
        <v/>
      </c>
      <c r="Q76" s="36" t="str">
        <f>IF(results!$AA76&lt;&gt;"b","",IF(OR(W76=AF76,X76=AF76,Y76=AF76,Z76=AF76,AA76=AF76,AB76=AF76,AC76=AF76,AD76=AF76,AE76=AF76),AF76+0.0009,AF76))</f>
        <v/>
      </c>
      <c r="R76" s="36" t="str">
        <f>IF(results!$AA76&lt;&gt;"b","",AG76*2)</f>
        <v/>
      </c>
      <c r="S76" s="54">
        <f t="shared" si="13"/>
        <v>0</v>
      </c>
      <c r="T76" s="4">
        <f t="shared" si="14"/>
        <v>7.6000000000000001E-6</v>
      </c>
      <c r="U76" s="4" t="str">
        <f>IF(results!$AA76&lt;&gt;"b","",results!Z76)</f>
        <v/>
      </c>
      <c r="V76" s="4">
        <f>IF(results!AA76="A",1,IF(results!AA76="B",2,IF(results!AA76="C",3,99)))</f>
        <v>1</v>
      </c>
      <c r="W76" s="35">
        <f>results!C76+results!D76</f>
        <v>0</v>
      </c>
      <c r="X76" s="35">
        <f>results!E76+results!F76</f>
        <v>0</v>
      </c>
      <c r="Y76" s="35">
        <f>results!G76+results!H76</f>
        <v>0</v>
      </c>
      <c r="Z76" s="35">
        <f>results!I76+results!J76</f>
        <v>0</v>
      </c>
      <c r="AA76" s="35">
        <f>results!K76+results!L76</f>
        <v>69</v>
      </c>
      <c r="AB76" s="35">
        <f>results!M76+results!N76</f>
        <v>0</v>
      </c>
      <c r="AC76" s="35">
        <f>results!O76+results!P76</f>
        <v>0</v>
      </c>
      <c r="AD76" s="35">
        <f>results!Q76+results!R76</f>
        <v>0</v>
      </c>
      <c r="AE76" s="35">
        <f>results!S76+results!T76</f>
        <v>0</v>
      </c>
      <c r="AF76" s="35">
        <f>results!U76+results!V76</f>
        <v>0</v>
      </c>
      <c r="AG76" s="35">
        <f>results!W76+results!X76</f>
        <v>0</v>
      </c>
    </row>
    <row r="77" spans="1:33" x14ac:dyDescent="0.35">
      <c r="A77" s="18">
        <v>71</v>
      </c>
      <c r="B77" s="20">
        <f t="shared" si="11"/>
        <v>40</v>
      </c>
      <c r="C77" s="20">
        <f t="shared" si="12"/>
        <v>39</v>
      </c>
      <c r="D77" s="14">
        <f t="shared" si="10"/>
        <v>39</v>
      </c>
      <c r="E77" s="14">
        <f t="shared" si="10"/>
        <v>39</v>
      </c>
      <c r="F77" s="2" t="str">
        <f>IF(results!AA77&lt;&gt;"b","",results!B77)</f>
        <v>Martinjak Drago</v>
      </c>
      <c r="G77" s="2">
        <f>IF(results!$AA77&lt;&gt;"b","",results!Y77)</f>
        <v>2</v>
      </c>
      <c r="H77" s="36">
        <f>IF(results!$AA77&lt;&gt;"b","",W77)</f>
        <v>0</v>
      </c>
      <c r="I77" s="36">
        <f>IF(results!$AA77&lt;&gt;"b","",IF(X77=W77,X77+0.0001,X77))</f>
        <v>1E-4</v>
      </c>
      <c r="J77" s="36">
        <f>IF(results!$AA77&lt;&gt;"b","",IF(OR(W77=Y77,X77=Y77),Y77+0.0002,Y77))</f>
        <v>39</v>
      </c>
      <c r="K77" s="36">
        <f>IF(results!$AA77&lt;&gt;"b","",IF(OR(W77=Z77,X77=Z77,Y77=Z77),Z77+0.0003,Z77))</f>
        <v>43</v>
      </c>
      <c r="L77" s="36">
        <f>IF(results!$AA77&lt;&gt;"b","",IF(OR(W77=AA77,X77=AA77,Y77=AA77,Z77=AA77),AA77+0.0004,AA77))</f>
        <v>4.0000000000000002E-4</v>
      </c>
      <c r="M77" s="36">
        <f>IF(results!$AA77&lt;&gt;"b","",IF(OR(W77=AB77,X77=AB77,Y77=AB77,Z77=AB77,AA77=AB77),AB77+0.0005,AB77))</f>
        <v>5.0000000000000001E-4</v>
      </c>
      <c r="N77" s="36">
        <f>IF(results!$AA77&lt;&gt;"b","",IF(OR(W77=AC77,X77=AC77,Y77=AC77,Z77=AC77,AA77=AC77,AB77=AC77),AC77+0.0006,AC77))</f>
        <v>5.9999999999999995E-4</v>
      </c>
      <c r="O77" s="36">
        <f>IF(results!$AA77&lt;&gt;"b","",IF(OR(W77=AD77,X77=AD77,Y77=AD77,Z77=AD77,AA77=AD77,AB77=AD77,AC77=AD77),AD77+0.0007,AD77))</f>
        <v>6.9999999999999999E-4</v>
      </c>
      <c r="P77" s="36">
        <f>IF(results!$AA77&lt;&gt;"b","",IF(OR(W77=AE77,X77=AE77,Y77=AE77,Z77=AE77,AA77=AE77,AB77=AE77,AC77=AE77,AD77=AE77),AE77+0.0008,AE77))</f>
        <v>8.0000000000000004E-4</v>
      </c>
      <c r="Q77" s="36">
        <f>IF(results!$AA77&lt;&gt;"b","",IF(OR(W77=AF77,X77=AF77,Y77=AF77,Z77=AF77,AA77=AF77,AB77=AF77,AC77=AF77,AD77=AF77,AE77=AF77),AF77+0.0009,AF77))</f>
        <v>8.9999999999999998E-4</v>
      </c>
      <c r="R77" s="36">
        <f>IF(results!$AA77&lt;&gt;"b","",AG77*2)</f>
        <v>0</v>
      </c>
      <c r="S77" s="54">
        <f t="shared" si="13"/>
        <v>82.003</v>
      </c>
      <c r="T77" s="4">
        <f t="shared" si="14"/>
        <v>82.003007699999998</v>
      </c>
      <c r="U77" s="4">
        <f>IF(results!$AA77&lt;&gt;"b","",results!Z77)</f>
        <v>16.3</v>
      </c>
      <c r="V77" s="4">
        <f>IF(results!AA77="A",1,IF(results!AA77="B",2,IF(results!AA77="C",3,99)))</f>
        <v>2</v>
      </c>
      <c r="W77" s="35">
        <f>results!C77+results!D77</f>
        <v>0</v>
      </c>
      <c r="X77" s="35">
        <f>results!E77+results!F77</f>
        <v>0</v>
      </c>
      <c r="Y77" s="35">
        <f>results!G77+results!H77</f>
        <v>39</v>
      </c>
      <c r="Z77" s="35">
        <f>results!I77+results!J77</f>
        <v>43</v>
      </c>
      <c r="AA77" s="35">
        <f>results!K77+results!L77</f>
        <v>0</v>
      </c>
      <c r="AB77" s="35">
        <f>results!M77+results!N77</f>
        <v>0</v>
      </c>
      <c r="AC77" s="35">
        <f>results!O77+results!P77</f>
        <v>0</v>
      </c>
      <c r="AD77" s="35">
        <f>results!Q77+results!R77</f>
        <v>0</v>
      </c>
      <c r="AE77" s="35">
        <f>results!S77+results!T77</f>
        <v>0</v>
      </c>
      <c r="AF77" s="35">
        <f>results!U77+results!V77</f>
        <v>0</v>
      </c>
      <c r="AG77" s="35">
        <f>results!W77+results!X77</f>
        <v>0</v>
      </c>
    </row>
    <row r="78" spans="1:33" x14ac:dyDescent="0.35">
      <c r="A78" s="18">
        <v>72</v>
      </c>
      <c r="B78" s="20">
        <f t="shared" si="11"/>
        <v>40</v>
      </c>
      <c r="C78" s="20">
        <f t="shared" si="12"/>
        <v>33</v>
      </c>
      <c r="D78" s="14">
        <f t="shared" si="10"/>
        <v>33</v>
      </c>
      <c r="E78" s="14">
        <f t="shared" si="10"/>
        <v>33</v>
      </c>
      <c r="F78" s="2" t="str">
        <f>IF(results!AA78&lt;&gt;"b","",results!B78)</f>
        <v>Meire Geert</v>
      </c>
      <c r="G78" s="2">
        <f>IF(results!$AA78&lt;&gt;"b","",results!Y78)</f>
        <v>2</v>
      </c>
      <c r="H78" s="36">
        <f>IF(results!$AA78&lt;&gt;"b","",W78)</f>
        <v>0</v>
      </c>
      <c r="I78" s="36">
        <f>IF(results!$AA78&lt;&gt;"b","",IF(X78=W78,X78+0.0001,X78))</f>
        <v>1E-4</v>
      </c>
      <c r="J78" s="36">
        <f>IF(results!$AA78&lt;&gt;"b","",IF(OR(W78=Y78,X78=Y78),Y78+0.0002,Y78))</f>
        <v>2.0000000000000001E-4</v>
      </c>
      <c r="K78" s="36">
        <f>IF(results!$AA78&lt;&gt;"b","",IF(OR(W78=Z78,X78=Z78,Y78=Z78),Z78+0.0003,Z78))</f>
        <v>2.9999999999999997E-4</v>
      </c>
      <c r="L78" s="36">
        <f>IF(results!$AA78&lt;&gt;"b","",IF(OR(W78=AA78,X78=AA78,Y78=AA78,Z78=AA78),AA78+0.0004,AA78))</f>
        <v>4.0000000000000002E-4</v>
      </c>
      <c r="M78" s="36">
        <f>IF(results!$AA78&lt;&gt;"b","",IF(OR(W78=AB78,X78=AB78,Y78=AB78,Z78=AB78,AA78=AB78),AB78+0.0005,AB78))</f>
        <v>56</v>
      </c>
      <c r="N78" s="36">
        <f>IF(results!$AA78&lt;&gt;"b","",IF(OR(W78=AC78,X78=AC78,Y78=AC78,Z78=AC78,AA78=AC78,AB78=AC78),AC78+0.0006,AC78))</f>
        <v>44</v>
      </c>
      <c r="O78" s="36">
        <f>IF(results!$AA78&lt;&gt;"b","",IF(OR(W78=AD78,X78=AD78,Y78=AD78,Z78=AD78,AA78=AD78,AB78=AD78,AC78=AD78),AD78+0.0007,AD78))</f>
        <v>6.9999999999999999E-4</v>
      </c>
      <c r="P78" s="36">
        <f>IF(results!$AA78&lt;&gt;"b","",IF(OR(W78=AE78,X78=AE78,Y78=AE78,Z78=AE78,AA78=AE78,AB78=AE78,AC78=AE78,AD78=AE78),AE78+0.0008,AE78))</f>
        <v>8.0000000000000004E-4</v>
      </c>
      <c r="Q78" s="36">
        <f>IF(results!$AA78&lt;&gt;"b","",IF(OR(W78=AF78,X78=AF78,Y78=AF78,Z78=AF78,AA78=AF78,AB78=AF78,AC78=AF78,AD78=AF78,AE78=AF78),AF78+0.0009,AF78))</f>
        <v>8.9999999999999998E-4</v>
      </c>
      <c r="R78" s="36">
        <f>IF(results!$AA78&lt;&gt;"b","",AG78*2)</f>
        <v>0</v>
      </c>
      <c r="S78" s="54">
        <f t="shared" si="13"/>
        <v>100.00279999999999</v>
      </c>
      <c r="T78" s="4">
        <f t="shared" si="14"/>
        <v>100.0028078</v>
      </c>
      <c r="U78" s="4">
        <f>IF(results!$AA78&lt;&gt;"b","",results!Z78)</f>
        <v>22.5</v>
      </c>
      <c r="V78" s="4">
        <f>IF(results!AA78="A",1,IF(results!AA78="B",2,IF(results!AA78="C",3,99)))</f>
        <v>2</v>
      </c>
      <c r="W78" s="35">
        <f>results!C78+results!D78</f>
        <v>0</v>
      </c>
      <c r="X78" s="35">
        <f>results!E78+results!F78</f>
        <v>0</v>
      </c>
      <c r="Y78" s="35">
        <f>results!G78+results!H78</f>
        <v>0</v>
      </c>
      <c r="Z78" s="35">
        <f>results!I78+results!J78</f>
        <v>0</v>
      </c>
      <c r="AA78" s="35">
        <f>results!K78+results!L78</f>
        <v>0</v>
      </c>
      <c r="AB78" s="35">
        <f>results!M78+results!N78</f>
        <v>56</v>
      </c>
      <c r="AC78" s="35">
        <f>results!O78+results!P78</f>
        <v>44</v>
      </c>
      <c r="AD78" s="35">
        <f>results!Q78+results!R78</f>
        <v>0</v>
      </c>
      <c r="AE78" s="35">
        <f>results!S78+results!T78</f>
        <v>0</v>
      </c>
      <c r="AF78" s="35">
        <f>results!U78+results!V78</f>
        <v>0</v>
      </c>
      <c r="AG78" s="35">
        <f>results!W78+results!X78</f>
        <v>0</v>
      </c>
    </row>
    <row r="79" spans="1:33" x14ac:dyDescent="0.35">
      <c r="A79" s="18">
        <v>73</v>
      </c>
      <c r="B79" s="20">
        <f t="shared" si="11"/>
        <v>40</v>
      </c>
      <c r="C79" s="20">
        <f t="shared" si="12"/>
        <v>36</v>
      </c>
      <c r="D79" s="14">
        <f t="shared" si="10"/>
        <v>36</v>
      </c>
      <c r="E79" s="14">
        <f t="shared" si="10"/>
        <v>36</v>
      </c>
      <c r="F79" s="2" t="str">
        <f>IF(results!AA79&lt;&gt;"b","",results!B79)</f>
        <v>Mlinar Aloiz</v>
      </c>
      <c r="G79" s="2">
        <f>IF(results!$AA79&lt;&gt;"b","",results!Y79)</f>
        <v>2</v>
      </c>
      <c r="H79" s="36">
        <f>IF(results!$AA79&lt;&gt;"b","",W79)</f>
        <v>0</v>
      </c>
      <c r="I79" s="36">
        <f>IF(results!$AA79&lt;&gt;"b","",IF(X79=W79,X79+0.0001,X79))</f>
        <v>43</v>
      </c>
      <c r="J79" s="36">
        <f>IF(results!$AA79&lt;&gt;"b","",IF(OR(W79=Y79,X79=Y79),Y79+0.0002,Y79))</f>
        <v>2.0000000000000001E-4</v>
      </c>
      <c r="K79" s="36">
        <f>IF(results!$AA79&lt;&gt;"b","",IF(OR(W79=Z79,X79=Z79,Y79=Z79),Z79+0.0003,Z79))</f>
        <v>2.9999999999999997E-4</v>
      </c>
      <c r="L79" s="36">
        <f>IF(results!$AA79&lt;&gt;"b","",IF(OR(W79=AA79,X79=AA79,Y79=AA79,Z79=AA79),AA79+0.0004,AA79))</f>
        <v>52</v>
      </c>
      <c r="M79" s="36">
        <f>IF(results!$AA79&lt;&gt;"b","",IF(OR(W79=AB79,X79=AB79,Y79=AB79,Z79=AB79,AA79=AB79),AB79+0.0005,AB79))</f>
        <v>5.0000000000000001E-4</v>
      </c>
      <c r="N79" s="36">
        <f>IF(results!$AA79&lt;&gt;"b","",IF(OR(W79=AC79,X79=AC79,Y79=AC79,Z79=AC79,AA79=AC79,AB79=AC79),AC79+0.0006,AC79))</f>
        <v>5.9999999999999995E-4</v>
      </c>
      <c r="O79" s="36">
        <f>IF(results!$AA79&lt;&gt;"b","",IF(OR(W79=AD79,X79=AD79,Y79=AD79,Z79=AD79,AA79=AD79,AB79=AD79,AC79=AD79),AD79+0.0007,AD79))</f>
        <v>6.9999999999999999E-4</v>
      </c>
      <c r="P79" s="36">
        <f>IF(results!$AA79&lt;&gt;"b","",IF(OR(W79=AE79,X79=AE79,Y79=AE79,Z79=AE79,AA79=AE79,AB79=AE79,AC79=AE79,AD79=AE79),AE79+0.0008,AE79))</f>
        <v>8.0000000000000004E-4</v>
      </c>
      <c r="Q79" s="36">
        <f>IF(results!$AA79&lt;&gt;"b","",IF(OR(W79=AF79,X79=AF79,Y79=AF79,Z79=AF79,AA79=AF79,AB79=AF79,AC79=AF79,AD79=AF79,AE79=AF79),AF79+0.0009,AF79))</f>
        <v>8.9999999999999998E-4</v>
      </c>
      <c r="R79" s="36">
        <f>IF(results!$AA79&lt;&gt;"b","",AG79*2)</f>
        <v>0</v>
      </c>
      <c r="S79" s="54">
        <f t="shared" si="13"/>
        <v>95.003</v>
      </c>
      <c r="T79" s="4">
        <f t="shared" si="14"/>
        <v>95.0030079</v>
      </c>
      <c r="U79" s="4">
        <f>IF(results!$AA79&lt;&gt;"b","",results!Z79)</f>
        <v>15.5</v>
      </c>
      <c r="V79" s="4">
        <f>IF(results!AA79="A",1,IF(results!AA79="B",2,IF(results!AA79="C",3,99)))</f>
        <v>2</v>
      </c>
      <c r="W79" s="35">
        <f>results!C79+results!D79</f>
        <v>0</v>
      </c>
      <c r="X79" s="35">
        <f>results!E79+results!F79</f>
        <v>43</v>
      </c>
      <c r="Y79" s="35">
        <f>results!G79+results!H79</f>
        <v>0</v>
      </c>
      <c r="Z79" s="35">
        <f>results!I79+results!J79</f>
        <v>0</v>
      </c>
      <c r="AA79" s="35">
        <f>results!K79+results!L79</f>
        <v>52</v>
      </c>
      <c r="AB79" s="35">
        <f>results!M79+results!N79</f>
        <v>0</v>
      </c>
      <c r="AC79" s="35">
        <f>results!O79+results!P79</f>
        <v>0</v>
      </c>
      <c r="AD79" s="35">
        <f>results!Q79+results!R79</f>
        <v>0</v>
      </c>
      <c r="AE79" s="35">
        <f>results!S79+results!T79</f>
        <v>0</v>
      </c>
      <c r="AF79" s="35">
        <f>results!U79+results!V79</f>
        <v>0</v>
      </c>
      <c r="AG79" s="35">
        <f>results!W79+results!X79</f>
        <v>0</v>
      </c>
    </row>
    <row r="80" spans="1:33" x14ac:dyDescent="0.35">
      <c r="A80" s="18">
        <v>74</v>
      </c>
      <c r="B80" s="20">
        <f t="shared" si="11"/>
        <v>114</v>
      </c>
      <c r="C80" s="20">
        <f t="shared" si="12"/>
        <v>121</v>
      </c>
      <c r="D80" s="14">
        <f t="shared" si="10"/>
        <v>78</v>
      </c>
      <c r="E80" s="14">
        <f t="shared" si="10"/>
        <v>78</v>
      </c>
      <c r="F80" s="2" t="str">
        <f>IF(results!AA80&lt;&gt;"b","",results!B80)</f>
        <v/>
      </c>
      <c r="G80" s="2" t="str">
        <f>IF(results!$AA80&lt;&gt;"b","",results!Y80)</f>
        <v/>
      </c>
      <c r="H80" s="36" t="str">
        <f>IF(results!$AA80&lt;&gt;"b","",W80)</f>
        <v/>
      </c>
      <c r="I80" s="36" t="str">
        <f>IF(results!$AA80&lt;&gt;"b","",IF(X80=W80,X80+0.0001,X80))</f>
        <v/>
      </c>
      <c r="J80" s="36" t="str">
        <f>IF(results!$AA80&lt;&gt;"b","",IF(OR(W80=Y80,X80=Y80),Y80+0.0002,Y80))</f>
        <v/>
      </c>
      <c r="K80" s="36" t="str">
        <f>IF(results!$AA80&lt;&gt;"b","",IF(OR(W80=Z80,X80=Z80,Y80=Z80),Z80+0.0003,Z80))</f>
        <v/>
      </c>
      <c r="L80" s="36" t="str">
        <f>IF(results!$AA80&lt;&gt;"b","",IF(OR(W80=AA80,X80=AA80,Y80=AA80,Z80=AA80),AA80+0.0004,AA80))</f>
        <v/>
      </c>
      <c r="M80" s="36" t="str">
        <f>IF(results!$AA80&lt;&gt;"b","",IF(OR(W80=AB80,X80=AB80,Y80=AB80,Z80=AB80,AA80=AB80),AB80+0.0005,AB80))</f>
        <v/>
      </c>
      <c r="N80" s="36" t="str">
        <f>IF(results!$AA80&lt;&gt;"b","",IF(OR(W80=AC80,X80=AC80,Y80=AC80,Z80=AC80,AA80=AC80,AB80=AC80),AC80+0.0006,AC80))</f>
        <v/>
      </c>
      <c r="O80" s="36" t="str">
        <f>IF(results!$AA80&lt;&gt;"b","",IF(OR(W80=AD80,X80=AD80,Y80=AD80,Z80=AD80,AA80=AD80,AB80=AD80,AC80=AD80),AD80+0.0007,AD80))</f>
        <v/>
      </c>
      <c r="P80" s="36" t="str">
        <f>IF(results!$AA80&lt;&gt;"b","",IF(OR(W80=AE80,X80=AE80,Y80=AE80,Z80=AE80,AA80=AE80,AB80=AE80,AC80=AE80,AD80=AE80),AE80+0.0008,AE80))</f>
        <v/>
      </c>
      <c r="Q80" s="36" t="str">
        <f>IF(results!$AA80&lt;&gt;"b","",IF(OR(W80=AF80,X80=AF80,Y80=AF80,Z80=AF80,AA80=AF80,AB80=AF80,AC80=AF80,AD80=AF80,AE80=AF80),AF80+0.0009,AF80))</f>
        <v/>
      </c>
      <c r="R80" s="36" t="str">
        <f>IF(results!$AA80&lt;&gt;"b","",AG80*2)</f>
        <v/>
      </c>
      <c r="S80" s="54">
        <f t="shared" si="13"/>
        <v>0</v>
      </c>
      <c r="T80" s="4">
        <f t="shared" si="14"/>
        <v>7.9999999999999996E-6</v>
      </c>
      <c r="U80" s="4" t="str">
        <f>IF(results!$AA80&lt;&gt;"b","",results!Z80)</f>
        <v/>
      </c>
      <c r="V80" s="4">
        <f>IF(results!AA80="A",1,IF(results!AA80="B",2,IF(results!AA80="C",3,99)))</f>
        <v>3</v>
      </c>
      <c r="W80" s="35">
        <f>results!C80+results!D80</f>
        <v>0</v>
      </c>
      <c r="X80" s="35">
        <f>results!E80+results!F80</f>
        <v>55</v>
      </c>
      <c r="Y80" s="35">
        <f>results!G80+results!H80</f>
        <v>0</v>
      </c>
      <c r="Z80" s="35">
        <f>results!I80+results!J80</f>
        <v>0</v>
      </c>
      <c r="AA80" s="35">
        <f>results!K80+results!L80</f>
        <v>0</v>
      </c>
      <c r="AB80" s="35">
        <f>results!M80+results!N80</f>
        <v>0</v>
      </c>
      <c r="AC80" s="35">
        <f>results!O80+results!P80</f>
        <v>0</v>
      </c>
      <c r="AD80" s="35">
        <f>results!Q80+results!R80</f>
        <v>0</v>
      </c>
      <c r="AE80" s="35">
        <f>results!S80+results!T80</f>
        <v>0</v>
      </c>
      <c r="AF80" s="35">
        <f>results!U80+results!V80</f>
        <v>0</v>
      </c>
      <c r="AG80" s="35">
        <f>results!W80+results!X80</f>
        <v>0</v>
      </c>
    </row>
    <row r="81" spans="1:33" x14ac:dyDescent="0.35">
      <c r="A81" s="18">
        <v>75</v>
      </c>
      <c r="B81" s="20">
        <f t="shared" si="11"/>
        <v>1</v>
      </c>
      <c r="C81" s="20">
        <f t="shared" si="12"/>
        <v>120</v>
      </c>
      <c r="D81" s="14">
        <f t="shared" si="10"/>
        <v>78</v>
      </c>
      <c r="E81" s="14">
        <f t="shared" si="10"/>
        <v>78</v>
      </c>
      <c r="F81" s="2" t="str">
        <f>IF(results!AA81&lt;&gt;"b","",results!B81)</f>
        <v/>
      </c>
      <c r="G81" s="2" t="str">
        <f>IF(results!$AA81&lt;&gt;"b","",results!Y81)</f>
        <v/>
      </c>
      <c r="H81" s="36" t="str">
        <f>IF(results!$AA81&lt;&gt;"b","",W81)</f>
        <v/>
      </c>
      <c r="I81" s="36" t="str">
        <f>IF(results!$AA81&lt;&gt;"b","",IF(X81=W81,X81+0.0001,X81))</f>
        <v/>
      </c>
      <c r="J81" s="36" t="str">
        <f>IF(results!$AA81&lt;&gt;"b","",IF(OR(W81=Y81,X81=Y81),Y81+0.0002,Y81))</f>
        <v/>
      </c>
      <c r="K81" s="36" t="str">
        <f>IF(results!$AA81&lt;&gt;"b","",IF(OR(W81=Z81,X81=Z81,Y81=Z81),Z81+0.0003,Z81))</f>
        <v/>
      </c>
      <c r="L81" s="36" t="str">
        <f>IF(results!$AA81&lt;&gt;"b","",IF(OR(W81=AA81,X81=AA81,Y81=AA81,Z81=AA81),AA81+0.0004,AA81))</f>
        <v/>
      </c>
      <c r="M81" s="36" t="str">
        <f>IF(results!$AA81&lt;&gt;"b","",IF(OR(W81=AB81,X81=AB81,Y81=AB81,Z81=AB81,AA81=AB81),AB81+0.0005,AB81))</f>
        <v/>
      </c>
      <c r="N81" s="36" t="str">
        <f>IF(results!$AA81&lt;&gt;"b","",IF(OR(W81=AC81,X81=AC81,Y81=AC81,Z81=AC81,AA81=AC81,AB81=AC81),AC81+0.0006,AC81))</f>
        <v/>
      </c>
      <c r="O81" s="36" t="str">
        <f>IF(results!$AA81&lt;&gt;"b","",IF(OR(W81=AD81,X81=AD81,Y81=AD81,Z81=AD81,AA81=AD81,AB81=AD81,AC81=AD81),AD81+0.0007,AD81))</f>
        <v/>
      </c>
      <c r="P81" s="36" t="str">
        <f>IF(results!$AA81&lt;&gt;"b","",IF(OR(W81=AE81,X81=AE81,Y81=AE81,Z81=AE81,AA81=AE81,AB81=AE81,AC81=AE81,AD81=AE81),AE81+0.0008,AE81))</f>
        <v/>
      </c>
      <c r="Q81" s="36" t="str">
        <f>IF(results!$AA81&lt;&gt;"b","",IF(OR(W81=AF81,X81=AF81,Y81=AF81,Z81=AF81,AA81=AF81,AB81=AF81,AC81=AF81,AD81=AF81,AE81=AF81),AF81+0.0009,AF81))</f>
        <v/>
      </c>
      <c r="R81" s="36" t="str">
        <f>IF(results!$AA81&lt;&gt;"b","",AG81*2)</f>
        <v/>
      </c>
      <c r="S81" s="54">
        <f t="shared" si="13"/>
        <v>0</v>
      </c>
      <c r="T81" s="4">
        <f t="shared" si="14"/>
        <v>8.1000000000000004E-6</v>
      </c>
      <c r="U81" s="4" t="str">
        <f>IF(results!$AA81&lt;&gt;"b","",results!Z81)</f>
        <v/>
      </c>
      <c r="V81" s="4">
        <f>IF(results!AA81="A",1,IF(results!AA81="B",2,IF(results!AA81="C",3,99)))</f>
        <v>1</v>
      </c>
      <c r="W81" s="35">
        <f>results!C81+results!D81</f>
        <v>0</v>
      </c>
      <c r="X81" s="35">
        <f>results!E81+results!F81</f>
        <v>0</v>
      </c>
      <c r="Y81" s="35">
        <f>results!G81+results!H81</f>
        <v>60</v>
      </c>
      <c r="Z81" s="35">
        <f>results!I81+results!J81</f>
        <v>0</v>
      </c>
      <c r="AA81" s="35">
        <f>results!K81+results!L81</f>
        <v>0</v>
      </c>
      <c r="AB81" s="35">
        <f>results!M81+results!N81</f>
        <v>0</v>
      </c>
      <c r="AC81" s="35">
        <f>results!O81+results!P81</f>
        <v>0</v>
      </c>
      <c r="AD81" s="35">
        <f>results!Q81+results!R81</f>
        <v>0</v>
      </c>
      <c r="AE81" s="35">
        <f>results!S81+results!T81</f>
        <v>0</v>
      </c>
      <c r="AF81" s="35">
        <f>results!U81+results!V81</f>
        <v>0</v>
      </c>
      <c r="AG81" s="35">
        <f>results!W81+results!X81</f>
        <v>55</v>
      </c>
    </row>
    <row r="82" spans="1:33" x14ac:dyDescent="0.35">
      <c r="A82" s="18">
        <v>76</v>
      </c>
      <c r="B82" s="20">
        <f t="shared" si="11"/>
        <v>1</v>
      </c>
      <c r="C82" s="20">
        <f t="shared" si="12"/>
        <v>77</v>
      </c>
      <c r="D82" s="14">
        <f t="shared" si="10"/>
        <v>76</v>
      </c>
      <c r="E82" s="14">
        <f t="shared" si="10"/>
        <v>76</v>
      </c>
      <c r="F82" s="2" t="str">
        <f>IF(results!AA82&lt;&gt;"b","",results!B82)</f>
        <v/>
      </c>
      <c r="G82" s="2" t="str">
        <f>IF(results!$AA82&lt;&gt;"b","",results!Y82)</f>
        <v/>
      </c>
      <c r="H82" s="36" t="str">
        <f>IF(results!$AA82&lt;&gt;"b","",W82)</f>
        <v/>
      </c>
      <c r="I82" s="36" t="str">
        <f>IF(results!$AA82&lt;&gt;"b","",IF(X82=W82,X82+0.0001,X82))</f>
        <v/>
      </c>
      <c r="J82" s="36" t="str">
        <f>IF(results!$AA82&lt;&gt;"b","",IF(OR(W82=Y82,X82=Y82),Y82+0.0002,Y82))</f>
        <v/>
      </c>
      <c r="K82" s="36" t="str">
        <f>IF(results!$AA82&lt;&gt;"b","",IF(OR(W82=Z82,X82=Z82,Y82=Z82),Z82+0.0003,Z82))</f>
        <v/>
      </c>
      <c r="L82" s="36" t="str">
        <f>IF(results!$AA82&lt;&gt;"b","",IF(OR(W82=AA82,X82=AA82,Y82=AA82,Z82=AA82),AA82+0.0004,AA82))</f>
        <v/>
      </c>
      <c r="M82" s="36" t="str">
        <f>IF(results!$AA82&lt;&gt;"b","",IF(OR(W82=AB82,X82=AB82,Y82=AB82,Z82=AB82,AA82=AB82),AB82+0.0005,AB82))</f>
        <v/>
      </c>
      <c r="N82" s="36" t="str">
        <f>IF(results!$AA82&lt;&gt;"b","",IF(OR(W82=AC82,X82=AC82,Y82=AC82,Z82=AC82,AA82=AC82,AB82=AC82),AC82+0.0006,AC82))</f>
        <v/>
      </c>
      <c r="O82" s="36" t="str">
        <f>IF(results!$AA82&lt;&gt;"b","",IF(OR(W82=AD82,X82=AD82,Y82=AD82,Z82=AD82,AA82=AD82,AB82=AD82,AC82=AD82),AD82+0.0007,AD82))</f>
        <v/>
      </c>
      <c r="P82" s="36" t="str">
        <f>IF(results!$AA82&lt;&gt;"b","",IF(OR(W82=AE82,X82=AE82,Y82=AE82,Z82=AE82,AA82=AE82,AB82=AE82,AC82=AE82,AD82=AE82),AE82+0.0008,AE82))</f>
        <v/>
      </c>
      <c r="Q82" s="36" t="str">
        <f>IF(results!$AA82&lt;&gt;"b","",IF(OR(W82=AF82,X82=AF82,Y82=AF82,Z82=AF82,AA82=AF82,AB82=AF82,AC82=AF82,AD82=AF82,AE82=AF82),AF82+0.0009,AF82))</f>
        <v/>
      </c>
      <c r="R82" s="36" t="str">
        <f>IF(results!$AA82&lt;&gt;"b","",AG82*2)</f>
        <v/>
      </c>
      <c r="S82" s="54">
        <f>IF(F82&lt;&gt;"",(MAX(H82:R82)+LARGE(H82:R82,2)+LARGE(H82:R82,3)+LARGE(H82:R82,4)+LARGE(H82:R82,5)+LARGE(H82:R82,6)),0)+0.0002</f>
        <v>2.0000000000000001E-4</v>
      </c>
      <c r="T82" s="4">
        <f t="shared" si="14"/>
        <v>2.0820000000000002E-4</v>
      </c>
      <c r="U82" s="4" t="str">
        <f>IF(results!$AA82&lt;&gt;"b","",results!Z82)</f>
        <v/>
      </c>
      <c r="V82" s="4">
        <f>IF(results!AA82="A",1,IF(results!AA82="B",2,IF(results!AA82="C",3,99)))</f>
        <v>1</v>
      </c>
      <c r="W82" s="35">
        <f>results!C82+results!D82</f>
        <v>0</v>
      </c>
      <c r="X82" s="35">
        <f>results!E82+results!F82</f>
        <v>53</v>
      </c>
      <c r="Y82" s="35">
        <f>results!G82+results!H82</f>
        <v>0</v>
      </c>
      <c r="Z82" s="35">
        <f>results!I82+results!J82</f>
        <v>0</v>
      </c>
      <c r="AA82" s="35">
        <f>results!K82+results!L82</f>
        <v>0</v>
      </c>
      <c r="AB82" s="35">
        <f>results!M82+results!N82</f>
        <v>0</v>
      </c>
      <c r="AC82" s="35">
        <f>results!O82+results!P82</f>
        <v>0</v>
      </c>
      <c r="AD82" s="35">
        <f>results!Q82+results!R82</f>
        <v>0</v>
      </c>
      <c r="AE82" s="35">
        <f>results!S82+results!T82</f>
        <v>0</v>
      </c>
      <c r="AF82" s="35">
        <f>results!U82+results!V82</f>
        <v>0</v>
      </c>
      <c r="AG82" s="35">
        <f>results!W82+results!X82</f>
        <v>0</v>
      </c>
    </row>
    <row r="83" spans="1:33" x14ac:dyDescent="0.35">
      <c r="A83" s="18">
        <v>77</v>
      </c>
      <c r="B83" s="20">
        <f t="shared" si="11"/>
        <v>40</v>
      </c>
      <c r="C83" s="20">
        <f t="shared" si="12"/>
        <v>56</v>
      </c>
      <c r="D83" s="14">
        <f t="shared" si="10"/>
        <v>56</v>
      </c>
      <c r="E83" s="14">
        <f t="shared" si="10"/>
        <v>56</v>
      </c>
      <c r="F83" s="2" t="str">
        <f>IF(results!AA83&lt;&gt;"b","",results!B83)</f>
        <v>Monte Luca</v>
      </c>
      <c r="G83" s="2">
        <f>IF(results!$AA83&lt;&gt;"b","",results!Y83)</f>
        <v>1</v>
      </c>
      <c r="H83" s="36">
        <f>IF(results!$AA83&lt;&gt;"b","",W83)</f>
        <v>0</v>
      </c>
      <c r="I83" s="36">
        <f>IF(results!$AA83&lt;&gt;"b","",IF(X83=W83,X83+0.0001,X83))</f>
        <v>1E-4</v>
      </c>
      <c r="J83" s="36">
        <f>IF(results!$AA83&lt;&gt;"b","",IF(OR(W83=Y83,X83=Y83),Y83+0.0002,Y83))</f>
        <v>2.0000000000000001E-4</v>
      </c>
      <c r="K83" s="36">
        <f>IF(results!$AA83&lt;&gt;"b","",IF(OR(W83=Z83,X83=Z83,Y83=Z83),Z83+0.0003,Z83))</f>
        <v>2.9999999999999997E-4</v>
      </c>
      <c r="L83" s="36">
        <f>IF(results!$AA83&lt;&gt;"b","",IF(OR(W83=AA83,X83=AA83,Y83=AA83,Z83=AA83),AA83+0.0004,AA83))</f>
        <v>4.0000000000000002E-4</v>
      </c>
      <c r="M83" s="36">
        <f>IF(results!$AA83&lt;&gt;"b","",IF(OR(W83=AB83,X83=AB83,Y83=AB83,Z83=AB83,AA83=AB83),AB83+0.0005,AB83))</f>
        <v>5.0000000000000001E-4</v>
      </c>
      <c r="N83" s="36">
        <f>IF(results!$AA83&lt;&gt;"b","",IF(OR(W83=AC83,X83=AC83,Y83=AC83,Z83=AC83,AA83=AC83,AB83=AC83),AC83+0.0006,AC83))</f>
        <v>45</v>
      </c>
      <c r="O83" s="36">
        <f>IF(results!$AA83&lt;&gt;"b","",IF(OR(W83=AD83,X83=AD83,Y83=AD83,Z83=AD83,AA83=AD83,AB83=AD83,AC83=AD83),AD83+0.0007,AD83))</f>
        <v>6.9999999999999999E-4</v>
      </c>
      <c r="P83" s="36">
        <f>IF(results!$AA83&lt;&gt;"b","",IF(OR(W83=AE83,X83=AE83,Y83=AE83,Z83=AE83,AA83=AE83,AB83=AE83,AC83=AE83,AD83=AE83),AE83+0.0008,AE83))</f>
        <v>8.0000000000000004E-4</v>
      </c>
      <c r="Q83" s="36">
        <f>IF(results!$AA83&lt;&gt;"b","",IF(OR(W83=AF83,X83=AF83,Y83=AF83,Z83=AF83,AA83=AF83,AB83=AF83,AC83=AF83,AD83=AF83,AE83=AF83),AF83+0.0009,AF83))</f>
        <v>8.9999999999999998E-4</v>
      </c>
      <c r="R83" s="36">
        <f>IF(results!$AA83&lt;&gt;"b","",AG83*2)</f>
        <v>0</v>
      </c>
      <c r="S83" s="54">
        <f t="shared" si="13"/>
        <v>45.003300000000003</v>
      </c>
      <c r="T83" s="4">
        <f t="shared" si="14"/>
        <v>45.0033083</v>
      </c>
      <c r="U83" s="4">
        <f>IF(results!$AA83&lt;&gt;"b","",results!Z83)</f>
        <v>15.4</v>
      </c>
      <c r="V83" s="4">
        <f>IF(results!AA83="A",1,IF(results!AA83="B",2,IF(results!AA83="C",3,99)))</f>
        <v>2</v>
      </c>
      <c r="W83" s="35">
        <f>results!C83+results!D83</f>
        <v>0</v>
      </c>
      <c r="X83" s="35">
        <f>results!E83+results!F83</f>
        <v>0</v>
      </c>
      <c r="Y83" s="35">
        <f>results!G83+results!H83</f>
        <v>0</v>
      </c>
      <c r="Z83" s="35">
        <f>results!I83+results!J83</f>
        <v>0</v>
      </c>
      <c r="AA83" s="35">
        <f>results!K83+results!L83</f>
        <v>0</v>
      </c>
      <c r="AB83" s="35">
        <f>results!M83+results!N83</f>
        <v>0</v>
      </c>
      <c r="AC83" s="35">
        <f>results!O83+results!P83</f>
        <v>45</v>
      </c>
      <c r="AD83" s="35">
        <f>results!Q83+results!R83</f>
        <v>0</v>
      </c>
      <c r="AE83" s="35">
        <f>results!S83+results!T83</f>
        <v>0</v>
      </c>
      <c r="AF83" s="35">
        <f>results!U83+results!V83</f>
        <v>0</v>
      </c>
      <c r="AG83" s="35">
        <f>results!W83+results!X83</f>
        <v>0</v>
      </c>
    </row>
    <row r="84" spans="1:33" x14ac:dyDescent="0.35">
      <c r="A84" s="18">
        <v>78</v>
      </c>
      <c r="B84" s="20">
        <f t="shared" si="11"/>
        <v>40</v>
      </c>
      <c r="C84" s="20">
        <f t="shared" si="12"/>
        <v>73</v>
      </c>
      <c r="D84" s="14">
        <f t="shared" si="10"/>
        <v>73</v>
      </c>
      <c r="E84" s="14">
        <f t="shared" si="10"/>
        <v>73</v>
      </c>
      <c r="F84" s="2" t="str">
        <f>IF(results!AA84&lt;&gt;"b","",results!B84)</f>
        <v>Mulato Paolo</v>
      </c>
      <c r="G84" s="2">
        <f>IF(results!$AA84&lt;&gt;"b","",results!Y84)</f>
        <v>1</v>
      </c>
      <c r="H84" s="36">
        <f>IF(results!$AA84&lt;&gt;"b","",W84)</f>
        <v>0</v>
      </c>
      <c r="I84" s="36">
        <f>IF(results!$AA84&lt;&gt;"b","",IF(X84=W84,X84+0.0001,X84))</f>
        <v>1E-4</v>
      </c>
      <c r="J84" s="36">
        <f>IF(results!$AA84&lt;&gt;"b","",IF(OR(W84=Y84,X84=Y84),Y84+0.0002,Y84))</f>
        <v>2.0000000000000001E-4</v>
      </c>
      <c r="K84" s="36">
        <f>IF(results!$AA84&lt;&gt;"b","",IF(OR(W84=Z84,X84=Z84,Y84=Z84),Z84+0.0003,Z84))</f>
        <v>33</v>
      </c>
      <c r="L84" s="36">
        <f>IF(results!$AA84&lt;&gt;"b","",IF(OR(W84=AA84,X84=AA84,Y84=AA84,Z84=AA84),AA84+0.0004,AA84))</f>
        <v>4.0000000000000002E-4</v>
      </c>
      <c r="M84" s="36">
        <f>IF(results!$AA84&lt;&gt;"b","",IF(OR(W84=AB84,X84=AB84,Y84=AB84,Z84=AB84,AA84=AB84),AB84+0.0005,AB84))</f>
        <v>5.0000000000000001E-4</v>
      </c>
      <c r="N84" s="36">
        <f>IF(results!$AA84&lt;&gt;"b","",IF(OR(W84=AC84,X84=AC84,Y84=AC84,Z84=AC84,AA84=AC84,AB84=AC84),AC84+0.0006,AC84))</f>
        <v>5.9999999999999995E-4</v>
      </c>
      <c r="O84" s="36">
        <f>IF(results!$AA84&lt;&gt;"b","",IF(OR(W84=AD84,X84=AD84,Y84=AD84,Z84=AD84,AA84=AD84,AB84=AD84,AC84=AD84),AD84+0.0007,AD84))</f>
        <v>6.9999999999999999E-4</v>
      </c>
      <c r="P84" s="36">
        <f>IF(results!$AA84&lt;&gt;"b","",IF(OR(W84=AE84,X84=AE84,Y84=AE84,Z84=AE84,AA84=AE84,AB84=AE84,AC84=AE84,AD84=AE84),AE84+0.0008,AE84))</f>
        <v>8.0000000000000004E-4</v>
      </c>
      <c r="Q84" s="36">
        <f>IF(results!$AA84&lt;&gt;"b","",IF(OR(W84=AF84,X84=AF84,Y84=AF84,Z84=AF84,AA84=AF84,AB84=AF84,AC84=AF84,AD84=AF84,AE84=AF84),AF84+0.0009,AF84))</f>
        <v>8.9999999999999998E-4</v>
      </c>
      <c r="R84" s="36">
        <f>IF(results!$AA84&lt;&gt;"b","",AG84*2)</f>
        <v>0</v>
      </c>
      <c r="S84" s="54">
        <f t="shared" si="13"/>
        <v>33.003500000000003</v>
      </c>
      <c r="T84" s="4">
        <f t="shared" si="14"/>
        <v>33.003508400000001</v>
      </c>
      <c r="U84" s="4">
        <f>IF(results!$AA84&lt;&gt;"b","",results!Z84)</f>
        <v>24.9</v>
      </c>
      <c r="V84" s="4">
        <f>IF(results!AA84="A",1,IF(results!AA84="B",2,IF(results!AA84="C",3,99)))</f>
        <v>2</v>
      </c>
      <c r="W84" s="35">
        <f>results!C84+results!D84</f>
        <v>0</v>
      </c>
      <c r="X84" s="35">
        <f>results!E84+results!F84</f>
        <v>0</v>
      </c>
      <c r="Y84" s="35">
        <f>results!G84+results!H84</f>
        <v>0</v>
      </c>
      <c r="Z84" s="35">
        <f>results!I84+results!J84</f>
        <v>33</v>
      </c>
      <c r="AA84" s="35">
        <f>results!K84+results!L84</f>
        <v>0</v>
      </c>
      <c r="AB84" s="35">
        <f>results!M84+results!N84</f>
        <v>0</v>
      </c>
      <c r="AC84" s="35">
        <f>results!O84+results!P84</f>
        <v>0</v>
      </c>
      <c r="AD84" s="35">
        <f>results!Q84+results!R84</f>
        <v>0</v>
      </c>
      <c r="AE84" s="35">
        <f>results!S84+results!T84</f>
        <v>0</v>
      </c>
      <c r="AF84" s="35">
        <f>results!U84+results!V84</f>
        <v>0</v>
      </c>
      <c r="AG84" s="35">
        <f>results!W84+results!X84</f>
        <v>0</v>
      </c>
    </row>
    <row r="85" spans="1:33" x14ac:dyDescent="0.35">
      <c r="A85" s="18">
        <v>79</v>
      </c>
      <c r="B85" s="20">
        <f t="shared" si="11"/>
        <v>40</v>
      </c>
      <c r="C85" s="20">
        <f t="shared" si="12"/>
        <v>7</v>
      </c>
      <c r="D85" s="14">
        <f t="shared" si="10"/>
        <v>7</v>
      </c>
      <c r="E85" s="14">
        <f t="shared" si="10"/>
        <v>7</v>
      </c>
      <c r="F85" s="2" t="str">
        <f>IF(results!AA85&lt;&gt;"b","",results!B85)</f>
        <v>Oberlojer Renate</v>
      </c>
      <c r="G85" s="2">
        <f>IF(results!$AA85&lt;&gt;"b","",results!Y85)</f>
        <v>7</v>
      </c>
      <c r="H85" s="36">
        <f>IF(results!$AA85&lt;&gt;"b","",W85)</f>
        <v>0</v>
      </c>
      <c r="I85" s="36">
        <f>IF(results!$AA85&lt;&gt;"b","",IF(X85=W85,X85+0.0001,X85))</f>
        <v>1E-4</v>
      </c>
      <c r="J85" s="36">
        <f>IF(results!$AA85&lt;&gt;"b","",IF(OR(W85=Y85,X85=Y85),Y85+0.0002,Y85))</f>
        <v>2.0000000000000001E-4</v>
      </c>
      <c r="K85" s="36">
        <f>IF(results!$AA85&lt;&gt;"b","",IF(OR(W85=Z85,X85=Z85,Y85=Z85),Z85+0.0003,Z85))</f>
        <v>2.9999999999999997E-4</v>
      </c>
      <c r="L85" s="36">
        <f>IF(results!$AA85&lt;&gt;"b","",IF(OR(W85=AA85,X85=AA85,Y85=AA85,Z85=AA85),AA85+0.0004,AA85))</f>
        <v>36</v>
      </c>
      <c r="M85" s="36">
        <f>IF(results!$AA85&lt;&gt;"b","",IF(OR(W85=AB85,X85=AB85,Y85=AB85,Z85=AB85,AA85=AB85),AB85+0.0005,AB85))</f>
        <v>40</v>
      </c>
      <c r="N85" s="36">
        <f>IF(results!$AA85&lt;&gt;"b","",IF(OR(W85=AC85,X85=AC85,Y85=AC85,Z85=AC85,AA85=AC85,AB85=AC85),AC85+0.0006,AC85))</f>
        <v>54</v>
      </c>
      <c r="O85" s="36">
        <f>IF(results!$AA85&lt;&gt;"b","",IF(OR(W85=AD85,X85=AD85,Y85=AD85,Z85=AD85,AA85=AD85,AB85=AD85,AC85=AD85),AD85+0.0007,AD85))</f>
        <v>39</v>
      </c>
      <c r="P85" s="36">
        <f>IF(results!$AA85&lt;&gt;"b","",IF(OR(W85=AE85,X85=AE85,Y85=AE85,Z85=AE85,AA85=AE85,AB85=AE85,AC85=AE85,AD85=AE85),AE85+0.0008,AE85))</f>
        <v>46</v>
      </c>
      <c r="Q85" s="36">
        <f>IF(results!$AA85&lt;&gt;"b","",IF(OR(W85=AF85,X85=AF85,Y85=AF85,Z85=AF85,AA85=AF85,AB85=AF85,AC85=AF85,AD85=AF85,AE85=AF85),AF85+0.0009,AF85))</f>
        <v>48</v>
      </c>
      <c r="R85" s="36">
        <f>IF(results!$AA85&lt;&gt;"b","",AG85*2)</f>
        <v>98</v>
      </c>
      <c r="S85" s="54">
        <f t="shared" si="13"/>
        <v>325</v>
      </c>
      <c r="T85" s="4">
        <f t="shared" si="14"/>
        <v>325.00000849999998</v>
      </c>
      <c r="U85" s="4">
        <f>IF(results!$AA85&lt;&gt;"b","",results!Z85)</f>
        <v>23.7</v>
      </c>
      <c r="V85" s="4">
        <f>IF(results!AA85="A",1,IF(results!AA85="B",2,IF(results!AA85="C",3,99)))</f>
        <v>2</v>
      </c>
      <c r="W85" s="35">
        <f>results!C85+results!D85</f>
        <v>0</v>
      </c>
      <c r="X85" s="35">
        <f>results!E85+results!F85</f>
        <v>0</v>
      </c>
      <c r="Y85" s="35">
        <f>results!G85+results!H85</f>
        <v>0</v>
      </c>
      <c r="Z85" s="35">
        <f>results!I85+results!J85</f>
        <v>0</v>
      </c>
      <c r="AA85" s="35">
        <f>results!K85+results!L85</f>
        <v>36</v>
      </c>
      <c r="AB85" s="35">
        <f>results!M85+results!N85</f>
        <v>40</v>
      </c>
      <c r="AC85" s="35">
        <f>results!O85+results!P85</f>
        <v>54</v>
      </c>
      <c r="AD85" s="35">
        <f>results!Q85+results!R85</f>
        <v>39</v>
      </c>
      <c r="AE85" s="35">
        <f>results!S85+results!T85</f>
        <v>46</v>
      </c>
      <c r="AF85" s="35">
        <f>results!U85+results!V85</f>
        <v>48</v>
      </c>
      <c r="AG85" s="35">
        <f>results!W85+results!X85</f>
        <v>49</v>
      </c>
    </row>
    <row r="86" spans="1:33" x14ac:dyDescent="0.35">
      <c r="A86" s="18">
        <v>80</v>
      </c>
      <c r="B86" s="20">
        <f t="shared" si="11"/>
        <v>114</v>
      </c>
      <c r="C86" s="20">
        <f t="shared" si="12"/>
        <v>119</v>
      </c>
      <c r="D86" s="14">
        <f t="shared" si="10"/>
        <v>78</v>
      </c>
      <c r="E86" s="14">
        <f t="shared" si="10"/>
        <v>78</v>
      </c>
      <c r="F86" s="2" t="str">
        <f>IF(results!AA86&lt;&gt;"b","",results!B86)</f>
        <v/>
      </c>
      <c r="G86" s="2" t="str">
        <f>IF(results!$AA86&lt;&gt;"b","",results!Y86)</f>
        <v/>
      </c>
      <c r="H86" s="36" t="str">
        <f>IF(results!$AA86&lt;&gt;"b","",W86)</f>
        <v/>
      </c>
      <c r="I86" s="36" t="str">
        <f>IF(results!$AA86&lt;&gt;"b","",IF(X86=W86,X86+0.0001,X86))</f>
        <v/>
      </c>
      <c r="J86" s="36" t="str">
        <f>IF(results!$AA86&lt;&gt;"b","",IF(OR(W86=Y86,X86=Y86),Y86+0.0002,Y86))</f>
        <v/>
      </c>
      <c r="K86" s="36" t="str">
        <f>IF(results!$AA86&lt;&gt;"b","",IF(OR(W86=Z86,X86=Z86,Y86=Z86),Z86+0.0003,Z86))</f>
        <v/>
      </c>
      <c r="L86" s="36" t="str">
        <f>IF(results!$AA86&lt;&gt;"b","",IF(OR(W86=AA86,X86=AA86,Y86=AA86,Z86=AA86),AA86+0.0004,AA86))</f>
        <v/>
      </c>
      <c r="M86" s="36" t="str">
        <f>IF(results!$AA86&lt;&gt;"b","",IF(OR(W86=AB86,X86=AB86,Y86=AB86,Z86=AB86,AA86=AB86),AB86+0.0005,AB86))</f>
        <v/>
      </c>
      <c r="N86" s="36" t="str">
        <f>IF(results!$AA86&lt;&gt;"b","",IF(OR(W86=AC86,X86=AC86,Y86=AC86,Z86=AC86,AA86=AC86,AB86=AC86),AC86+0.0006,AC86))</f>
        <v/>
      </c>
      <c r="O86" s="36" t="str">
        <f>IF(results!$AA86&lt;&gt;"b","",IF(OR(W86=AD86,X86=AD86,Y86=AD86,Z86=AD86,AA86=AD86,AB86=AD86,AC86=AD86),AD86+0.0007,AD86))</f>
        <v/>
      </c>
      <c r="P86" s="36" t="str">
        <f>IF(results!$AA86&lt;&gt;"b","",IF(OR(W86=AE86,X86=AE86,Y86=AE86,Z86=AE86,AA86=AE86,AB86=AE86,AC86=AE86,AD86=AE86),AE86+0.0008,AE86))</f>
        <v/>
      </c>
      <c r="Q86" s="36" t="str">
        <f>IF(results!$AA86&lt;&gt;"b","",IF(OR(W86=AF86,X86=AF86,Y86=AF86,Z86=AF86,AA86=AF86,AB86=AF86,AC86=AF86,AD86=AF86,AE86=AF86),AF86+0.0009,AF86))</f>
        <v/>
      </c>
      <c r="R86" s="36" t="str">
        <f>IF(results!$AA86&lt;&gt;"b","",AG86*2)</f>
        <v/>
      </c>
      <c r="S86" s="54">
        <f t="shared" si="13"/>
        <v>0</v>
      </c>
      <c r="T86" s="4">
        <f t="shared" si="14"/>
        <v>8.599999999999999E-6</v>
      </c>
      <c r="U86" s="4" t="str">
        <f>IF(results!$AA86&lt;&gt;"b","",results!Z86)</f>
        <v/>
      </c>
      <c r="V86" s="4">
        <f>IF(results!AA86="A",1,IF(results!AA86="B",2,IF(results!AA86="C",3,99)))</f>
        <v>3</v>
      </c>
      <c r="W86" s="35">
        <f>results!C86+results!D86</f>
        <v>42</v>
      </c>
      <c r="X86" s="35">
        <f>results!E86+results!F86</f>
        <v>46</v>
      </c>
      <c r="Y86" s="35">
        <f>results!G86+results!H86</f>
        <v>24</v>
      </c>
      <c r="Z86" s="35">
        <f>results!I86+results!J86</f>
        <v>30</v>
      </c>
      <c r="AA86" s="35">
        <f>results!K86+results!L86</f>
        <v>20</v>
      </c>
      <c r="AB86" s="35">
        <f>results!M86+results!N86</f>
        <v>37</v>
      </c>
      <c r="AC86" s="35">
        <f>results!O86+results!P86</f>
        <v>44</v>
      </c>
      <c r="AD86" s="35">
        <f>results!Q86+results!R86</f>
        <v>31</v>
      </c>
      <c r="AE86" s="35">
        <f>results!S86+results!T86</f>
        <v>33</v>
      </c>
      <c r="AF86" s="35">
        <f>results!U86+results!V86</f>
        <v>37</v>
      </c>
      <c r="AG86" s="35">
        <f>results!W86+results!X86</f>
        <v>41</v>
      </c>
    </row>
    <row r="87" spans="1:33" x14ac:dyDescent="0.35">
      <c r="A87" s="18">
        <v>81</v>
      </c>
      <c r="B87" s="20">
        <f t="shared" si="11"/>
        <v>1</v>
      </c>
      <c r="C87" s="20">
        <f t="shared" si="12"/>
        <v>76</v>
      </c>
      <c r="D87" s="14">
        <f t="shared" ref="D87:E106" si="15">_xlfn.RANK.EQ($S87,$S$7:$S$160,0)</f>
        <v>76</v>
      </c>
      <c r="E87" s="14">
        <f t="shared" si="15"/>
        <v>76</v>
      </c>
      <c r="F87" s="2" t="str">
        <f>IF(results!AA87&lt;&gt;"b","",results!B87)</f>
        <v/>
      </c>
      <c r="G87" s="2" t="str">
        <f>IF(results!$AA87&lt;&gt;"b","",results!Y87)</f>
        <v/>
      </c>
      <c r="H87" s="36" t="str">
        <f>IF(results!$AA87&lt;&gt;"b","",W87)</f>
        <v/>
      </c>
      <c r="I87" s="36" t="str">
        <f>IF(results!$AA87&lt;&gt;"b","",IF(X87=W87,X87+0.0001,X87))</f>
        <v/>
      </c>
      <c r="J87" s="36" t="str">
        <f>IF(results!$AA87&lt;&gt;"b","",IF(OR(W87=Y87,X87=Y87),Y87+0.0002,Y87))</f>
        <v/>
      </c>
      <c r="K87" s="36" t="str">
        <f>IF(results!$AA87&lt;&gt;"b","",IF(OR(W87=Z87,X87=Z87,Y87=Z87),Z87+0.0003,Z87))</f>
        <v/>
      </c>
      <c r="L87" s="36" t="str">
        <f>IF(results!$AA87&lt;&gt;"b","",IF(OR(W87=AA87,X87=AA87,Y87=AA87,Z87=AA87),AA87+0.0004,AA87))</f>
        <v/>
      </c>
      <c r="M87" s="36" t="str">
        <f>IF(results!$AA87&lt;&gt;"b","",IF(OR(W87=AB87,X87=AB87,Y87=AB87,Z87=AB87,AA87=AB87),AB87+0.0005,AB87))</f>
        <v/>
      </c>
      <c r="N87" s="36" t="str">
        <f>IF(results!$AA87&lt;&gt;"b","",IF(OR(W87=AC87,X87=AC87,Y87=AC87,Z87=AC87,AA87=AC87,AB87=AC87),AC87+0.0006,AC87))</f>
        <v/>
      </c>
      <c r="O87" s="36" t="str">
        <f>IF(results!$AA87&lt;&gt;"b","",IF(OR(W87=AD87,X87=AD87,Y87=AD87,Z87=AD87,AA87=AD87,AB87=AD87,AC87=AD87),AD87+0.0007,AD87))</f>
        <v/>
      </c>
      <c r="P87" s="36" t="str">
        <f>IF(results!$AA87&lt;&gt;"b","",IF(OR(W87=AE87,X87=AE87,Y87=AE87,Z87=AE87,AA87=AE87,AB87=AE87,AC87=AE87,AD87=AE87),AE87+0.0008,AE87))</f>
        <v/>
      </c>
      <c r="Q87" s="36" t="str">
        <f>IF(results!$AA87&lt;&gt;"b","",IF(OR(W87=AF87,X87=AF87,Y87=AF87,Z87=AF87,AA87=AF87,AB87=AF87,AC87=AF87,AD87=AF87,AE87=AF87),AF87+0.0009,AF87))</f>
        <v/>
      </c>
      <c r="R87" s="36" t="str">
        <f>IF(results!$AA87&lt;&gt;"b","",AG87*2)</f>
        <v/>
      </c>
      <c r="S87" s="54">
        <f>IF(F87&lt;&gt;"",(MAX(H87:R87)+LARGE(H87:R87,2)+LARGE(H87:R87,3)+LARGE(H87:R87,4)+LARGE(H87:R87,5)+LARGE(H87:R87,6)),0)+0.0002</f>
        <v>2.0000000000000001E-4</v>
      </c>
      <c r="T87" s="4">
        <f t="shared" si="14"/>
        <v>2.087E-4</v>
      </c>
      <c r="U87" s="4" t="str">
        <f>IF(results!$AA87&lt;&gt;"b","",results!Z87)</f>
        <v/>
      </c>
      <c r="V87" s="4">
        <f>IF(results!AA87="A",1,IF(results!AA87="B",2,IF(results!AA87="C",3,99)))</f>
        <v>1</v>
      </c>
      <c r="W87" s="35">
        <f>results!C87+results!D87</f>
        <v>0</v>
      </c>
      <c r="X87" s="35">
        <f>results!E87+results!F87</f>
        <v>0</v>
      </c>
      <c r="Y87" s="35">
        <f>results!G87+results!H87</f>
        <v>0</v>
      </c>
      <c r="Z87" s="35">
        <f>results!I87+results!J87</f>
        <v>0</v>
      </c>
      <c r="AA87" s="35">
        <f>results!K87+results!L87</f>
        <v>0</v>
      </c>
      <c r="AB87" s="35">
        <f>results!M87+results!N87</f>
        <v>0</v>
      </c>
      <c r="AC87" s="35">
        <f>results!O87+results!P87</f>
        <v>44</v>
      </c>
      <c r="AD87" s="35">
        <f>results!Q87+results!R87</f>
        <v>0</v>
      </c>
      <c r="AE87" s="35">
        <f>results!S87+results!T87</f>
        <v>0</v>
      </c>
      <c r="AF87" s="35">
        <f>results!U87+results!V87</f>
        <v>0</v>
      </c>
      <c r="AG87" s="35">
        <f>results!W87+results!X87</f>
        <v>0</v>
      </c>
    </row>
    <row r="88" spans="1:33" x14ac:dyDescent="0.35">
      <c r="A88" s="18">
        <v>82</v>
      </c>
      <c r="B88" s="20">
        <f t="shared" si="11"/>
        <v>40</v>
      </c>
      <c r="C88" s="20">
        <f t="shared" si="12"/>
        <v>49</v>
      </c>
      <c r="D88" s="14">
        <f t="shared" si="15"/>
        <v>49</v>
      </c>
      <c r="E88" s="14">
        <f t="shared" si="15"/>
        <v>49</v>
      </c>
      <c r="F88" s="2" t="str">
        <f>IF(results!AA88&lt;&gt;"b","",results!B88)</f>
        <v>Pantnar Matej</v>
      </c>
      <c r="G88" s="2">
        <f>IF(results!$AA88&lt;&gt;"b","",results!Y88)</f>
        <v>1</v>
      </c>
      <c r="H88" s="36">
        <f>IF(results!$AA88&lt;&gt;"b","",W88)</f>
        <v>0</v>
      </c>
      <c r="I88" s="36">
        <f>IF(results!$AA88&lt;&gt;"b","",IF(X88=W88,X88+0.0001,X88))</f>
        <v>1E-4</v>
      </c>
      <c r="J88" s="36">
        <f>IF(results!$AA88&lt;&gt;"b","",IF(OR(W88=Y88,X88=Y88),Y88+0.0002,Y88))</f>
        <v>2.0000000000000001E-4</v>
      </c>
      <c r="K88" s="36">
        <f>IF(results!$AA88&lt;&gt;"b","",IF(OR(W88=Z88,X88=Z88,Y88=Z88),Z88+0.0003,Z88))</f>
        <v>2.9999999999999997E-4</v>
      </c>
      <c r="L88" s="36">
        <f>IF(results!$AA88&lt;&gt;"b","",IF(OR(W88=AA88,X88=AA88,Y88=AA88,Z88=AA88),AA88+0.0004,AA88))</f>
        <v>4.0000000000000002E-4</v>
      </c>
      <c r="M88" s="36">
        <f>IF(results!$AA88&lt;&gt;"b","",IF(OR(W88=AB88,X88=AB88,Y88=AB88,Z88=AB88,AA88=AB88),AB88+0.0005,AB88))</f>
        <v>5.0000000000000001E-4</v>
      </c>
      <c r="N88" s="36">
        <f>IF(results!$AA88&lt;&gt;"b","",IF(OR(W88=AC88,X88=AC88,Y88=AC88,Z88=AC88,AA88=AC88,AB88=AC88),AC88+0.0006,AC88))</f>
        <v>50</v>
      </c>
      <c r="O88" s="36">
        <f>IF(results!$AA88&lt;&gt;"b","",IF(OR(W88=AD88,X88=AD88,Y88=AD88,Z88=AD88,AA88=AD88,AB88=AD88,AC88=AD88),AD88+0.0007,AD88))</f>
        <v>6.9999999999999999E-4</v>
      </c>
      <c r="P88" s="36">
        <f>IF(results!$AA88&lt;&gt;"b","",IF(OR(W88=AE88,X88=AE88,Y88=AE88,Z88=AE88,AA88=AE88,AB88=AE88,AC88=AE88,AD88=AE88),AE88+0.0008,AE88))</f>
        <v>8.0000000000000004E-4</v>
      </c>
      <c r="Q88" s="36">
        <f>IF(results!$AA88&lt;&gt;"b","",IF(OR(W88=AF88,X88=AF88,Y88=AF88,Z88=AF88,AA88=AF88,AB88=AF88,AC88=AF88,AD88=AF88,AE88=AF88),AF88+0.0009,AF88))</f>
        <v>8.9999999999999998E-4</v>
      </c>
      <c r="R88" s="36">
        <f>IF(results!$AA88&lt;&gt;"b","",AG88*2)</f>
        <v>0</v>
      </c>
      <c r="S88" s="54">
        <f t="shared" si="13"/>
        <v>50.003300000000003</v>
      </c>
      <c r="T88" s="4">
        <f t="shared" si="14"/>
        <v>50.003308800000006</v>
      </c>
      <c r="U88" s="4">
        <f>IF(results!$AA88&lt;&gt;"b","",results!Z88)</f>
        <v>22.9</v>
      </c>
      <c r="V88" s="4">
        <f>IF(results!AA88="A",1,IF(results!AA88="B",2,IF(results!AA88="C",3,99)))</f>
        <v>2</v>
      </c>
      <c r="W88" s="35">
        <f>results!C88+results!D88</f>
        <v>0</v>
      </c>
      <c r="X88" s="35">
        <f>results!E88+results!F88</f>
        <v>0</v>
      </c>
      <c r="Y88" s="35">
        <f>results!G88+results!H88</f>
        <v>0</v>
      </c>
      <c r="Z88" s="35">
        <f>results!I88+results!J88</f>
        <v>0</v>
      </c>
      <c r="AA88" s="35">
        <f>results!K88+results!L88</f>
        <v>0</v>
      </c>
      <c r="AB88" s="35">
        <f>results!M88+results!N88</f>
        <v>0</v>
      </c>
      <c r="AC88" s="35">
        <f>results!O88+results!P88</f>
        <v>50</v>
      </c>
      <c r="AD88" s="35">
        <f>results!Q88+results!R88</f>
        <v>0</v>
      </c>
      <c r="AE88" s="35">
        <f>results!S88+results!T88</f>
        <v>0</v>
      </c>
      <c r="AF88" s="35">
        <f>results!U88+results!V88</f>
        <v>0</v>
      </c>
      <c r="AG88" s="35">
        <f>results!W88+results!X88</f>
        <v>0</v>
      </c>
    </row>
    <row r="89" spans="1:33" x14ac:dyDescent="0.35">
      <c r="A89" s="18">
        <v>83</v>
      </c>
      <c r="B89" s="20">
        <f t="shared" si="11"/>
        <v>40</v>
      </c>
      <c r="C89" s="20">
        <f t="shared" si="12"/>
        <v>46</v>
      </c>
      <c r="D89" s="14">
        <f t="shared" si="15"/>
        <v>46</v>
      </c>
      <c r="E89" s="14">
        <f t="shared" si="15"/>
        <v>46</v>
      </c>
      <c r="F89" s="2" t="str">
        <f>IF(results!AA89&lt;&gt;"b","",results!B89)</f>
        <v>Persin Anka</v>
      </c>
      <c r="G89" s="2">
        <f>IF(results!$AA89&lt;&gt;"b","",results!Y89)</f>
        <v>1</v>
      </c>
      <c r="H89" s="36">
        <f>IF(results!$AA89&lt;&gt;"b","",W89)</f>
        <v>0</v>
      </c>
      <c r="I89" s="36">
        <f>IF(results!$AA89&lt;&gt;"b","",IF(X89=W89,X89+0.0001,X89))</f>
        <v>1E-4</v>
      </c>
      <c r="J89" s="36">
        <f>IF(results!$AA89&lt;&gt;"b","",IF(OR(W89=Y89,X89=Y89),Y89+0.0002,Y89))</f>
        <v>2.0000000000000001E-4</v>
      </c>
      <c r="K89" s="36">
        <f>IF(results!$AA89&lt;&gt;"b","",IF(OR(W89=Z89,X89=Z89,Y89=Z89),Z89+0.0003,Z89))</f>
        <v>2.9999999999999997E-4</v>
      </c>
      <c r="L89" s="36">
        <f>IF(results!$AA89&lt;&gt;"b","",IF(OR(W89=AA89,X89=AA89,Y89=AA89,Z89=AA89),AA89+0.0004,AA89))</f>
        <v>54</v>
      </c>
      <c r="M89" s="36">
        <f>IF(results!$AA89&lt;&gt;"b","",IF(OR(W89=AB89,X89=AB89,Y89=AB89,Z89=AB89,AA89=AB89),AB89+0.0005,AB89))</f>
        <v>5.0000000000000001E-4</v>
      </c>
      <c r="N89" s="36">
        <f>IF(results!$AA89&lt;&gt;"b","",IF(OR(W89=AC89,X89=AC89,Y89=AC89,Z89=AC89,AA89=AC89,AB89=AC89),AC89+0.0006,AC89))</f>
        <v>5.9999999999999995E-4</v>
      </c>
      <c r="O89" s="36">
        <f>IF(results!$AA89&lt;&gt;"b","",IF(OR(W89=AD89,X89=AD89,Y89=AD89,Z89=AD89,AA89=AD89,AB89=AD89,AC89=AD89),AD89+0.0007,AD89))</f>
        <v>6.9999999999999999E-4</v>
      </c>
      <c r="P89" s="36">
        <f>IF(results!$AA89&lt;&gt;"b","",IF(OR(W89=AE89,X89=AE89,Y89=AE89,Z89=AE89,AA89=AE89,AB89=AE89,AC89=AE89,AD89=AE89),AE89+0.0008,AE89))</f>
        <v>8.0000000000000004E-4</v>
      </c>
      <c r="Q89" s="36">
        <f>IF(results!$AA89&lt;&gt;"b","",IF(OR(W89=AF89,X89=AF89,Y89=AF89,Z89=AF89,AA89=AF89,AB89=AF89,AC89=AF89,AD89=AF89,AE89=AF89),AF89+0.0009,AF89))</f>
        <v>8.9999999999999998E-4</v>
      </c>
      <c r="R89" s="36">
        <f>IF(results!$AA89&lt;&gt;"b","",AG89*2)</f>
        <v>0</v>
      </c>
      <c r="S89" s="54">
        <f t="shared" si="13"/>
        <v>54.003500000000003</v>
      </c>
      <c r="T89" s="4">
        <f t="shared" si="14"/>
        <v>54.0035089</v>
      </c>
      <c r="U89" s="4">
        <f>IF(results!$AA89&lt;&gt;"b","",results!Z89)</f>
        <v>18.5</v>
      </c>
      <c r="V89" s="4">
        <f>IF(results!AA89="A",1,IF(results!AA89="B",2,IF(results!AA89="C",3,99)))</f>
        <v>2</v>
      </c>
      <c r="W89" s="35">
        <f>results!C89+results!D89</f>
        <v>0</v>
      </c>
      <c r="X89" s="35">
        <f>results!E89+results!F89</f>
        <v>0</v>
      </c>
      <c r="Y89" s="35">
        <f>results!G89+results!H89</f>
        <v>0</v>
      </c>
      <c r="Z89" s="35">
        <f>results!I89+results!J89</f>
        <v>0</v>
      </c>
      <c r="AA89" s="35">
        <f>results!K89+results!L89</f>
        <v>54</v>
      </c>
      <c r="AB89" s="35">
        <f>results!M89+results!N89</f>
        <v>0</v>
      </c>
      <c r="AC89" s="35">
        <f>results!O89+results!P89</f>
        <v>0</v>
      </c>
      <c r="AD89" s="35">
        <f>results!Q89+results!R89</f>
        <v>0</v>
      </c>
      <c r="AE89" s="35">
        <f>results!S89+results!T89</f>
        <v>0</v>
      </c>
      <c r="AF89" s="35">
        <f>results!U89+results!V89</f>
        <v>0</v>
      </c>
      <c r="AG89" s="35">
        <f>results!W89+results!X89</f>
        <v>0</v>
      </c>
    </row>
    <row r="90" spans="1:33" x14ac:dyDescent="0.35">
      <c r="A90" s="18">
        <v>84</v>
      </c>
      <c r="B90" s="20">
        <f t="shared" si="11"/>
        <v>114</v>
      </c>
      <c r="C90" s="20">
        <f t="shared" si="12"/>
        <v>118</v>
      </c>
      <c r="D90" s="14">
        <f t="shared" si="15"/>
        <v>78</v>
      </c>
      <c r="E90" s="14">
        <f t="shared" si="15"/>
        <v>78</v>
      </c>
      <c r="F90" s="2" t="str">
        <f>IF(results!AA90&lt;&gt;"b","",results!B90)</f>
        <v/>
      </c>
      <c r="G90" s="2" t="str">
        <f>IF(results!$AA90&lt;&gt;"b","",results!Y90)</f>
        <v/>
      </c>
      <c r="H90" s="36" t="str">
        <f>IF(results!$AA90&lt;&gt;"b","",W90)</f>
        <v/>
      </c>
      <c r="I90" s="36" t="str">
        <f>IF(results!$AA90&lt;&gt;"b","",IF(X90=W90,X90+0.0001,X90))</f>
        <v/>
      </c>
      <c r="J90" s="36" t="str">
        <f>IF(results!$AA90&lt;&gt;"b","",IF(OR(W90=Y90,X90=Y90),Y90+0.0002,Y90))</f>
        <v/>
      </c>
      <c r="K90" s="36" t="str">
        <f>IF(results!$AA90&lt;&gt;"b","",IF(OR(W90=Z90,X90=Z90,Y90=Z90),Z90+0.0003,Z90))</f>
        <v/>
      </c>
      <c r="L90" s="36" t="str">
        <f>IF(results!$AA90&lt;&gt;"b","",IF(OR(W90=AA90,X90=AA90,Y90=AA90,Z90=AA90),AA90+0.0004,AA90))</f>
        <v/>
      </c>
      <c r="M90" s="36" t="str">
        <f>IF(results!$AA90&lt;&gt;"b","",IF(OR(W90=AB90,X90=AB90,Y90=AB90,Z90=AB90,AA90=AB90),AB90+0.0005,AB90))</f>
        <v/>
      </c>
      <c r="N90" s="36" t="str">
        <f>IF(results!$AA90&lt;&gt;"b","",IF(OR(W90=AC90,X90=AC90,Y90=AC90,Z90=AC90,AA90=AC90,AB90=AC90),AC90+0.0006,AC90))</f>
        <v/>
      </c>
      <c r="O90" s="36" t="str">
        <f>IF(results!$AA90&lt;&gt;"b","",IF(OR(W90=AD90,X90=AD90,Y90=AD90,Z90=AD90,AA90=AD90,AB90=AD90,AC90=AD90),AD90+0.0007,AD90))</f>
        <v/>
      </c>
      <c r="P90" s="36" t="str">
        <f>IF(results!$AA90&lt;&gt;"b","",IF(OR(W90=AE90,X90=AE90,Y90=AE90,Z90=AE90,AA90=AE90,AB90=AE90,AC90=AE90,AD90=AE90),AE90+0.0008,AE90))</f>
        <v/>
      </c>
      <c r="Q90" s="36" t="str">
        <f>IF(results!$AA90&lt;&gt;"b","",IF(OR(W90=AF90,X90=AF90,Y90=AF90,Z90=AF90,AA90=AF90,AB90=AF90,AC90=AF90,AD90=AF90,AE90=AF90),AF90+0.0009,AF90))</f>
        <v/>
      </c>
      <c r="R90" s="36" t="str">
        <f>IF(results!$AA90&lt;&gt;"b","",AG90*2)</f>
        <v/>
      </c>
      <c r="S90" s="54">
        <f t="shared" si="13"/>
        <v>0</v>
      </c>
      <c r="T90" s="4">
        <f t="shared" si="14"/>
        <v>9.0000000000000002E-6</v>
      </c>
      <c r="U90" s="4" t="str">
        <f>IF(results!$AA90&lt;&gt;"b","",results!Z90)</f>
        <v/>
      </c>
      <c r="V90" s="4">
        <f>IF(results!AA90="A",1,IF(results!AA90="B",2,IF(results!AA90="C",3,99)))</f>
        <v>3</v>
      </c>
      <c r="W90" s="35">
        <f>results!C90+results!D90</f>
        <v>0</v>
      </c>
      <c r="X90" s="35">
        <f>results!E90+results!F90</f>
        <v>0</v>
      </c>
      <c r="Y90" s="35">
        <f>results!G90+results!H90</f>
        <v>0</v>
      </c>
      <c r="Z90" s="35">
        <f>results!I90+results!J90</f>
        <v>44</v>
      </c>
      <c r="AA90" s="35">
        <f>results!K90+results!L90</f>
        <v>0</v>
      </c>
      <c r="AB90" s="35">
        <f>results!M90+results!N90</f>
        <v>0</v>
      </c>
      <c r="AC90" s="35">
        <f>results!O90+results!P90</f>
        <v>0</v>
      </c>
      <c r="AD90" s="35">
        <f>results!Q90+results!R90</f>
        <v>0</v>
      </c>
      <c r="AE90" s="35">
        <f>results!S90+results!T90</f>
        <v>0</v>
      </c>
      <c r="AF90" s="35">
        <f>results!U90+results!V90</f>
        <v>0</v>
      </c>
      <c r="AG90" s="35">
        <f>results!W90+results!X90</f>
        <v>0</v>
      </c>
    </row>
    <row r="91" spans="1:33" x14ac:dyDescent="0.35">
      <c r="A91" s="18">
        <v>85</v>
      </c>
      <c r="B91" s="20">
        <f t="shared" si="11"/>
        <v>1</v>
      </c>
      <c r="C91" s="20">
        <f t="shared" si="12"/>
        <v>117</v>
      </c>
      <c r="D91" s="14">
        <f t="shared" si="15"/>
        <v>78</v>
      </c>
      <c r="E91" s="14">
        <f t="shared" si="15"/>
        <v>78</v>
      </c>
      <c r="F91" s="2" t="str">
        <f>IF(results!AA91&lt;&gt;"b","",results!B91)</f>
        <v/>
      </c>
      <c r="G91" s="2" t="str">
        <f>IF(results!$AA91&lt;&gt;"b","",results!Y91)</f>
        <v/>
      </c>
      <c r="H91" s="36" t="str">
        <f>IF(results!$AA91&lt;&gt;"b","",W91)</f>
        <v/>
      </c>
      <c r="I91" s="36" t="str">
        <f>IF(results!$AA91&lt;&gt;"b","",IF(X91=W91,X91+0.0001,X91))</f>
        <v/>
      </c>
      <c r="J91" s="36" t="str">
        <f>IF(results!$AA91&lt;&gt;"b","",IF(OR(W91=Y91,X91=Y91),Y91+0.0002,Y91))</f>
        <v/>
      </c>
      <c r="K91" s="36" t="str">
        <f>IF(results!$AA91&lt;&gt;"b","",IF(OR(W91=Z91,X91=Z91,Y91=Z91),Z91+0.0003,Z91))</f>
        <v/>
      </c>
      <c r="L91" s="36" t="str">
        <f>IF(results!$AA91&lt;&gt;"b","",IF(OR(W91=AA91,X91=AA91,Y91=AA91,Z91=AA91),AA91+0.0004,AA91))</f>
        <v/>
      </c>
      <c r="M91" s="36" t="str">
        <f>IF(results!$AA91&lt;&gt;"b","",IF(OR(W91=AB91,X91=AB91,Y91=AB91,Z91=AB91,AA91=AB91),AB91+0.0005,AB91))</f>
        <v/>
      </c>
      <c r="N91" s="36" t="str">
        <f>IF(results!$AA91&lt;&gt;"b","",IF(OR(W91=AC91,X91=AC91,Y91=AC91,Z91=AC91,AA91=AC91,AB91=AC91),AC91+0.0006,AC91))</f>
        <v/>
      </c>
      <c r="O91" s="36" t="str">
        <f>IF(results!$AA91&lt;&gt;"b","",IF(OR(W91=AD91,X91=AD91,Y91=AD91,Z91=AD91,AA91=AD91,AB91=AD91,AC91=AD91),AD91+0.0007,AD91))</f>
        <v/>
      </c>
      <c r="P91" s="36" t="str">
        <f>IF(results!$AA91&lt;&gt;"b","",IF(OR(W91=AE91,X91=AE91,Y91=AE91,Z91=AE91,AA91=AE91,AB91=AE91,AC91=AE91,AD91=AE91),AE91+0.0008,AE91))</f>
        <v/>
      </c>
      <c r="Q91" s="36" t="str">
        <f>IF(results!$AA91&lt;&gt;"b","",IF(OR(W91=AF91,X91=AF91,Y91=AF91,Z91=AF91,AA91=AF91,AB91=AF91,AC91=AF91,AD91=AF91,AE91=AF91),AF91+0.0009,AF91))</f>
        <v/>
      </c>
      <c r="R91" s="36" t="str">
        <f>IF(results!$AA91&lt;&gt;"b","",AG91*2)</f>
        <v/>
      </c>
      <c r="S91" s="54">
        <f t="shared" si="13"/>
        <v>0</v>
      </c>
      <c r="T91" s="4">
        <f t="shared" si="14"/>
        <v>9.0999999999999993E-6</v>
      </c>
      <c r="U91" s="4" t="str">
        <f>IF(results!$AA91&lt;&gt;"b","",results!Z91)</f>
        <v/>
      </c>
      <c r="V91" s="4">
        <f>IF(results!AA91="A",1,IF(results!AA91="B",2,IF(results!AA91="C",3,99)))</f>
        <v>1</v>
      </c>
      <c r="W91" s="35">
        <f>results!C91+results!D91</f>
        <v>54</v>
      </c>
      <c r="X91" s="35">
        <f>results!E91+results!F91</f>
        <v>43</v>
      </c>
      <c r="Y91" s="35">
        <f>results!G91+results!H91</f>
        <v>0</v>
      </c>
      <c r="Z91" s="35">
        <f>results!I91+results!J91</f>
        <v>44</v>
      </c>
      <c r="AA91" s="35">
        <f>results!K91+results!L91</f>
        <v>0</v>
      </c>
      <c r="AB91" s="35">
        <f>results!M91+results!N91</f>
        <v>42</v>
      </c>
      <c r="AC91" s="35">
        <f>results!O91+results!P91</f>
        <v>0</v>
      </c>
      <c r="AD91" s="35">
        <f>results!Q91+results!R91</f>
        <v>48</v>
      </c>
      <c r="AE91" s="35">
        <f>results!S91+results!T91</f>
        <v>29</v>
      </c>
      <c r="AF91" s="35">
        <f>results!U91+results!V91</f>
        <v>35</v>
      </c>
      <c r="AG91" s="35">
        <f>results!W91+results!X91</f>
        <v>36</v>
      </c>
    </row>
    <row r="92" spans="1:33" x14ac:dyDescent="0.35">
      <c r="A92" s="18">
        <v>86</v>
      </c>
      <c r="B92" s="20">
        <f t="shared" si="11"/>
        <v>1</v>
      </c>
      <c r="C92" s="20">
        <f t="shared" si="12"/>
        <v>116</v>
      </c>
      <c r="D92" s="14">
        <f t="shared" si="15"/>
        <v>78</v>
      </c>
      <c r="E92" s="14">
        <f t="shared" si="15"/>
        <v>78</v>
      </c>
      <c r="F92" s="2" t="str">
        <f>IF(results!AA92&lt;&gt;"b","",results!B92)</f>
        <v/>
      </c>
      <c r="G92" s="2" t="str">
        <f>IF(results!$AA92&lt;&gt;"b","",results!Y92)</f>
        <v/>
      </c>
      <c r="H92" s="36" t="str">
        <f>IF(results!$AA92&lt;&gt;"b","",W92)</f>
        <v/>
      </c>
      <c r="I92" s="36" t="str">
        <f>IF(results!$AA92&lt;&gt;"b","",IF(X92=W92,X92+0.0001,X92))</f>
        <v/>
      </c>
      <c r="J92" s="36" t="str">
        <f>IF(results!$AA92&lt;&gt;"b","",IF(OR(W92=Y92,X92=Y92),Y92+0.0002,Y92))</f>
        <v/>
      </c>
      <c r="K92" s="36" t="str">
        <f>IF(results!$AA92&lt;&gt;"b","",IF(OR(W92=Z92,X92=Z92,Y92=Z92),Z92+0.0003,Z92))</f>
        <v/>
      </c>
      <c r="L92" s="36" t="str">
        <f>IF(results!$AA92&lt;&gt;"b","",IF(OR(W92=AA92,X92=AA92,Y92=AA92,Z92=AA92),AA92+0.0004,AA92))</f>
        <v/>
      </c>
      <c r="M92" s="36" t="str">
        <f>IF(results!$AA92&lt;&gt;"b","",IF(OR(W92=AB92,X92=AB92,Y92=AB92,Z92=AB92,AA92=AB92),AB92+0.0005,AB92))</f>
        <v/>
      </c>
      <c r="N92" s="36" t="str">
        <f>IF(results!$AA92&lt;&gt;"b","",IF(OR(W92=AC92,X92=AC92,Y92=AC92,Z92=AC92,AA92=AC92,AB92=AC92),AC92+0.0006,AC92))</f>
        <v/>
      </c>
      <c r="O92" s="36" t="str">
        <f>IF(results!$AA92&lt;&gt;"b","",IF(OR(W92=AD92,X92=AD92,Y92=AD92,Z92=AD92,AA92=AD92,AB92=AD92,AC92=AD92),AD92+0.0007,AD92))</f>
        <v/>
      </c>
      <c r="P92" s="36" t="str">
        <f>IF(results!$AA92&lt;&gt;"b","",IF(OR(W92=AE92,X92=AE92,Y92=AE92,Z92=AE92,AA92=AE92,AB92=AE92,AC92=AE92,AD92=AE92),AE92+0.0008,AE92))</f>
        <v/>
      </c>
      <c r="Q92" s="36" t="str">
        <f>IF(results!$AA92&lt;&gt;"b","",IF(OR(W92=AF92,X92=AF92,Y92=AF92,Z92=AF92,AA92=AF92,AB92=AF92,AC92=AF92,AD92=AF92,AE92=AF92),AF92+0.0009,AF92))</f>
        <v/>
      </c>
      <c r="R92" s="36" t="str">
        <f>IF(results!$AA92&lt;&gt;"b","",AG92*2)</f>
        <v/>
      </c>
      <c r="S92" s="54">
        <f t="shared" si="13"/>
        <v>0</v>
      </c>
      <c r="T92" s="4">
        <f t="shared" si="14"/>
        <v>9.2E-6</v>
      </c>
      <c r="U92" s="4" t="str">
        <f>IF(results!$AA92&lt;&gt;"b","",results!Z92)</f>
        <v/>
      </c>
      <c r="V92" s="4">
        <f>IF(results!AA92="A",1,IF(results!AA92="B",2,IF(results!AA92="C",3,99)))</f>
        <v>1</v>
      </c>
      <c r="W92" s="35">
        <f>results!C92+results!D92</f>
        <v>71</v>
      </c>
      <c r="X92" s="35">
        <f>results!E92+results!F92</f>
        <v>65</v>
      </c>
      <c r="Y92" s="35">
        <f>results!G92+results!H92</f>
        <v>0</v>
      </c>
      <c r="Z92" s="35">
        <f>results!I92+results!J92</f>
        <v>54</v>
      </c>
      <c r="AA92" s="35">
        <f>results!K92+results!L92</f>
        <v>0</v>
      </c>
      <c r="AB92" s="35">
        <f>results!M92+results!N92</f>
        <v>0</v>
      </c>
      <c r="AC92" s="35">
        <f>results!O92+results!P92</f>
        <v>0</v>
      </c>
      <c r="AD92" s="35">
        <f>results!Q92+results!R92</f>
        <v>64</v>
      </c>
      <c r="AE92" s="35">
        <f>results!S92+results!T92</f>
        <v>56</v>
      </c>
      <c r="AF92" s="35">
        <f>results!U92+results!V92</f>
        <v>71</v>
      </c>
      <c r="AG92" s="35">
        <f>results!W92+results!X92</f>
        <v>60</v>
      </c>
    </row>
    <row r="93" spans="1:33" x14ac:dyDescent="0.35">
      <c r="A93" s="18">
        <v>87</v>
      </c>
      <c r="B93" s="20">
        <f t="shared" si="11"/>
        <v>40</v>
      </c>
      <c r="C93" s="20">
        <f t="shared" si="12"/>
        <v>5</v>
      </c>
      <c r="D93" s="14">
        <f t="shared" si="15"/>
        <v>5</v>
      </c>
      <c r="E93" s="14">
        <f t="shared" si="15"/>
        <v>5</v>
      </c>
      <c r="F93" s="2" t="str">
        <f>IF(results!AA93&lt;&gt;"b","",results!B93)</f>
        <v xml:space="preserve">Plemelj Milena </v>
      </c>
      <c r="G93" s="2">
        <f>IF(results!$AA93&lt;&gt;"b","",results!Y93)</f>
        <v>10</v>
      </c>
      <c r="H93" s="36">
        <f>IF(results!$AA93&lt;&gt;"b","",W93)</f>
        <v>35</v>
      </c>
      <c r="I93" s="36">
        <f>IF(results!$AA93&lt;&gt;"b","",IF(X93=W93,X93+0.0001,X93))</f>
        <v>47</v>
      </c>
      <c r="J93" s="36">
        <f>IF(results!$AA93&lt;&gt;"b","",IF(OR(W93=Y93,X93=Y93),Y93+0.0002,Y93))</f>
        <v>52</v>
      </c>
      <c r="K93" s="36">
        <f>IF(results!$AA93&lt;&gt;"b","",IF(OR(W93=Z93,X93=Z93,Y93=Z93),Z93+0.0003,Z93))</f>
        <v>57</v>
      </c>
      <c r="L93" s="36">
        <f>IF(results!$AA93&lt;&gt;"b","",IF(OR(W93=AA93,X93=AA93,Y93=AA93,Z93=AA93),AA93+0.0004,AA93))</f>
        <v>51</v>
      </c>
      <c r="M93" s="36">
        <f>IF(results!$AA93&lt;&gt;"b","",IF(OR(W93=AB93,X93=AB93,Y93=AB93,Z93=AB93,AA93=AB93),AB93+0.0005,AB93))</f>
        <v>52.000500000000002</v>
      </c>
      <c r="N93" s="36">
        <f>IF(results!$AA93&lt;&gt;"b","",IF(OR(W93=AC93,X93=AC93,Y93=AC93,Z93=AC93,AA93=AC93,AB93=AC93),AC93+0.0006,AC93))</f>
        <v>46</v>
      </c>
      <c r="O93" s="36">
        <f>IF(results!$AA93&lt;&gt;"b","",IF(OR(W93=AD93,X93=AD93,Y93=AD93,Z93=AD93,AA93=AD93,AB93=AD93,AC93=AD93),AD93+0.0007,AD93))</f>
        <v>0</v>
      </c>
      <c r="P93" s="36">
        <f>IF(results!$AA93&lt;&gt;"b","",IF(OR(W93=AE93,X93=AE93,Y93=AE93,Z93=AE93,AA93=AE93,AB93=AE93,AC93=AE93,AD93=AE93),AE93+0.0008,AE93))</f>
        <v>44</v>
      </c>
      <c r="Q93" s="36">
        <f>IF(results!$AA93&lt;&gt;"b","",IF(OR(W93=AF93,X93=AF93,Y93=AF93,Z93=AF93,AA93=AF93,AB93=AF93,AC93=AF93,AD93=AF93,AE93=AF93),AF93+0.0009,AF93))</f>
        <v>62</v>
      </c>
      <c r="R93" s="36">
        <f>IF(results!$AA93&lt;&gt;"b","",AG93*2)</f>
        <v>78</v>
      </c>
      <c r="S93" s="54">
        <f t="shared" si="13"/>
        <v>352.00049999999999</v>
      </c>
      <c r="T93" s="4">
        <f t="shared" si="14"/>
        <v>352.00050929999998</v>
      </c>
      <c r="U93" s="4">
        <f>IF(results!$AA93&lt;&gt;"b","",results!Z93)</f>
        <v>22.7</v>
      </c>
      <c r="V93" s="4">
        <f>IF(results!AA93="A",1,IF(results!AA93="B",2,IF(results!AA93="C",3,99)))</f>
        <v>2</v>
      </c>
      <c r="W93" s="35">
        <f>results!C93+results!D93</f>
        <v>35</v>
      </c>
      <c r="X93" s="35">
        <f>results!E93+results!F93</f>
        <v>47</v>
      </c>
      <c r="Y93" s="35">
        <f>results!G93+results!H93</f>
        <v>52</v>
      </c>
      <c r="Z93" s="35">
        <f>results!I93+results!J93</f>
        <v>57</v>
      </c>
      <c r="AA93" s="35">
        <f>results!K93+results!L93</f>
        <v>51</v>
      </c>
      <c r="AB93" s="35">
        <f>results!M93+results!N93</f>
        <v>52</v>
      </c>
      <c r="AC93" s="35">
        <f>results!O93+results!P93</f>
        <v>46</v>
      </c>
      <c r="AD93" s="35">
        <f>results!Q93+results!R93</f>
        <v>0</v>
      </c>
      <c r="AE93" s="35">
        <f>results!S93+results!T93</f>
        <v>44</v>
      </c>
      <c r="AF93" s="35">
        <f>results!U93+results!V93</f>
        <v>62</v>
      </c>
      <c r="AG93" s="35">
        <f>results!W93+results!X93</f>
        <v>39</v>
      </c>
    </row>
    <row r="94" spans="1:33" x14ac:dyDescent="0.35">
      <c r="A94" s="18">
        <v>88</v>
      </c>
      <c r="B94" s="20">
        <f t="shared" si="11"/>
        <v>40</v>
      </c>
      <c r="C94" s="20">
        <f t="shared" si="12"/>
        <v>55</v>
      </c>
      <c r="D94" s="14">
        <f t="shared" si="15"/>
        <v>55</v>
      </c>
      <c r="E94" s="14">
        <f t="shared" si="15"/>
        <v>55</v>
      </c>
      <c r="F94" s="2" t="str">
        <f>IF(results!AA94&lt;&gt;"b","",results!B94)</f>
        <v>Plovanic Marko</v>
      </c>
      <c r="G94" s="2">
        <f>IF(results!$AA94&lt;&gt;"b","",results!Y94)</f>
        <v>1</v>
      </c>
      <c r="H94" s="36">
        <f>IF(results!$AA94&lt;&gt;"b","",W94)</f>
        <v>0</v>
      </c>
      <c r="I94" s="36">
        <f>IF(results!$AA94&lt;&gt;"b","",IF(X94=W94,X94+0.0001,X94))</f>
        <v>45</v>
      </c>
      <c r="J94" s="36">
        <f>IF(results!$AA94&lt;&gt;"b","",IF(OR(W94=Y94,X94=Y94),Y94+0.0002,Y94))</f>
        <v>2.0000000000000001E-4</v>
      </c>
      <c r="K94" s="36">
        <f>IF(results!$AA94&lt;&gt;"b","",IF(OR(W94=Z94,X94=Z94,Y94=Z94),Z94+0.0003,Z94))</f>
        <v>2.9999999999999997E-4</v>
      </c>
      <c r="L94" s="36">
        <f>IF(results!$AA94&lt;&gt;"b","",IF(OR(W94=AA94,X94=AA94,Y94=AA94,Z94=AA94),AA94+0.0004,AA94))</f>
        <v>4.0000000000000002E-4</v>
      </c>
      <c r="M94" s="36">
        <f>IF(results!$AA94&lt;&gt;"b","",IF(OR(W94=AB94,X94=AB94,Y94=AB94,Z94=AB94,AA94=AB94),AB94+0.0005,AB94))</f>
        <v>5.0000000000000001E-4</v>
      </c>
      <c r="N94" s="36">
        <f>IF(results!$AA94&lt;&gt;"b","",IF(OR(W94=AC94,X94=AC94,Y94=AC94,Z94=AC94,AA94=AC94,AB94=AC94),AC94+0.0006,AC94))</f>
        <v>5.9999999999999995E-4</v>
      </c>
      <c r="O94" s="36">
        <f>IF(results!$AA94&lt;&gt;"b","",IF(OR(W94=AD94,X94=AD94,Y94=AD94,Z94=AD94,AA94=AD94,AB94=AD94,AC94=AD94),AD94+0.0007,AD94))</f>
        <v>6.9999999999999999E-4</v>
      </c>
      <c r="P94" s="36">
        <f>IF(results!$AA94&lt;&gt;"b","",IF(OR(W94=AE94,X94=AE94,Y94=AE94,Z94=AE94,AA94=AE94,AB94=AE94,AC94=AE94,AD94=AE94),AE94+0.0008,AE94))</f>
        <v>8.0000000000000004E-4</v>
      </c>
      <c r="Q94" s="36">
        <f>IF(results!$AA94&lt;&gt;"b","",IF(OR(W94=AF94,X94=AF94,Y94=AF94,Z94=AF94,AA94=AF94,AB94=AF94,AC94=AF94,AD94=AF94,AE94=AF94),AF94+0.0009,AF94))</f>
        <v>8.9999999999999998E-4</v>
      </c>
      <c r="R94" s="36">
        <f>IF(results!$AA94&lt;&gt;"b","",AG94*2)</f>
        <v>0</v>
      </c>
      <c r="S94" s="54">
        <f t="shared" si="13"/>
        <v>45.003500000000003</v>
      </c>
      <c r="T94" s="4">
        <f t="shared" si="14"/>
        <v>45.003509400000006</v>
      </c>
      <c r="U94" s="4">
        <f>IF(results!$AA94&lt;&gt;"b","",results!Z94)</f>
        <v>20.2</v>
      </c>
      <c r="V94" s="4">
        <f>IF(results!AA94="A",1,IF(results!AA94="B",2,IF(results!AA94="C",3,99)))</f>
        <v>2</v>
      </c>
      <c r="W94" s="35">
        <f>results!C94+results!D94</f>
        <v>0</v>
      </c>
      <c r="X94" s="35">
        <f>results!E94+results!F94</f>
        <v>45</v>
      </c>
      <c r="Y94" s="35">
        <f>results!G94+results!H94</f>
        <v>0</v>
      </c>
      <c r="Z94" s="35">
        <f>results!I94+results!J94</f>
        <v>0</v>
      </c>
      <c r="AA94" s="35">
        <f>results!K94+results!L94</f>
        <v>0</v>
      </c>
      <c r="AB94" s="35">
        <f>results!M94+results!N94</f>
        <v>0</v>
      </c>
      <c r="AC94" s="35">
        <f>results!O94+results!P94</f>
        <v>0</v>
      </c>
      <c r="AD94" s="35">
        <f>results!Q94+results!R94</f>
        <v>0</v>
      </c>
      <c r="AE94" s="35">
        <f>results!S94+results!T94</f>
        <v>0</v>
      </c>
      <c r="AF94" s="35">
        <f>results!U94+results!V94</f>
        <v>0</v>
      </c>
      <c r="AG94" s="35">
        <f>results!W94+results!X94</f>
        <v>0</v>
      </c>
    </row>
    <row r="95" spans="1:33" x14ac:dyDescent="0.35">
      <c r="A95" s="18">
        <v>89</v>
      </c>
      <c r="B95" s="20">
        <f t="shared" si="11"/>
        <v>1</v>
      </c>
      <c r="C95" s="20">
        <f t="shared" si="12"/>
        <v>115</v>
      </c>
      <c r="D95" s="14">
        <f t="shared" si="15"/>
        <v>78</v>
      </c>
      <c r="E95" s="14">
        <f t="shared" si="15"/>
        <v>78</v>
      </c>
      <c r="F95" s="2" t="str">
        <f>IF(results!AA95&lt;&gt;"b","",results!B95)</f>
        <v/>
      </c>
      <c r="G95" s="2" t="str">
        <f>IF(results!$AA95&lt;&gt;"b","",results!Y95)</f>
        <v/>
      </c>
      <c r="H95" s="36" t="str">
        <f>IF(results!$AA95&lt;&gt;"b","",W95)</f>
        <v/>
      </c>
      <c r="I95" s="36" t="str">
        <f>IF(results!$AA95&lt;&gt;"b","",IF(X95=W95,X95+0.0001,X95))</f>
        <v/>
      </c>
      <c r="J95" s="36" t="str">
        <f>IF(results!$AA95&lt;&gt;"b","",IF(OR(W95=Y95,X95=Y95),Y95+0.0002,Y95))</f>
        <v/>
      </c>
      <c r="K95" s="36" t="str">
        <f>IF(results!$AA95&lt;&gt;"b","",IF(OR(W95=Z95,X95=Z95,Y95=Z95),Z95+0.0003,Z95))</f>
        <v/>
      </c>
      <c r="L95" s="36" t="str">
        <f>IF(results!$AA95&lt;&gt;"b","",IF(OR(W95=AA95,X95=AA95,Y95=AA95,Z95=AA95),AA95+0.0004,AA95))</f>
        <v/>
      </c>
      <c r="M95" s="36" t="str">
        <f>IF(results!$AA95&lt;&gt;"b","",IF(OR(W95=AB95,X95=AB95,Y95=AB95,Z95=AB95,AA95=AB95),AB95+0.0005,AB95))</f>
        <v/>
      </c>
      <c r="N95" s="36" t="str">
        <f>IF(results!$AA95&lt;&gt;"b","",IF(OR(W95=AC95,X95=AC95,Y95=AC95,Z95=AC95,AA95=AC95,AB95=AC95),AC95+0.0006,AC95))</f>
        <v/>
      </c>
      <c r="O95" s="36" t="str">
        <f>IF(results!$AA95&lt;&gt;"b","",IF(OR(W95=AD95,X95=AD95,Y95=AD95,Z95=AD95,AA95=AD95,AB95=AD95,AC95=AD95),AD95+0.0007,AD95))</f>
        <v/>
      </c>
      <c r="P95" s="36" t="str">
        <f>IF(results!$AA95&lt;&gt;"b","",IF(OR(W95=AE95,X95=AE95,Y95=AE95,Z95=AE95,AA95=AE95,AB95=AE95,AC95=AE95,AD95=AE95),AE95+0.0008,AE95))</f>
        <v/>
      </c>
      <c r="Q95" s="36" t="str">
        <f>IF(results!$AA95&lt;&gt;"b","",IF(OR(W95=AF95,X95=AF95,Y95=AF95,Z95=AF95,AA95=AF95,AB95=AF95,AC95=AF95,AD95=AF95,AE95=AF95),AF95+0.0009,AF95))</f>
        <v/>
      </c>
      <c r="R95" s="36" t="str">
        <f>IF(results!$AA95&lt;&gt;"b","",AG95*2)</f>
        <v/>
      </c>
      <c r="S95" s="54">
        <f t="shared" si="13"/>
        <v>0</v>
      </c>
      <c r="T95" s="4">
        <f t="shared" si="14"/>
        <v>9.4999999999999988E-6</v>
      </c>
      <c r="U95" s="4" t="str">
        <f>IF(results!$AA95&lt;&gt;"b","",results!Z95)</f>
        <v/>
      </c>
      <c r="V95" s="4">
        <f>IF(results!AA95="A",1,IF(results!AA95="B",2,IF(results!AA95="C",3,99)))</f>
        <v>1</v>
      </c>
      <c r="W95" s="35">
        <f>results!C95+results!D95</f>
        <v>0</v>
      </c>
      <c r="X95" s="35">
        <f>results!E95+results!F95</f>
        <v>0</v>
      </c>
      <c r="Y95" s="35">
        <f>results!G95+results!H95</f>
        <v>0</v>
      </c>
      <c r="Z95" s="35">
        <f>results!I95+results!J95</f>
        <v>0</v>
      </c>
      <c r="AA95" s="35">
        <f>results!K95+results!L95</f>
        <v>54</v>
      </c>
      <c r="AB95" s="35">
        <f>results!M95+results!N95</f>
        <v>0</v>
      </c>
      <c r="AC95" s="35">
        <f>results!O95+results!P95</f>
        <v>0</v>
      </c>
      <c r="AD95" s="35">
        <f>results!Q95+results!R95</f>
        <v>0</v>
      </c>
      <c r="AE95" s="35">
        <f>results!S95+results!T95</f>
        <v>0</v>
      </c>
      <c r="AF95" s="35">
        <f>results!U95+results!V95</f>
        <v>0</v>
      </c>
      <c r="AG95" s="35">
        <f>results!W95+results!X95</f>
        <v>59</v>
      </c>
    </row>
    <row r="96" spans="1:33" x14ac:dyDescent="0.35">
      <c r="A96" s="18">
        <v>90</v>
      </c>
      <c r="B96" s="20">
        <f t="shared" si="11"/>
        <v>114</v>
      </c>
      <c r="C96" s="20">
        <f t="shared" si="12"/>
        <v>114</v>
      </c>
      <c r="D96" s="14">
        <f t="shared" si="15"/>
        <v>78</v>
      </c>
      <c r="E96" s="14">
        <f t="shared" si="15"/>
        <v>78</v>
      </c>
      <c r="F96" s="2" t="str">
        <f>IF(results!AA96&lt;&gt;"b","",results!B96)</f>
        <v/>
      </c>
      <c r="G96" s="2" t="str">
        <f>IF(results!$AA96&lt;&gt;"b","",results!Y96)</f>
        <v/>
      </c>
      <c r="H96" s="36" t="str">
        <f>IF(results!$AA96&lt;&gt;"b","",W96)</f>
        <v/>
      </c>
      <c r="I96" s="36" t="str">
        <f>IF(results!$AA96&lt;&gt;"b","",IF(X96=W96,X96+0.0001,X96))</f>
        <v/>
      </c>
      <c r="J96" s="36" t="str">
        <f>IF(results!$AA96&lt;&gt;"b","",IF(OR(W96=Y96,X96=Y96),Y96+0.0002,Y96))</f>
        <v/>
      </c>
      <c r="K96" s="36" t="str">
        <f>IF(results!$AA96&lt;&gt;"b","",IF(OR(W96=Z96,X96=Z96,Y96=Z96),Z96+0.0003,Z96))</f>
        <v/>
      </c>
      <c r="L96" s="36" t="str">
        <f>IF(results!$AA96&lt;&gt;"b","",IF(OR(W96=AA96,X96=AA96,Y96=AA96,Z96=AA96),AA96+0.0004,AA96))</f>
        <v/>
      </c>
      <c r="M96" s="36" t="str">
        <f>IF(results!$AA96&lt;&gt;"b","",IF(OR(W96=AB96,X96=AB96,Y96=AB96,Z96=AB96,AA96=AB96),AB96+0.0005,AB96))</f>
        <v/>
      </c>
      <c r="N96" s="36" t="str">
        <f>IF(results!$AA96&lt;&gt;"b","",IF(OR(W96=AC96,X96=AC96,Y96=AC96,Z96=AC96,AA96=AC96,AB96=AC96),AC96+0.0006,AC96))</f>
        <v/>
      </c>
      <c r="O96" s="36" t="str">
        <f>IF(results!$AA96&lt;&gt;"b","",IF(OR(W96=AD96,X96=AD96,Y96=AD96,Z96=AD96,AA96=AD96,AB96=AD96,AC96=AD96),AD96+0.0007,AD96))</f>
        <v/>
      </c>
      <c r="P96" s="36" t="str">
        <f>IF(results!$AA96&lt;&gt;"b","",IF(OR(W96=AE96,X96=AE96,Y96=AE96,Z96=AE96,AA96=AE96,AB96=AE96,AC96=AE96,AD96=AE96),AE96+0.0008,AE96))</f>
        <v/>
      </c>
      <c r="Q96" s="36" t="str">
        <f>IF(results!$AA96&lt;&gt;"b","",IF(OR(W96=AF96,X96=AF96,Y96=AF96,Z96=AF96,AA96=AF96,AB96=AF96,AC96=AF96,AD96=AF96,AE96=AF96),AF96+0.0009,AF96))</f>
        <v/>
      </c>
      <c r="R96" s="36" t="str">
        <f>IF(results!$AA96&lt;&gt;"b","",AG96*2)</f>
        <v/>
      </c>
      <c r="S96" s="54">
        <f t="shared" si="13"/>
        <v>0</v>
      </c>
      <c r="T96" s="4">
        <f t="shared" si="14"/>
        <v>9.5999999999999996E-6</v>
      </c>
      <c r="U96" s="4" t="str">
        <f>IF(results!$AA96&lt;&gt;"b","",results!Z96)</f>
        <v/>
      </c>
      <c r="V96" s="4">
        <f>IF(results!AA96="A",1,IF(results!AA96="B",2,IF(results!AA96="C",3,99)))</f>
        <v>3</v>
      </c>
      <c r="W96" s="35">
        <f>results!C96+results!D96</f>
        <v>43</v>
      </c>
      <c r="X96" s="35">
        <f>results!E96+results!F96</f>
        <v>41</v>
      </c>
      <c r="Y96" s="35">
        <f>results!G96+results!H96</f>
        <v>0</v>
      </c>
      <c r="Z96" s="35">
        <f>results!I96+results!J96</f>
        <v>45</v>
      </c>
      <c r="AA96" s="35">
        <f>results!K96+results!L96</f>
        <v>27</v>
      </c>
      <c r="AB96" s="35">
        <f>results!M96+results!N96</f>
        <v>57</v>
      </c>
      <c r="AC96" s="35">
        <f>results!O96+results!P96</f>
        <v>53</v>
      </c>
      <c r="AD96" s="35">
        <f>results!Q96+results!R96</f>
        <v>59</v>
      </c>
      <c r="AE96" s="35">
        <f>results!S96+results!T96</f>
        <v>62</v>
      </c>
      <c r="AF96" s="35">
        <f>results!U96+results!V96</f>
        <v>41</v>
      </c>
      <c r="AG96" s="35">
        <f>results!W96+results!X96</f>
        <v>47</v>
      </c>
    </row>
    <row r="97" spans="1:33" x14ac:dyDescent="0.35">
      <c r="A97" s="18">
        <v>91</v>
      </c>
      <c r="B97" s="20">
        <f t="shared" si="11"/>
        <v>114</v>
      </c>
      <c r="C97" s="20">
        <f t="shared" si="12"/>
        <v>113</v>
      </c>
      <c r="D97" s="14">
        <f t="shared" si="15"/>
        <v>78</v>
      </c>
      <c r="E97" s="14">
        <f t="shared" si="15"/>
        <v>78</v>
      </c>
      <c r="F97" s="2" t="str">
        <f>IF(results!AA97&lt;&gt;"b","",results!B97)</f>
        <v/>
      </c>
      <c r="G97" s="2" t="str">
        <f>IF(results!$AA97&lt;&gt;"b","",results!Y97)</f>
        <v/>
      </c>
      <c r="H97" s="36" t="str">
        <f>IF(results!$AA97&lt;&gt;"b","",W97)</f>
        <v/>
      </c>
      <c r="I97" s="36" t="str">
        <f>IF(results!$AA97&lt;&gt;"b","",IF(X97=W97,X97+0.0001,X97))</f>
        <v/>
      </c>
      <c r="J97" s="36" t="str">
        <f>IF(results!$AA97&lt;&gt;"b","",IF(OR(W97=Y97,X97=Y97),Y97+0.0002,Y97))</f>
        <v/>
      </c>
      <c r="K97" s="36" t="str">
        <f>IF(results!$AA97&lt;&gt;"b","",IF(OR(W97=Z97,X97=Z97,Y97=Z97),Z97+0.0003,Z97))</f>
        <v/>
      </c>
      <c r="L97" s="36" t="str">
        <f>IF(results!$AA97&lt;&gt;"b","",IF(OR(W97=AA97,X97=AA97,Y97=AA97,Z97=AA97),AA97+0.0004,AA97))</f>
        <v/>
      </c>
      <c r="M97" s="36" t="str">
        <f>IF(results!$AA97&lt;&gt;"b","",IF(OR(W97=AB97,X97=AB97,Y97=AB97,Z97=AB97,AA97=AB97),AB97+0.0005,AB97))</f>
        <v/>
      </c>
      <c r="N97" s="36" t="str">
        <f>IF(results!$AA97&lt;&gt;"b","",IF(OR(W97=AC97,X97=AC97,Y97=AC97,Z97=AC97,AA97=AC97,AB97=AC97),AC97+0.0006,AC97))</f>
        <v/>
      </c>
      <c r="O97" s="36" t="str">
        <f>IF(results!$AA97&lt;&gt;"b","",IF(OR(W97=AD97,X97=AD97,Y97=AD97,Z97=AD97,AA97=AD97,AB97=AD97,AC97=AD97),AD97+0.0007,AD97))</f>
        <v/>
      </c>
      <c r="P97" s="36" t="str">
        <f>IF(results!$AA97&lt;&gt;"b","",IF(OR(W97=AE97,X97=AE97,Y97=AE97,Z97=AE97,AA97=AE97,AB97=AE97,AC97=AE97,AD97=AE97),AE97+0.0008,AE97))</f>
        <v/>
      </c>
      <c r="Q97" s="36" t="str">
        <f>IF(results!$AA97&lt;&gt;"b","",IF(OR(W97=AF97,X97=AF97,Y97=AF97,Z97=AF97,AA97=AF97,AB97=AF97,AC97=AF97,AD97=AF97,AE97=AF97),AF97+0.0009,AF97))</f>
        <v/>
      </c>
      <c r="R97" s="36" t="str">
        <f>IF(results!$AA97&lt;&gt;"b","",AG97*2)</f>
        <v/>
      </c>
      <c r="S97" s="54">
        <f t="shared" si="13"/>
        <v>0</v>
      </c>
      <c r="T97" s="4">
        <f t="shared" si="14"/>
        <v>9.7000000000000003E-6</v>
      </c>
      <c r="U97" s="4" t="str">
        <f>IF(results!$AA97&lt;&gt;"b","",results!Z97)</f>
        <v/>
      </c>
      <c r="V97" s="4">
        <f>IF(results!AA97="A",1,IF(results!AA97="B",2,IF(results!AA97="C",3,99)))</f>
        <v>3</v>
      </c>
      <c r="W97" s="35">
        <f>results!C97+results!D97</f>
        <v>0</v>
      </c>
      <c r="X97" s="35">
        <f>results!E97+results!F97</f>
        <v>35</v>
      </c>
      <c r="Y97" s="35">
        <f>results!G97+results!H97</f>
        <v>0</v>
      </c>
      <c r="Z97" s="35">
        <f>results!I97+results!J97</f>
        <v>0</v>
      </c>
      <c r="AA97" s="35">
        <f>results!K97+results!L97</f>
        <v>0</v>
      </c>
      <c r="AB97" s="35">
        <f>results!M97+results!N97</f>
        <v>0</v>
      </c>
      <c r="AC97" s="35">
        <f>results!O97+results!P97</f>
        <v>0</v>
      </c>
      <c r="AD97" s="35">
        <f>results!Q97+results!R97</f>
        <v>0</v>
      </c>
      <c r="AE97" s="35">
        <f>results!S97+results!T97</f>
        <v>0</v>
      </c>
      <c r="AF97" s="35">
        <f>results!U97+results!V97</f>
        <v>0</v>
      </c>
      <c r="AG97" s="35">
        <f>results!W97+results!X97</f>
        <v>0</v>
      </c>
    </row>
    <row r="98" spans="1:33" x14ac:dyDescent="0.35">
      <c r="A98" s="18">
        <v>92</v>
      </c>
      <c r="B98" s="20">
        <f t="shared" si="11"/>
        <v>1</v>
      </c>
      <c r="C98" s="20">
        <f t="shared" si="12"/>
        <v>112</v>
      </c>
      <c r="D98" s="14">
        <f t="shared" si="15"/>
        <v>78</v>
      </c>
      <c r="E98" s="14">
        <f t="shared" si="15"/>
        <v>78</v>
      </c>
      <c r="F98" s="2" t="str">
        <f>IF(results!AA98&lt;&gt;"b","",results!B98)</f>
        <v/>
      </c>
      <c r="G98" s="2" t="str">
        <f>IF(results!$AA98&lt;&gt;"b","",results!Y98)</f>
        <v/>
      </c>
      <c r="H98" s="36" t="str">
        <f>IF(results!$AA98&lt;&gt;"b","",W98)</f>
        <v/>
      </c>
      <c r="I98" s="36" t="str">
        <f>IF(results!$AA98&lt;&gt;"b","",IF(X98=W98,X98+0.0001,X98))</f>
        <v/>
      </c>
      <c r="J98" s="36" t="str">
        <f>IF(results!$AA98&lt;&gt;"b","",IF(OR(W98=Y98,X98=Y98),Y98+0.0002,Y98))</f>
        <v/>
      </c>
      <c r="K98" s="36" t="str">
        <f>IF(results!$AA98&lt;&gt;"b","",IF(OR(W98=Z98,X98=Z98,Y98=Z98),Z98+0.0003,Z98))</f>
        <v/>
      </c>
      <c r="L98" s="36" t="str">
        <f>IF(results!$AA98&lt;&gt;"b","",IF(OR(W98=AA98,X98=AA98,Y98=AA98,Z98=AA98),AA98+0.0004,AA98))</f>
        <v/>
      </c>
      <c r="M98" s="36" t="str">
        <f>IF(results!$AA98&lt;&gt;"b","",IF(OR(W98=AB98,X98=AB98,Y98=AB98,Z98=AB98,AA98=AB98),AB98+0.0005,AB98))</f>
        <v/>
      </c>
      <c r="N98" s="36" t="str">
        <f>IF(results!$AA98&lt;&gt;"b","",IF(OR(W98=AC98,X98=AC98,Y98=AC98,Z98=AC98,AA98=AC98,AB98=AC98),AC98+0.0006,AC98))</f>
        <v/>
      </c>
      <c r="O98" s="36" t="str">
        <f>IF(results!$AA98&lt;&gt;"b","",IF(OR(W98=AD98,X98=AD98,Y98=AD98,Z98=AD98,AA98=AD98,AB98=AD98,AC98=AD98),AD98+0.0007,AD98))</f>
        <v/>
      </c>
      <c r="P98" s="36" t="str">
        <f>IF(results!$AA98&lt;&gt;"b","",IF(OR(W98=AE98,X98=AE98,Y98=AE98,Z98=AE98,AA98=AE98,AB98=AE98,AC98=AE98,AD98=AE98),AE98+0.0008,AE98))</f>
        <v/>
      </c>
      <c r="Q98" s="36" t="str">
        <f>IF(results!$AA98&lt;&gt;"b","",IF(OR(W98=AF98,X98=AF98,Y98=AF98,Z98=AF98,AA98=AF98,AB98=AF98,AC98=AF98,AD98=AF98,AE98=AF98),AF98+0.0009,AF98))</f>
        <v/>
      </c>
      <c r="R98" s="36" t="str">
        <f>IF(results!$AA98&lt;&gt;"b","",AG98*2)</f>
        <v/>
      </c>
      <c r="S98" s="54">
        <f t="shared" si="13"/>
        <v>0</v>
      </c>
      <c r="T98" s="4">
        <f t="shared" si="14"/>
        <v>9.7999999999999993E-6</v>
      </c>
      <c r="U98" s="4" t="str">
        <f>IF(results!$AA98&lt;&gt;"b","",results!Z98)</f>
        <v/>
      </c>
      <c r="V98" s="4">
        <f>IF(results!AA98="A",1,IF(results!AA98="B",2,IF(results!AA98="C",3,99)))</f>
        <v>1</v>
      </c>
      <c r="W98" s="35">
        <f>results!C98+results!D98</f>
        <v>0</v>
      </c>
      <c r="X98" s="35">
        <f>results!E98+results!F98</f>
        <v>43</v>
      </c>
      <c r="Y98" s="35">
        <f>results!G98+results!H98</f>
        <v>0</v>
      </c>
      <c r="Z98" s="35">
        <f>results!I98+results!J98</f>
        <v>0</v>
      </c>
      <c r="AA98" s="35">
        <f>results!K98+results!L98</f>
        <v>0</v>
      </c>
      <c r="AB98" s="35">
        <f>results!M98+results!N98</f>
        <v>0</v>
      </c>
      <c r="AC98" s="35">
        <f>results!O98+results!P98</f>
        <v>0</v>
      </c>
      <c r="AD98" s="35">
        <f>results!Q98+results!R98</f>
        <v>0</v>
      </c>
      <c r="AE98" s="35">
        <f>results!S98+results!T98</f>
        <v>0</v>
      </c>
      <c r="AF98" s="35">
        <f>results!U98+results!V98</f>
        <v>0</v>
      </c>
      <c r="AG98" s="35">
        <f>results!W98+results!X98</f>
        <v>0</v>
      </c>
    </row>
    <row r="99" spans="1:33" x14ac:dyDescent="0.35">
      <c r="A99" s="18">
        <v>93</v>
      </c>
      <c r="B99" s="20">
        <f t="shared" si="11"/>
        <v>40</v>
      </c>
      <c r="C99" s="20">
        <f t="shared" si="12"/>
        <v>28</v>
      </c>
      <c r="D99" s="14">
        <f t="shared" si="15"/>
        <v>28</v>
      </c>
      <c r="E99" s="14">
        <f t="shared" si="15"/>
        <v>28</v>
      </c>
      <c r="F99" s="2" t="str">
        <f>IF(results!AA99&lt;&gt;"b","",results!B99)</f>
        <v>Puharic Nada</v>
      </c>
      <c r="G99" s="2">
        <f>IF(results!$AA99&lt;&gt;"b","",results!Y99)</f>
        <v>3</v>
      </c>
      <c r="H99" s="36">
        <f>IF(results!$AA99&lt;&gt;"b","",W99)</f>
        <v>0</v>
      </c>
      <c r="I99" s="36">
        <f>IF(results!$AA99&lt;&gt;"b","",IF(X99=W99,X99+0.0001,X99))</f>
        <v>41</v>
      </c>
      <c r="J99" s="36">
        <f>IF(results!$AA99&lt;&gt;"b","",IF(OR(W99=Y99,X99=Y99),Y99+0.0002,Y99))</f>
        <v>2.0000000000000001E-4</v>
      </c>
      <c r="K99" s="36">
        <f>IF(results!$AA99&lt;&gt;"b","",IF(OR(W99=Z99,X99=Z99,Y99=Z99),Z99+0.0003,Z99))</f>
        <v>52</v>
      </c>
      <c r="L99" s="36">
        <f>IF(results!$AA99&lt;&gt;"b","",IF(OR(W99=AA99,X99=AA99,Y99=AA99,Z99=AA99),AA99+0.0004,AA99))</f>
        <v>4.0000000000000002E-4</v>
      </c>
      <c r="M99" s="36">
        <f>IF(results!$AA99&lt;&gt;"b","",IF(OR(W99=AB99,X99=AB99,Y99=AB99,Z99=AB99,AA99=AB99),AB99+0.0005,AB99))</f>
        <v>32</v>
      </c>
      <c r="N99" s="36">
        <f>IF(results!$AA99&lt;&gt;"b","",IF(OR(W99=AC99,X99=AC99,Y99=AC99,Z99=AC99,AA99=AC99,AB99=AC99),AC99+0.0006,AC99))</f>
        <v>5.9999999999999995E-4</v>
      </c>
      <c r="O99" s="36">
        <f>IF(results!$AA99&lt;&gt;"b","",IF(OR(W99=AD99,X99=AD99,Y99=AD99,Z99=AD99,AA99=AD99,AB99=AD99,AC99=AD99),AD99+0.0007,AD99))</f>
        <v>6.9999999999999999E-4</v>
      </c>
      <c r="P99" s="36">
        <f>IF(results!$AA99&lt;&gt;"b","",IF(OR(W99=AE99,X99=AE99,Y99=AE99,Z99=AE99,AA99=AE99,AB99=AE99,AC99=AE99,AD99=AE99),AE99+0.0008,AE99))</f>
        <v>8.0000000000000004E-4</v>
      </c>
      <c r="Q99" s="36">
        <f>IF(results!$AA99&lt;&gt;"b","",IF(OR(W99=AF99,X99=AF99,Y99=AF99,Z99=AF99,AA99=AF99,AB99=AF99,AC99=AF99,AD99=AF99,AE99=AF99),AF99+0.0009,AF99))</f>
        <v>8.9999999999999998E-4</v>
      </c>
      <c r="R99" s="36">
        <f>IF(results!$AA99&lt;&gt;"b","",AG99*2)</f>
        <v>0</v>
      </c>
      <c r="S99" s="54">
        <f>IF(F99&lt;&gt;"",(MAX(H99:R99)+LARGE(H99:R99,2)+LARGE(H99:R99,3)+LARGE(H99:R99,4)+LARGE(H99:R99,5)+LARGE(H99:R99,6)),0)+0.0005</f>
        <v>125.0029</v>
      </c>
      <c r="T99" s="4">
        <f t="shared" si="14"/>
        <v>125.00290989999999</v>
      </c>
      <c r="U99" s="4">
        <f>IF(results!$AA99&lt;&gt;"b","",results!Z99)</f>
        <v>19.3</v>
      </c>
      <c r="V99" s="4">
        <f>IF(results!AA99="A",1,IF(results!AA99="B",2,IF(results!AA99="C",3,99)))</f>
        <v>2</v>
      </c>
      <c r="W99" s="35">
        <f>results!C99+results!D99</f>
        <v>0</v>
      </c>
      <c r="X99" s="35">
        <f>results!E99+results!F99</f>
        <v>41</v>
      </c>
      <c r="Y99" s="35">
        <f>results!G99+results!H99</f>
        <v>0</v>
      </c>
      <c r="Z99" s="35">
        <f>results!I99+results!J99</f>
        <v>52</v>
      </c>
      <c r="AA99" s="35">
        <f>results!K99+results!L99</f>
        <v>0</v>
      </c>
      <c r="AB99" s="35">
        <f>results!M99+results!N99</f>
        <v>32</v>
      </c>
      <c r="AC99" s="35">
        <f>results!O99+results!P99</f>
        <v>0</v>
      </c>
      <c r="AD99" s="35">
        <f>results!Q99+results!R99</f>
        <v>0</v>
      </c>
      <c r="AE99" s="35">
        <f>results!S99+results!T99</f>
        <v>0</v>
      </c>
      <c r="AF99" s="35">
        <f>results!U99+results!V99</f>
        <v>0</v>
      </c>
      <c r="AG99" s="35">
        <f>results!W99+results!X99</f>
        <v>0</v>
      </c>
    </row>
    <row r="100" spans="1:33" x14ac:dyDescent="0.35">
      <c r="A100" s="18">
        <v>94</v>
      </c>
      <c r="B100" s="20">
        <f t="shared" si="11"/>
        <v>40</v>
      </c>
      <c r="C100" s="20">
        <f t="shared" si="12"/>
        <v>53</v>
      </c>
      <c r="D100" s="14">
        <f t="shared" si="15"/>
        <v>53</v>
      </c>
      <c r="E100" s="14">
        <f t="shared" si="15"/>
        <v>53</v>
      </c>
      <c r="F100" s="2" t="str">
        <f>IF(results!AA100&lt;&gt;"b","",results!B100)</f>
        <v>Pujatti Roberto</v>
      </c>
      <c r="G100" s="2">
        <f>IF(results!$AA100&lt;&gt;"b","",results!Y100)</f>
        <v>1</v>
      </c>
      <c r="H100" s="36">
        <f>IF(results!$AA100&lt;&gt;"b","",W100)</f>
        <v>0</v>
      </c>
      <c r="I100" s="36">
        <f>IF(results!$AA100&lt;&gt;"b","",IF(X100=W100,X100+0.0001,X100))</f>
        <v>1E-4</v>
      </c>
      <c r="J100" s="36">
        <f>IF(results!$AA100&lt;&gt;"b","",IF(OR(W100=Y100,X100=Y100),Y100+0.0002,Y100))</f>
        <v>2.0000000000000001E-4</v>
      </c>
      <c r="K100" s="36">
        <f>IF(results!$AA100&lt;&gt;"b","",IF(OR(W100=Z100,X100=Z100,Y100=Z100),Z100+0.0003,Z100))</f>
        <v>2.9999999999999997E-4</v>
      </c>
      <c r="L100" s="36">
        <f>IF(results!$AA100&lt;&gt;"b","",IF(OR(W100=AA100,X100=AA100,Y100=AA100,Z100=AA100),AA100+0.0004,AA100))</f>
        <v>4.0000000000000002E-4</v>
      </c>
      <c r="M100" s="36">
        <f>IF(results!$AA100&lt;&gt;"b","",IF(OR(W100=AB100,X100=AB100,Y100=AB100,Z100=AB100,AA100=AB100),AB100+0.0005,AB100))</f>
        <v>5.0000000000000001E-4</v>
      </c>
      <c r="N100" s="36">
        <f>IF(results!$AA100&lt;&gt;"b","",IF(OR(W100=AC100,X100=AC100,Y100=AC100,Z100=AC100,AA100=AC100,AB100=AC100),AC100+0.0006,AC100))</f>
        <v>5.9999999999999995E-4</v>
      </c>
      <c r="O100" s="36">
        <f>IF(results!$AA100&lt;&gt;"b","",IF(OR(W100=AD100,X100=AD100,Y100=AD100,Z100=AD100,AA100=AD100,AB100=AD100,AC100=AD100),AD100+0.0007,AD100))</f>
        <v>6.9999999999999999E-4</v>
      </c>
      <c r="P100" s="36">
        <f>IF(results!$AA100&lt;&gt;"b","",IF(OR(W100=AE100,X100=AE100,Y100=AE100,Z100=AE100,AA100=AE100,AB100=AE100,AC100=AE100,AD100=AE100),AE100+0.0008,AE100))</f>
        <v>8.0000000000000004E-4</v>
      </c>
      <c r="Q100" s="36">
        <f>IF(results!$AA100&lt;&gt;"b","",IF(OR(W100=AF100,X100=AF100,Y100=AF100,Z100=AF100,AA100=AF100,AB100=AF100,AC100=AF100,AD100=AF100,AE100=AF100),AF100+0.0009,AF100))</f>
        <v>47</v>
      </c>
      <c r="R100" s="36">
        <f>IF(results!$AA100&lt;&gt;"b","",AG100*2)</f>
        <v>0</v>
      </c>
      <c r="S100" s="54">
        <f t="shared" si="13"/>
        <v>47.003</v>
      </c>
      <c r="T100" s="4">
        <f t="shared" si="14"/>
        <v>47.003010000000003</v>
      </c>
      <c r="U100" s="4">
        <f>IF(results!$AA100&lt;&gt;"b","",results!Z100)</f>
        <v>17.5</v>
      </c>
      <c r="V100" s="4">
        <f>IF(results!AA100="A",1,IF(results!AA100="B",2,IF(results!AA100="C",3,99)))</f>
        <v>2</v>
      </c>
      <c r="W100" s="35">
        <f>results!C100+results!D100</f>
        <v>0</v>
      </c>
      <c r="X100" s="35">
        <f>results!E100+results!F100</f>
        <v>0</v>
      </c>
      <c r="Y100" s="35">
        <f>results!G100+results!H100</f>
        <v>0</v>
      </c>
      <c r="Z100" s="35">
        <f>results!I100+results!J100</f>
        <v>0</v>
      </c>
      <c r="AA100" s="35">
        <f>results!K100+results!L100</f>
        <v>0</v>
      </c>
      <c r="AB100" s="35">
        <f>results!M100+results!N100</f>
        <v>0</v>
      </c>
      <c r="AC100" s="35">
        <f>results!O100+results!P100</f>
        <v>0</v>
      </c>
      <c r="AD100" s="35">
        <f>results!Q100+results!R100</f>
        <v>0</v>
      </c>
      <c r="AE100" s="35">
        <f>results!S100+results!T100</f>
        <v>0</v>
      </c>
      <c r="AF100" s="35">
        <f>results!U100+results!V100</f>
        <v>47</v>
      </c>
      <c r="AG100" s="35">
        <f>results!W100+results!X100</f>
        <v>0</v>
      </c>
    </row>
    <row r="101" spans="1:33" x14ac:dyDescent="0.35">
      <c r="A101" s="18">
        <v>95</v>
      </c>
      <c r="B101" s="20">
        <f t="shared" si="11"/>
        <v>1</v>
      </c>
      <c r="C101" s="20">
        <f t="shared" si="12"/>
        <v>111</v>
      </c>
      <c r="D101" s="14">
        <f t="shared" si="15"/>
        <v>78</v>
      </c>
      <c r="E101" s="14">
        <f t="shared" si="15"/>
        <v>78</v>
      </c>
      <c r="F101" s="2" t="str">
        <f>IF(results!AA101&lt;&gt;"b","",results!B101)</f>
        <v/>
      </c>
      <c r="G101" s="2" t="str">
        <f>IF(results!$AA101&lt;&gt;"b","",results!Y101)</f>
        <v/>
      </c>
      <c r="H101" s="36" t="str">
        <f>IF(results!$AA101&lt;&gt;"b","",W101)</f>
        <v/>
      </c>
      <c r="I101" s="36" t="str">
        <f>IF(results!$AA101&lt;&gt;"b","",IF(X101=W101,X101+0.0001,X101))</f>
        <v/>
      </c>
      <c r="J101" s="36" t="str">
        <f>IF(results!$AA101&lt;&gt;"b","",IF(OR(W101=Y101,X101=Y101),Y101+0.0002,Y101))</f>
        <v/>
      </c>
      <c r="K101" s="36" t="str">
        <f>IF(results!$AA101&lt;&gt;"b","",IF(OR(W101=Z101,X101=Z101,Y101=Z101),Z101+0.0003,Z101))</f>
        <v/>
      </c>
      <c r="L101" s="36" t="str">
        <f>IF(results!$AA101&lt;&gt;"b","",IF(OR(W101=AA101,X101=AA101,Y101=AA101,Z101=AA101),AA101+0.0004,AA101))</f>
        <v/>
      </c>
      <c r="M101" s="36" t="str">
        <f>IF(results!$AA101&lt;&gt;"b","",IF(OR(W101=AB101,X101=AB101,Y101=AB101,Z101=AB101,AA101=AB101),AB101+0.0005,AB101))</f>
        <v/>
      </c>
      <c r="N101" s="36" t="str">
        <f>IF(results!$AA101&lt;&gt;"b","",IF(OR(W101=AC101,X101=AC101,Y101=AC101,Z101=AC101,AA101=AC101,AB101=AC101),AC101+0.0006,AC101))</f>
        <v/>
      </c>
      <c r="O101" s="36" t="str">
        <f>IF(results!$AA101&lt;&gt;"b","",IF(OR(W101=AD101,X101=AD101,Y101=AD101,Z101=AD101,AA101=AD101,AB101=AD101,AC101=AD101),AD101+0.0007,AD101))</f>
        <v/>
      </c>
      <c r="P101" s="36" t="str">
        <f>IF(results!$AA101&lt;&gt;"b","",IF(OR(W101=AE101,X101=AE101,Y101=AE101,Z101=AE101,AA101=AE101,AB101=AE101,AC101=AE101,AD101=AE101),AE101+0.0008,AE101))</f>
        <v/>
      </c>
      <c r="Q101" s="36" t="str">
        <f>IF(results!$AA101&lt;&gt;"b","",IF(OR(W101=AF101,X101=AF101,Y101=AF101,Z101=AF101,AA101=AF101,AB101=AF101,AC101=AF101,AD101=AF101,AE101=AF101),AF101+0.0009,AF101))</f>
        <v/>
      </c>
      <c r="R101" s="36" t="str">
        <f>IF(results!$AA101&lt;&gt;"b","",AG101*2)</f>
        <v/>
      </c>
      <c r="S101" s="54">
        <f t="shared" si="13"/>
        <v>0</v>
      </c>
      <c r="T101" s="4">
        <f t="shared" si="14"/>
        <v>1.01E-5</v>
      </c>
      <c r="U101" s="4" t="str">
        <f>IF(results!$AA101&lt;&gt;"b","",results!Z101)</f>
        <v/>
      </c>
      <c r="V101" s="4">
        <f>IF(results!AA101="A",1,IF(results!AA101="B",2,IF(results!AA101="C",3,99)))</f>
        <v>1</v>
      </c>
      <c r="W101" s="35">
        <f>results!C101+results!D101</f>
        <v>0</v>
      </c>
      <c r="X101" s="35">
        <f>results!E101+results!F101</f>
        <v>0</v>
      </c>
      <c r="Y101" s="35">
        <f>results!G101+results!H101</f>
        <v>60</v>
      </c>
      <c r="Z101" s="35">
        <f>results!I101+results!J101</f>
        <v>67</v>
      </c>
      <c r="AA101" s="35">
        <f>results!K101+results!L101</f>
        <v>46</v>
      </c>
      <c r="AB101" s="35">
        <f>results!M101+results!N101</f>
        <v>58</v>
      </c>
      <c r="AC101" s="35">
        <f>results!O101+results!P101</f>
        <v>58</v>
      </c>
      <c r="AD101" s="35">
        <f>results!Q101+results!R101</f>
        <v>74</v>
      </c>
      <c r="AE101" s="35">
        <f>results!S101+results!T101</f>
        <v>0</v>
      </c>
      <c r="AF101" s="35">
        <f>results!U101+results!V101</f>
        <v>0</v>
      </c>
      <c r="AG101" s="35">
        <f>results!W101+results!X101</f>
        <v>57</v>
      </c>
    </row>
    <row r="102" spans="1:33" x14ac:dyDescent="0.35">
      <c r="A102" s="18">
        <v>96</v>
      </c>
      <c r="B102" s="20">
        <f t="shared" si="11"/>
        <v>1</v>
      </c>
      <c r="C102" s="20">
        <f t="shared" si="12"/>
        <v>110</v>
      </c>
      <c r="D102" s="14">
        <f t="shared" si="15"/>
        <v>78</v>
      </c>
      <c r="E102" s="14">
        <f t="shared" si="15"/>
        <v>78</v>
      </c>
      <c r="F102" s="2" t="str">
        <f>IF(results!AA102&lt;&gt;"b","",results!B102)</f>
        <v/>
      </c>
      <c r="G102" s="2" t="str">
        <f>IF(results!$AA102&lt;&gt;"b","",results!Y102)</f>
        <v/>
      </c>
      <c r="H102" s="36" t="str">
        <f>IF(results!$AA102&lt;&gt;"b","",W102)</f>
        <v/>
      </c>
      <c r="I102" s="36" t="str">
        <f>IF(results!$AA102&lt;&gt;"b","",IF(X102=W102,X102+0.0001,X102))</f>
        <v/>
      </c>
      <c r="J102" s="36" t="str">
        <f>IF(results!$AA102&lt;&gt;"b","",IF(OR(W102=Y102,X102=Y102),Y102+0.0002,Y102))</f>
        <v/>
      </c>
      <c r="K102" s="36" t="str">
        <f>IF(results!$AA102&lt;&gt;"b","",IF(OR(W102=Z102,X102=Z102,Y102=Z102),Z102+0.0003,Z102))</f>
        <v/>
      </c>
      <c r="L102" s="36" t="str">
        <f>IF(results!$AA102&lt;&gt;"b","",IF(OR(W102=AA102,X102=AA102,Y102=AA102,Z102=AA102),AA102+0.0004,AA102))</f>
        <v/>
      </c>
      <c r="M102" s="36" t="str">
        <f>IF(results!$AA102&lt;&gt;"b","",IF(OR(W102=AB102,X102=AB102,Y102=AB102,Z102=AB102,AA102=AB102),AB102+0.0005,AB102))</f>
        <v/>
      </c>
      <c r="N102" s="36" t="str">
        <f>IF(results!$AA102&lt;&gt;"b","",IF(OR(W102=AC102,X102=AC102,Y102=AC102,Z102=AC102,AA102=AC102,AB102=AC102),AC102+0.0006,AC102))</f>
        <v/>
      </c>
      <c r="O102" s="36" t="str">
        <f>IF(results!$AA102&lt;&gt;"b","",IF(OR(W102=AD102,X102=AD102,Y102=AD102,Z102=AD102,AA102=AD102,AB102=AD102,AC102=AD102),AD102+0.0007,AD102))</f>
        <v/>
      </c>
      <c r="P102" s="36" t="str">
        <f>IF(results!$AA102&lt;&gt;"b","",IF(OR(W102=AE102,X102=AE102,Y102=AE102,Z102=AE102,AA102=AE102,AB102=AE102,AC102=AE102,AD102=AE102),AE102+0.0008,AE102))</f>
        <v/>
      </c>
      <c r="Q102" s="36" t="str">
        <f>IF(results!$AA102&lt;&gt;"b","",IF(OR(W102=AF102,X102=AF102,Y102=AF102,Z102=AF102,AA102=AF102,AB102=AF102,AC102=AF102,AD102=AF102,AE102=AF102),AF102+0.0009,AF102))</f>
        <v/>
      </c>
      <c r="R102" s="36" t="str">
        <f>IF(results!$AA102&lt;&gt;"b","",AG102*2)</f>
        <v/>
      </c>
      <c r="S102" s="54">
        <f t="shared" si="13"/>
        <v>0</v>
      </c>
      <c r="T102" s="4">
        <f t="shared" si="14"/>
        <v>1.0199999999999999E-5</v>
      </c>
      <c r="U102" s="4" t="str">
        <f>IF(results!$AA102&lt;&gt;"b","",results!Z102)</f>
        <v/>
      </c>
      <c r="V102" s="4">
        <f>IF(results!AA102="A",1,IF(results!AA102="B",2,IF(results!AA102="C",3,99)))</f>
        <v>1</v>
      </c>
      <c r="W102" s="35">
        <f>results!C102+results!D102</f>
        <v>30</v>
      </c>
      <c r="X102" s="35">
        <f>results!E102+results!F102</f>
        <v>51</v>
      </c>
      <c r="Y102" s="35">
        <f>results!G102+results!H102</f>
        <v>0</v>
      </c>
      <c r="Z102" s="35">
        <f>results!I102+results!J102</f>
        <v>53</v>
      </c>
      <c r="AA102" s="35">
        <f>results!K102+results!L102</f>
        <v>48</v>
      </c>
      <c r="AB102" s="35">
        <f>results!M102+results!N102</f>
        <v>38</v>
      </c>
      <c r="AC102" s="35">
        <f>results!O102+results!P102</f>
        <v>32</v>
      </c>
      <c r="AD102" s="35">
        <f>results!Q102+results!R102</f>
        <v>0</v>
      </c>
      <c r="AE102" s="35">
        <f>results!S102+results!T102</f>
        <v>0</v>
      </c>
      <c r="AF102" s="35">
        <f>results!U102+results!V102</f>
        <v>46</v>
      </c>
      <c r="AG102" s="35">
        <f>results!W102+results!X102</f>
        <v>50</v>
      </c>
    </row>
    <row r="103" spans="1:33" x14ac:dyDescent="0.35">
      <c r="A103" s="18">
        <v>97</v>
      </c>
      <c r="B103" s="20">
        <f t="shared" ref="B103:B134" si="16">RANK($V103,$V$7:$V$160,1)</f>
        <v>40</v>
      </c>
      <c r="C103" s="20">
        <f t="shared" ref="C103:C134" si="17">RANK($T103,$T$7:$T$160,0)</f>
        <v>35</v>
      </c>
      <c r="D103" s="14">
        <f t="shared" si="15"/>
        <v>35</v>
      </c>
      <c r="E103" s="14">
        <f t="shared" si="15"/>
        <v>35</v>
      </c>
      <c r="F103" s="2" t="str">
        <f>IF(results!AA103&lt;&gt;"b","",results!B103)</f>
        <v>Raubar Marko</v>
      </c>
      <c r="G103" s="2">
        <f>IF(results!$AA103&lt;&gt;"b","",results!Y103)</f>
        <v>2</v>
      </c>
      <c r="H103" s="36">
        <f>IF(results!$AA103&lt;&gt;"b","",W103)</f>
        <v>0</v>
      </c>
      <c r="I103" s="36">
        <f>IF(results!$AA103&lt;&gt;"b","",IF(X103=W103,X103+0.0001,X103))</f>
        <v>1E-4</v>
      </c>
      <c r="J103" s="36">
        <f>IF(results!$AA103&lt;&gt;"b","",IF(OR(W103=Y103,X103=Y103),Y103+0.0002,Y103))</f>
        <v>51</v>
      </c>
      <c r="K103" s="36">
        <f>IF(results!$AA103&lt;&gt;"b","",IF(OR(W103=Z103,X103=Z103,Y103=Z103),Z103+0.0003,Z103))</f>
        <v>2.9999999999999997E-4</v>
      </c>
      <c r="L103" s="36">
        <f>IF(results!$AA103&lt;&gt;"b","",IF(OR(W103=AA103,X103=AA103,Y103=AA103,Z103=AA103),AA103+0.0004,AA103))</f>
        <v>4.0000000000000002E-4</v>
      </c>
      <c r="M103" s="36">
        <f>IF(results!$AA103&lt;&gt;"b","",IF(OR(W103=AB103,X103=AB103,Y103=AB103,Z103=AB103,AA103=AB103),AB103+0.0005,AB103))</f>
        <v>45</v>
      </c>
      <c r="N103" s="36">
        <f>IF(results!$AA103&lt;&gt;"b","",IF(OR(W103=AC103,X103=AC103,Y103=AC103,Z103=AC103,AA103=AC103,AB103=AC103),AC103+0.0006,AC103))</f>
        <v>5.9999999999999995E-4</v>
      </c>
      <c r="O103" s="36">
        <f>IF(results!$AA103&lt;&gt;"b","",IF(OR(W103=AD103,X103=AD103,Y103=AD103,Z103=AD103,AA103=AD103,AB103=AD103,AC103=AD103),AD103+0.0007,AD103))</f>
        <v>6.9999999999999999E-4</v>
      </c>
      <c r="P103" s="36">
        <f>IF(results!$AA103&lt;&gt;"b","",IF(OR(W103=AE103,X103=AE103,Y103=AE103,Z103=AE103,AA103=AE103,AB103=AE103,AC103=AE103,AD103=AE103),AE103+0.0008,AE103))</f>
        <v>8.0000000000000004E-4</v>
      </c>
      <c r="Q103" s="36">
        <f>IF(results!$AA103&lt;&gt;"b","",IF(OR(W103=AF103,X103=AF103,Y103=AF103,Z103=AF103,AA103=AF103,AB103=AF103,AC103=AF103,AD103=AF103,AE103=AF103),AF103+0.0009,AF103))</f>
        <v>8.9999999999999998E-4</v>
      </c>
      <c r="R103" s="36">
        <f>IF(results!$AA103&lt;&gt;"b","",AG103*2)</f>
        <v>0</v>
      </c>
      <c r="S103" s="54">
        <f t="shared" ref="S103:S134" si="18">IF(F103&lt;&gt;"",(MAX(H103:R103)+LARGE(H103:R103,2)+LARGE(H103:R103,3)+LARGE(H103:R103,4)+LARGE(H103:R103,5)+LARGE(H103:R103,6)),0)</f>
        <v>96.003</v>
      </c>
      <c r="T103" s="4">
        <f t="shared" si="14"/>
        <v>96.0030103</v>
      </c>
      <c r="U103" s="4">
        <f>IF(results!$AA103&lt;&gt;"b","",results!Z103)</f>
        <v>17.899999999999999</v>
      </c>
      <c r="V103" s="4">
        <f>IF(results!AA103="A",1,IF(results!AA103="B",2,IF(results!AA103="C",3,99)))</f>
        <v>2</v>
      </c>
      <c r="W103" s="35">
        <f>results!C103+results!D103</f>
        <v>0</v>
      </c>
      <c r="X103" s="35">
        <f>results!E103+results!F103</f>
        <v>0</v>
      </c>
      <c r="Y103" s="35">
        <f>results!G103+results!H103</f>
        <v>51</v>
      </c>
      <c r="Z103" s="35">
        <f>results!I103+results!J103</f>
        <v>0</v>
      </c>
      <c r="AA103" s="35">
        <f>results!K103+results!L103</f>
        <v>0</v>
      </c>
      <c r="AB103" s="35">
        <f>results!M103+results!N103</f>
        <v>45</v>
      </c>
      <c r="AC103" s="35">
        <f>results!O103+results!P103</f>
        <v>0</v>
      </c>
      <c r="AD103" s="35">
        <f>results!Q103+results!R103</f>
        <v>0</v>
      </c>
      <c r="AE103" s="35">
        <f>results!S103+results!T103</f>
        <v>0</v>
      </c>
      <c r="AF103" s="35">
        <f>results!U103+results!V103</f>
        <v>0</v>
      </c>
      <c r="AG103" s="35">
        <f>results!W103+results!X103</f>
        <v>0</v>
      </c>
    </row>
    <row r="104" spans="1:33" x14ac:dyDescent="0.35">
      <c r="A104" s="18">
        <v>98</v>
      </c>
      <c r="B104" s="20">
        <f t="shared" si="16"/>
        <v>1</v>
      </c>
      <c r="C104" s="20">
        <f t="shared" si="17"/>
        <v>109</v>
      </c>
      <c r="D104" s="14">
        <f t="shared" si="15"/>
        <v>78</v>
      </c>
      <c r="E104" s="14">
        <f t="shared" si="15"/>
        <v>78</v>
      </c>
      <c r="F104" s="2" t="str">
        <f>IF(results!AA104&lt;&gt;"b","",results!B104)</f>
        <v/>
      </c>
      <c r="G104" s="2" t="str">
        <f>IF(results!$AA104&lt;&gt;"b","",results!Y104)</f>
        <v/>
      </c>
      <c r="H104" s="36" t="str">
        <f>IF(results!$AA104&lt;&gt;"b","",W104)</f>
        <v/>
      </c>
      <c r="I104" s="36" t="str">
        <f>IF(results!$AA104&lt;&gt;"b","",IF(X104=W104,X104+0.0001,X104))</f>
        <v/>
      </c>
      <c r="J104" s="36" t="str">
        <f>IF(results!$AA104&lt;&gt;"b","",IF(OR(W104=Y104,X104=Y104),Y104+0.0002,Y104))</f>
        <v/>
      </c>
      <c r="K104" s="36" t="str">
        <f>IF(results!$AA104&lt;&gt;"b","",IF(OR(W104=Z104,X104=Z104,Y104=Z104),Z104+0.0003,Z104))</f>
        <v/>
      </c>
      <c r="L104" s="36" t="str">
        <f>IF(results!$AA104&lt;&gt;"b","",IF(OR(W104=AA104,X104=AA104,Y104=AA104,Z104=AA104),AA104+0.0004,AA104))</f>
        <v/>
      </c>
      <c r="M104" s="36" t="str">
        <f>IF(results!$AA104&lt;&gt;"b","",IF(OR(W104=AB104,X104=AB104,Y104=AB104,Z104=AB104,AA104=AB104),AB104+0.0005,AB104))</f>
        <v/>
      </c>
      <c r="N104" s="36" t="str">
        <f>IF(results!$AA104&lt;&gt;"b","",IF(OR(W104=AC104,X104=AC104,Y104=AC104,Z104=AC104,AA104=AC104,AB104=AC104),AC104+0.0006,AC104))</f>
        <v/>
      </c>
      <c r="O104" s="36" t="str">
        <f>IF(results!$AA104&lt;&gt;"b","",IF(OR(W104=AD104,X104=AD104,Y104=AD104,Z104=AD104,AA104=AD104,AB104=AD104,AC104=AD104),AD104+0.0007,AD104))</f>
        <v/>
      </c>
      <c r="P104" s="36" t="str">
        <f>IF(results!$AA104&lt;&gt;"b","",IF(OR(W104=AE104,X104=AE104,Y104=AE104,Z104=AE104,AA104=AE104,AB104=AE104,AC104=AE104,AD104=AE104),AE104+0.0008,AE104))</f>
        <v/>
      </c>
      <c r="Q104" s="36" t="str">
        <f>IF(results!$AA104&lt;&gt;"b","",IF(OR(W104=AF104,X104=AF104,Y104=AF104,Z104=AF104,AA104=AF104,AB104=AF104,AC104=AF104,AD104=AF104,AE104=AF104),AF104+0.0009,AF104))</f>
        <v/>
      </c>
      <c r="R104" s="36" t="str">
        <f>IF(results!$AA104&lt;&gt;"b","",AG104*2)</f>
        <v/>
      </c>
      <c r="S104" s="54">
        <f t="shared" si="18"/>
        <v>0</v>
      </c>
      <c r="T104" s="4">
        <f t="shared" si="14"/>
        <v>1.0399999999999999E-5</v>
      </c>
      <c r="U104" s="4" t="str">
        <f>IF(results!$AA104&lt;&gt;"b","",results!Z104)</f>
        <v/>
      </c>
      <c r="V104" s="4">
        <f>IF(results!AA104="A",1,IF(results!AA104="B",2,IF(results!AA104="C",3,99)))</f>
        <v>1</v>
      </c>
      <c r="W104" s="35">
        <f>results!C104+results!D104</f>
        <v>0</v>
      </c>
      <c r="X104" s="35">
        <f>results!E104+results!F104</f>
        <v>0</v>
      </c>
      <c r="Y104" s="35">
        <f>results!G104+results!H104</f>
        <v>0</v>
      </c>
      <c r="Z104" s="35">
        <f>results!I104+results!J104</f>
        <v>0</v>
      </c>
      <c r="AA104" s="35">
        <f>results!K104+results!L104</f>
        <v>29</v>
      </c>
      <c r="AB104" s="35">
        <f>results!M104+results!N104</f>
        <v>0</v>
      </c>
      <c r="AC104" s="35">
        <f>results!O104+results!P104</f>
        <v>0</v>
      </c>
      <c r="AD104" s="35">
        <f>results!Q104+results!R104</f>
        <v>0</v>
      </c>
      <c r="AE104" s="35">
        <f>results!S104+results!T104</f>
        <v>0</v>
      </c>
      <c r="AF104" s="35">
        <f>results!U104+results!V104</f>
        <v>0</v>
      </c>
      <c r="AG104" s="35">
        <f>results!W104+results!X104</f>
        <v>0</v>
      </c>
    </row>
    <row r="105" spans="1:33" x14ac:dyDescent="0.35">
      <c r="A105" s="18">
        <v>99</v>
      </c>
      <c r="B105" s="20">
        <f t="shared" si="16"/>
        <v>40</v>
      </c>
      <c r="C105" s="20">
        <f t="shared" si="17"/>
        <v>68</v>
      </c>
      <c r="D105" s="14">
        <f t="shared" si="15"/>
        <v>67</v>
      </c>
      <c r="E105" s="14">
        <f t="shared" si="15"/>
        <v>67</v>
      </c>
      <c r="F105" s="2" t="str">
        <f>IF(results!AA105&lt;&gt;"b","",results!B105)</f>
        <v>Rebolj Maja</v>
      </c>
      <c r="G105" s="2">
        <f>IF(results!$AA105&lt;&gt;"b","",results!Y105)</f>
        <v>1</v>
      </c>
      <c r="H105" s="36">
        <f>IF(results!$AA105&lt;&gt;"b","",W105)</f>
        <v>0</v>
      </c>
      <c r="I105" s="36">
        <f>IF(results!$AA105&lt;&gt;"b","",IF(X105=W105,X105+0.0001,X105))</f>
        <v>1E-4</v>
      </c>
      <c r="J105" s="36">
        <f>IF(results!$AA105&lt;&gt;"b","",IF(OR(W105=Y105,X105=Y105),Y105+0.0002,Y105))</f>
        <v>2.0000000000000001E-4</v>
      </c>
      <c r="K105" s="36">
        <f>IF(results!$AA105&lt;&gt;"b","",IF(OR(W105=Z105,X105=Z105,Y105=Z105),Z105+0.0003,Z105))</f>
        <v>2.9999999999999997E-4</v>
      </c>
      <c r="L105" s="36">
        <f>IF(results!$AA105&lt;&gt;"b","",IF(OR(W105=AA105,X105=AA105,Y105=AA105,Z105=AA105),AA105+0.0004,AA105))</f>
        <v>38</v>
      </c>
      <c r="M105" s="36">
        <f>IF(results!$AA105&lt;&gt;"b","",IF(OR(W105=AB105,X105=AB105,Y105=AB105,Z105=AB105,AA105=AB105),AB105+0.0005,AB105))</f>
        <v>5.0000000000000001E-4</v>
      </c>
      <c r="N105" s="36">
        <f>IF(results!$AA105&lt;&gt;"b","",IF(OR(W105=AC105,X105=AC105,Y105=AC105,Z105=AC105,AA105=AC105,AB105=AC105),AC105+0.0006,AC105))</f>
        <v>5.9999999999999995E-4</v>
      </c>
      <c r="O105" s="36">
        <f>IF(results!$AA105&lt;&gt;"b","",IF(OR(W105=AD105,X105=AD105,Y105=AD105,Z105=AD105,AA105=AD105,AB105=AD105,AC105=AD105),AD105+0.0007,AD105))</f>
        <v>6.9999999999999999E-4</v>
      </c>
      <c r="P105" s="36">
        <f>IF(results!$AA105&lt;&gt;"b","",IF(OR(W105=AE105,X105=AE105,Y105=AE105,Z105=AE105,AA105=AE105,AB105=AE105,AC105=AE105,AD105=AE105),AE105+0.0008,AE105))</f>
        <v>8.0000000000000004E-4</v>
      </c>
      <c r="Q105" s="36">
        <f>IF(results!$AA105&lt;&gt;"b","",IF(OR(W105=AF105,X105=AF105,Y105=AF105,Z105=AF105,AA105=AF105,AB105=AF105,AC105=AF105,AD105=AF105,AE105=AF105),AF105+0.0009,AF105))</f>
        <v>8.9999999999999998E-4</v>
      </c>
      <c r="R105" s="36">
        <f>IF(results!$AA105&lt;&gt;"b","",AG105*2)</f>
        <v>0</v>
      </c>
      <c r="S105" s="54">
        <f t="shared" si="18"/>
        <v>38.003500000000003</v>
      </c>
      <c r="T105" s="4">
        <f t="shared" si="14"/>
        <v>38.003510500000004</v>
      </c>
      <c r="U105" s="4">
        <f>IF(results!$AA105&lt;&gt;"b","",results!Z105)</f>
        <v>24.6</v>
      </c>
      <c r="V105" s="4">
        <f>IF(results!AA105="A",1,IF(results!AA105="B",2,IF(results!AA105="C",3,99)))</f>
        <v>2</v>
      </c>
      <c r="W105" s="35">
        <f>results!C105+results!D105</f>
        <v>0</v>
      </c>
      <c r="X105" s="35">
        <f>results!E105+results!F105</f>
        <v>0</v>
      </c>
      <c r="Y105" s="35">
        <f>results!G105+results!H105</f>
        <v>0</v>
      </c>
      <c r="Z105" s="35">
        <f>results!I105+results!J105</f>
        <v>0</v>
      </c>
      <c r="AA105" s="35">
        <f>results!K105+results!L105</f>
        <v>38</v>
      </c>
      <c r="AB105" s="35">
        <f>results!M105+results!N105</f>
        <v>0</v>
      </c>
      <c r="AC105" s="35">
        <f>results!O105+results!P105</f>
        <v>0</v>
      </c>
      <c r="AD105" s="35">
        <f>results!Q105+results!R105</f>
        <v>0</v>
      </c>
      <c r="AE105" s="35">
        <f>results!S105+results!T105</f>
        <v>0</v>
      </c>
      <c r="AF105" s="35">
        <f>results!U105+results!V105</f>
        <v>0</v>
      </c>
      <c r="AG105" s="35">
        <f>results!W105+results!X105</f>
        <v>0</v>
      </c>
    </row>
    <row r="106" spans="1:33" x14ac:dyDescent="0.35">
      <c r="A106" s="18">
        <v>100</v>
      </c>
      <c r="B106" s="20">
        <f t="shared" si="16"/>
        <v>40</v>
      </c>
      <c r="C106" s="20">
        <f t="shared" si="17"/>
        <v>10</v>
      </c>
      <c r="D106" s="14">
        <f t="shared" si="15"/>
        <v>10</v>
      </c>
      <c r="E106" s="14">
        <f t="shared" si="15"/>
        <v>10</v>
      </c>
      <c r="F106" s="2" t="str">
        <f>IF(results!AA106&lt;&gt;"b","",results!B106)</f>
        <v xml:space="preserve">Redaelli Gianfranco </v>
      </c>
      <c r="G106" s="2">
        <f>IF(results!$AA106&lt;&gt;"b","",results!Y106)</f>
        <v>9</v>
      </c>
      <c r="H106" s="36">
        <f>IF(results!$AA106&lt;&gt;"b","",W106)</f>
        <v>17</v>
      </c>
      <c r="I106" s="36">
        <f>IF(results!$AA106&lt;&gt;"b","",IF(X106=W106,X106+0.0001,X106))</f>
        <v>21</v>
      </c>
      <c r="J106" s="36">
        <f>IF(results!$AA106&lt;&gt;"b","",IF(OR(W106=Y106,X106=Y106),Y106+0.0002,Y106))</f>
        <v>22</v>
      </c>
      <c r="K106" s="36">
        <f>IF(results!$AA106&lt;&gt;"b","",IF(OR(W106=Z106,X106=Z106,Y106=Z106),Z106+0.0003,Z106))</f>
        <v>46</v>
      </c>
      <c r="L106" s="36">
        <f>IF(results!$AA106&lt;&gt;"b","",IF(OR(W106=AA106,X106=AA106,Y106=AA106,Z106=AA106),AA106+0.0004,AA106))</f>
        <v>28</v>
      </c>
      <c r="M106" s="36">
        <f>IF(results!$AA106&lt;&gt;"b","",IF(OR(W106=AB106,X106=AB106,Y106=AB106,Z106=AB106,AA106=AB106),AB106+0.0005,AB106))</f>
        <v>39</v>
      </c>
      <c r="N106" s="36">
        <f>IF(results!$AA106&lt;&gt;"b","",IF(OR(W106=AC106,X106=AC106,Y106=AC106,Z106=AC106,AA106=AC106,AB106=AC106),AC106+0.0006,AC106))</f>
        <v>0</v>
      </c>
      <c r="O106" s="36">
        <f>IF(results!$AA106&lt;&gt;"b","",IF(OR(W106=AD106,X106=AD106,Y106=AD106,Z106=AD106,AA106=AD106,AB106=AD106,AC106=AD106),AD106+0.0007,AD106))</f>
        <v>48</v>
      </c>
      <c r="P106" s="36">
        <f>IF(results!$AA106&lt;&gt;"b","",IF(OR(W106=AE106,X106=AE106,Y106=AE106,Z106=AE106,AA106=AE106,AB106=AE106,AC106=AE106,AD106=AE106),AE106+0.0008,AE106))</f>
        <v>57</v>
      </c>
      <c r="Q106" s="36">
        <f>IF(results!$AA106&lt;&gt;"b","",IF(OR(W106=AF106,X106=AF106,Y106=AF106,Z106=AF106,AA106=AF106,AB106=AF106,AC106=AF106,AD106=AF106,AE106=AF106),AF106+0.0009,AF106))</f>
        <v>52</v>
      </c>
      <c r="R106" s="36">
        <f>IF(results!$AA106&lt;&gt;"b","",AG106*2)</f>
        <v>0</v>
      </c>
      <c r="S106" s="54">
        <f t="shared" si="18"/>
        <v>270</v>
      </c>
      <c r="T106" s="4">
        <f t="shared" si="14"/>
        <v>270.0000106</v>
      </c>
      <c r="U106" s="4">
        <f>IF(results!$AA106&lt;&gt;"b","",results!Z106)</f>
        <v>22.3</v>
      </c>
      <c r="V106" s="4">
        <f>IF(results!AA106="A",1,IF(results!AA106="B",2,IF(results!AA106="C",3,99)))</f>
        <v>2</v>
      </c>
      <c r="W106" s="35">
        <f>results!C106+results!D106</f>
        <v>17</v>
      </c>
      <c r="X106" s="35">
        <f>results!E106+results!F106</f>
        <v>21</v>
      </c>
      <c r="Y106" s="35">
        <f>results!G106+results!H106</f>
        <v>22</v>
      </c>
      <c r="Z106" s="35">
        <f>results!I106+results!J106</f>
        <v>46</v>
      </c>
      <c r="AA106" s="35">
        <f>results!K106+results!L106</f>
        <v>28</v>
      </c>
      <c r="AB106" s="35">
        <f>results!M106+results!N106</f>
        <v>39</v>
      </c>
      <c r="AC106" s="35">
        <f>results!O106+results!P106</f>
        <v>0</v>
      </c>
      <c r="AD106" s="35">
        <f>results!Q106+results!R106</f>
        <v>48</v>
      </c>
      <c r="AE106" s="35">
        <f>results!S106+results!T106</f>
        <v>57</v>
      </c>
      <c r="AF106" s="35">
        <f>results!U106+results!V106</f>
        <v>52</v>
      </c>
      <c r="AG106" s="35">
        <f>results!W106+results!X106</f>
        <v>0</v>
      </c>
    </row>
    <row r="107" spans="1:33" x14ac:dyDescent="0.35">
      <c r="A107" s="18">
        <v>101</v>
      </c>
      <c r="B107" s="20">
        <f t="shared" si="16"/>
        <v>40</v>
      </c>
      <c r="C107" s="20">
        <f t="shared" si="17"/>
        <v>43</v>
      </c>
      <c r="D107" s="14">
        <f t="shared" ref="D107:E126" si="19">_xlfn.RANK.EQ($S107,$S$7:$S$160,0)</f>
        <v>43</v>
      </c>
      <c r="E107" s="14">
        <f t="shared" si="19"/>
        <v>43</v>
      </c>
      <c r="F107" s="2" t="str">
        <f>IF(results!AA107&lt;&gt;"b","",results!B107)</f>
        <v>Rogelj Janez</v>
      </c>
      <c r="G107" s="2">
        <f>IF(results!$AA107&lt;&gt;"b","",results!Y107)</f>
        <v>1</v>
      </c>
      <c r="H107" s="36">
        <f>IF(results!$AA107&lt;&gt;"b","",W107)</f>
        <v>0</v>
      </c>
      <c r="I107" s="36">
        <f>IF(results!$AA107&lt;&gt;"b","",IF(X107=W107,X107+0.0001,X107))</f>
        <v>57</v>
      </c>
      <c r="J107" s="36">
        <f>IF(results!$AA107&lt;&gt;"b","",IF(OR(W107=Y107,X107=Y107),Y107+0.0002,Y107))</f>
        <v>2.0000000000000001E-4</v>
      </c>
      <c r="K107" s="36">
        <f>IF(results!$AA107&lt;&gt;"b","",IF(OR(W107=Z107,X107=Z107,Y107=Z107),Z107+0.0003,Z107))</f>
        <v>2.9999999999999997E-4</v>
      </c>
      <c r="L107" s="36">
        <f>IF(results!$AA107&lt;&gt;"b","",IF(OR(W107=AA107,X107=AA107,Y107=AA107,Z107=AA107),AA107+0.0004,AA107))</f>
        <v>4.0000000000000002E-4</v>
      </c>
      <c r="M107" s="36">
        <f>IF(results!$AA107&lt;&gt;"b","",IF(OR(W107=AB107,X107=AB107,Y107=AB107,Z107=AB107,AA107=AB107),AB107+0.0005,AB107))</f>
        <v>5.0000000000000001E-4</v>
      </c>
      <c r="N107" s="36">
        <f>IF(results!$AA107&lt;&gt;"b","",IF(OR(W107=AC107,X107=AC107,Y107=AC107,Z107=AC107,AA107=AC107,AB107=AC107),AC107+0.0006,AC107))</f>
        <v>5.9999999999999995E-4</v>
      </c>
      <c r="O107" s="36">
        <f>IF(results!$AA107&lt;&gt;"b","",IF(OR(W107=AD107,X107=AD107,Y107=AD107,Z107=AD107,AA107=AD107,AB107=AD107,AC107=AD107),AD107+0.0007,AD107))</f>
        <v>6.9999999999999999E-4</v>
      </c>
      <c r="P107" s="36">
        <f>IF(results!$AA107&lt;&gt;"b","",IF(OR(W107=AE107,X107=AE107,Y107=AE107,Z107=AE107,AA107=AE107,AB107=AE107,AC107=AE107,AD107=AE107),AE107+0.0008,AE107))</f>
        <v>8.0000000000000004E-4</v>
      </c>
      <c r="Q107" s="36">
        <f>IF(results!$AA107&lt;&gt;"b","",IF(OR(W107=AF107,X107=AF107,Y107=AF107,Z107=AF107,AA107=AF107,AB107=AF107,AC107=AF107,AD107=AF107,AE107=AF107),AF107+0.0009,AF107))</f>
        <v>8.9999999999999998E-4</v>
      </c>
      <c r="R107" s="36">
        <f>IF(results!$AA107&lt;&gt;"b","",AG107*2)</f>
        <v>0</v>
      </c>
      <c r="S107" s="54">
        <f t="shared" si="18"/>
        <v>57.003500000000003</v>
      </c>
      <c r="T107" s="4">
        <f t="shared" si="14"/>
        <v>57.0035107</v>
      </c>
      <c r="U107" s="4">
        <f>IF(results!$AA107&lt;&gt;"b","",results!Z107)</f>
        <v>22.9</v>
      </c>
      <c r="V107" s="4">
        <f>IF(results!AA107="A",1,IF(results!AA107="B",2,IF(results!AA107="C",3,99)))</f>
        <v>2</v>
      </c>
      <c r="W107" s="35">
        <f>results!C107+results!D107</f>
        <v>0</v>
      </c>
      <c r="X107" s="35">
        <f>results!E107+results!F107</f>
        <v>57</v>
      </c>
      <c r="Y107" s="35">
        <f>results!G107+results!H107</f>
        <v>0</v>
      </c>
      <c r="Z107" s="35">
        <f>results!I107+results!J107</f>
        <v>0</v>
      </c>
      <c r="AA107" s="35">
        <f>results!K107+results!L107</f>
        <v>0</v>
      </c>
      <c r="AB107" s="35">
        <f>results!M107+results!N107</f>
        <v>0</v>
      </c>
      <c r="AC107" s="35">
        <f>results!O107+results!P107</f>
        <v>0</v>
      </c>
      <c r="AD107" s="35">
        <f>results!Q107+results!R107</f>
        <v>0</v>
      </c>
      <c r="AE107" s="35">
        <f>results!S107+results!T107</f>
        <v>0</v>
      </c>
      <c r="AF107" s="35">
        <f>results!U107+results!V107</f>
        <v>0</v>
      </c>
      <c r="AG107" s="35">
        <f>results!W107+results!X107</f>
        <v>0</v>
      </c>
    </row>
    <row r="108" spans="1:33" x14ac:dyDescent="0.35">
      <c r="A108" s="18">
        <v>102</v>
      </c>
      <c r="B108" s="20">
        <f t="shared" si="16"/>
        <v>114</v>
      </c>
      <c r="C108" s="20">
        <f t="shared" si="17"/>
        <v>108</v>
      </c>
      <c r="D108" s="14">
        <f t="shared" si="19"/>
        <v>78</v>
      </c>
      <c r="E108" s="14">
        <f t="shared" si="19"/>
        <v>78</v>
      </c>
      <c r="F108" s="2" t="str">
        <f>IF(results!AA108&lt;&gt;"b","",results!B108)</f>
        <v/>
      </c>
      <c r="G108" s="2" t="str">
        <f>IF(results!$AA108&lt;&gt;"b","",results!Y108)</f>
        <v/>
      </c>
      <c r="H108" s="36" t="str">
        <f>IF(results!$AA108&lt;&gt;"b","",W108)</f>
        <v/>
      </c>
      <c r="I108" s="36" t="str">
        <f>IF(results!$AA108&lt;&gt;"b","",IF(X108=W108,X108+0.0001,X108))</f>
        <v/>
      </c>
      <c r="J108" s="36" t="str">
        <f>IF(results!$AA108&lt;&gt;"b","",IF(OR(W108=Y108,X108=Y108),Y108+0.0002,Y108))</f>
        <v/>
      </c>
      <c r="K108" s="36" t="str">
        <f>IF(results!$AA108&lt;&gt;"b","",IF(OR(W108=Z108,X108=Z108,Y108=Z108),Z108+0.0003,Z108))</f>
        <v/>
      </c>
      <c r="L108" s="36" t="str">
        <f>IF(results!$AA108&lt;&gt;"b","",IF(OR(W108=AA108,X108=AA108,Y108=AA108,Z108=AA108),AA108+0.0004,AA108))</f>
        <v/>
      </c>
      <c r="M108" s="36" t="str">
        <f>IF(results!$AA108&lt;&gt;"b","",IF(OR(W108=AB108,X108=AB108,Y108=AB108,Z108=AB108,AA108=AB108),AB108+0.0005,AB108))</f>
        <v/>
      </c>
      <c r="N108" s="36" t="str">
        <f>IF(results!$AA108&lt;&gt;"b","",IF(OR(W108=AC108,X108=AC108,Y108=AC108,Z108=AC108,AA108=AC108,AB108=AC108),AC108+0.0006,AC108))</f>
        <v/>
      </c>
      <c r="O108" s="36" t="str">
        <f>IF(results!$AA108&lt;&gt;"b","",IF(OR(W108=AD108,X108=AD108,Y108=AD108,Z108=AD108,AA108=AD108,AB108=AD108,AC108=AD108),AD108+0.0007,AD108))</f>
        <v/>
      </c>
      <c r="P108" s="36" t="str">
        <f>IF(results!$AA108&lt;&gt;"b","",IF(OR(W108=AE108,X108=AE108,Y108=AE108,Z108=AE108,AA108=AE108,AB108=AE108,AC108=AE108,AD108=AE108),AE108+0.0008,AE108))</f>
        <v/>
      </c>
      <c r="Q108" s="36" t="str">
        <f>IF(results!$AA108&lt;&gt;"b","",IF(OR(W108=AF108,X108=AF108,Y108=AF108,Z108=AF108,AA108=AF108,AB108=AF108,AC108=AF108,AD108=AF108,AE108=AF108),AF108+0.0009,AF108))</f>
        <v/>
      </c>
      <c r="R108" s="36" t="str">
        <f>IF(results!$AA108&lt;&gt;"b","",AG108*2)</f>
        <v/>
      </c>
      <c r="S108" s="54">
        <f t="shared" si="18"/>
        <v>0</v>
      </c>
      <c r="T108" s="4">
        <f t="shared" si="14"/>
        <v>1.08E-5</v>
      </c>
      <c r="U108" s="4" t="str">
        <f>IF(results!$AA108&lt;&gt;"b","",results!Z108)</f>
        <v/>
      </c>
      <c r="V108" s="4">
        <f>IF(results!AA108="A",1,IF(results!AA108="B",2,IF(results!AA108="C",3,99)))</f>
        <v>3</v>
      </c>
      <c r="W108" s="35">
        <f>results!C108+results!D108</f>
        <v>0</v>
      </c>
      <c r="X108" s="35">
        <f>results!E108+results!F108</f>
        <v>27</v>
      </c>
      <c r="Y108" s="35">
        <f>results!G108+results!H108</f>
        <v>0</v>
      </c>
      <c r="Z108" s="35">
        <f>results!I108+results!J108</f>
        <v>32</v>
      </c>
      <c r="AA108" s="35">
        <f>results!K108+results!L108</f>
        <v>0</v>
      </c>
      <c r="AB108" s="35">
        <f>results!M108+results!N108</f>
        <v>34</v>
      </c>
      <c r="AC108" s="35">
        <f>results!O108+results!P108</f>
        <v>33</v>
      </c>
      <c r="AD108" s="35">
        <f>results!Q108+results!R108</f>
        <v>0</v>
      </c>
      <c r="AE108" s="35">
        <f>results!S108+results!T108</f>
        <v>54</v>
      </c>
      <c r="AF108" s="35">
        <f>results!U108+results!V108</f>
        <v>33</v>
      </c>
      <c r="AG108" s="35">
        <f>results!W108+results!X108</f>
        <v>33</v>
      </c>
    </row>
    <row r="109" spans="1:33" x14ac:dyDescent="0.35">
      <c r="A109" s="18">
        <v>103</v>
      </c>
      <c r="B109" s="20">
        <f t="shared" si="16"/>
        <v>1</v>
      </c>
      <c r="C109" s="20">
        <f t="shared" si="17"/>
        <v>107</v>
      </c>
      <c r="D109" s="14">
        <f t="shared" si="19"/>
        <v>78</v>
      </c>
      <c r="E109" s="14">
        <f t="shared" si="19"/>
        <v>78</v>
      </c>
      <c r="F109" s="2" t="str">
        <f>IF(results!AA109&lt;&gt;"b","",results!B109)</f>
        <v/>
      </c>
      <c r="G109" s="2" t="str">
        <f>IF(results!$AA109&lt;&gt;"b","",results!Y109)</f>
        <v/>
      </c>
      <c r="H109" s="36" t="str">
        <f>IF(results!$AA109&lt;&gt;"b","",W109)</f>
        <v/>
      </c>
      <c r="I109" s="36" t="str">
        <f>IF(results!$AA109&lt;&gt;"b","",IF(X109=W109,X109+0.0001,X109))</f>
        <v/>
      </c>
      <c r="J109" s="36" t="str">
        <f>IF(results!$AA109&lt;&gt;"b","",IF(OR(W109=Y109,X109=Y109),Y109+0.0002,Y109))</f>
        <v/>
      </c>
      <c r="K109" s="36" t="str">
        <f>IF(results!$AA109&lt;&gt;"b","",IF(OR(W109=Z109,X109=Z109,Y109=Z109),Z109+0.0003,Z109))</f>
        <v/>
      </c>
      <c r="L109" s="36" t="str">
        <f>IF(results!$AA109&lt;&gt;"b","",IF(OR(W109=AA109,X109=AA109,Y109=AA109,Z109=AA109),AA109+0.0004,AA109))</f>
        <v/>
      </c>
      <c r="M109" s="36" t="str">
        <f>IF(results!$AA109&lt;&gt;"b","",IF(OR(W109=AB109,X109=AB109,Y109=AB109,Z109=AB109,AA109=AB109),AB109+0.0005,AB109))</f>
        <v/>
      </c>
      <c r="N109" s="36" t="str">
        <f>IF(results!$AA109&lt;&gt;"b","",IF(OR(W109=AC109,X109=AC109,Y109=AC109,Z109=AC109,AA109=AC109,AB109=AC109),AC109+0.0006,AC109))</f>
        <v/>
      </c>
      <c r="O109" s="36" t="str">
        <f>IF(results!$AA109&lt;&gt;"b","",IF(OR(W109=AD109,X109=AD109,Y109=AD109,Z109=AD109,AA109=AD109,AB109=AD109,AC109=AD109),AD109+0.0007,AD109))</f>
        <v/>
      </c>
      <c r="P109" s="36" t="str">
        <f>IF(results!$AA109&lt;&gt;"b","",IF(OR(W109=AE109,X109=AE109,Y109=AE109,Z109=AE109,AA109=AE109,AB109=AE109,AC109=AE109,AD109=AE109),AE109+0.0008,AE109))</f>
        <v/>
      </c>
      <c r="Q109" s="36" t="str">
        <f>IF(results!$AA109&lt;&gt;"b","",IF(OR(W109=AF109,X109=AF109,Y109=AF109,Z109=AF109,AA109=AF109,AB109=AF109,AC109=AF109,AD109=AF109,AE109=AF109),AF109+0.0009,AF109))</f>
        <v/>
      </c>
      <c r="R109" s="36" t="str">
        <f>IF(results!$AA109&lt;&gt;"b","",AG109*2)</f>
        <v/>
      </c>
      <c r="S109" s="54">
        <f t="shared" si="18"/>
        <v>0</v>
      </c>
      <c r="T109" s="4">
        <f t="shared" si="14"/>
        <v>1.0899999999999999E-5</v>
      </c>
      <c r="U109" s="4" t="str">
        <f>IF(results!$AA109&lt;&gt;"b","",results!Z109)</f>
        <v/>
      </c>
      <c r="V109" s="4">
        <f>IF(results!AA109="A",1,IF(results!AA109="B",2,IF(results!AA109="C",3,99)))</f>
        <v>1</v>
      </c>
      <c r="W109" s="35">
        <f>results!C109+results!D109</f>
        <v>0</v>
      </c>
      <c r="X109" s="35">
        <f>results!E109+results!F109</f>
        <v>0</v>
      </c>
      <c r="Y109" s="35">
        <f>results!G109+results!H109</f>
        <v>0</v>
      </c>
      <c r="Z109" s="35">
        <f>results!I109+results!J109</f>
        <v>0</v>
      </c>
      <c r="AA109" s="35">
        <f>results!K109+results!L109</f>
        <v>0</v>
      </c>
      <c r="AB109" s="35">
        <f>results!M109+results!N109</f>
        <v>41</v>
      </c>
      <c r="AC109" s="35">
        <f>results!O109+results!P109</f>
        <v>0</v>
      </c>
      <c r="AD109" s="35">
        <f>results!Q109+results!R109</f>
        <v>0</v>
      </c>
      <c r="AE109" s="35">
        <f>results!S109+results!T109</f>
        <v>0</v>
      </c>
      <c r="AF109" s="35">
        <f>results!U109+results!V109</f>
        <v>0</v>
      </c>
      <c r="AG109" s="35">
        <f>results!W109+results!X109</f>
        <v>0</v>
      </c>
    </row>
    <row r="110" spans="1:33" x14ac:dyDescent="0.35">
      <c r="A110" s="18">
        <v>104</v>
      </c>
      <c r="B110" s="20">
        <f t="shared" si="16"/>
        <v>40</v>
      </c>
      <c r="C110" s="20">
        <f t="shared" si="17"/>
        <v>51</v>
      </c>
      <c r="D110" s="14">
        <f t="shared" si="19"/>
        <v>51</v>
      </c>
      <c r="E110" s="14">
        <f t="shared" si="19"/>
        <v>51</v>
      </c>
      <c r="F110" s="2" t="str">
        <f>IF(results!AA110&lt;&gt;"b","",results!B110)</f>
        <v>Rushavova Anelid</v>
      </c>
      <c r="G110" s="2">
        <f>IF(results!$AA110&lt;&gt;"b","",results!Y110)</f>
        <v>1</v>
      </c>
      <c r="H110" s="36">
        <f>IF(results!$AA110&lt;&gt;"b","",W110)</f>
        <v>0</v>
      </c>
      <c r="I110" s="36">
        <f>IF(results!$AA110&lt;&gt;"b","",IF(X110=W110,X110+0.0001,X110))</f>
        <v>1E-4</v>
      </c>
      <c r="J110" s="36">
        <f>IF(results!$AA110&lt;&gt;"b","",IF(OR(W110=Y110,X110=Y110),Y110+0.0002,Y110))</f>
        <v>2.0000000000000001E-4</v>
      </c>
      <c r="K110" s="36">
        <f>IF(results!$AA110&lt;&gt;"b","",IF(OR(W110=Z110,X110=Z110,Y110=Z110),Z110+0.0003,Z110))</f>
        <v>2.9999999999999997E-4</v>
      </c>
      <c r="L110" s="36">
        <f>IF(results!$AA110&lt;&gt;"b","",IF(OR(W110=AA110,X110=AA110,Y110=AA110,Z110=AA110),AA110+0.0004,AA110))</f>
        <v>4.0000000000000002E-4</v>
      </c>
      <c r="M110" s="36">
        <f>IF(results!$AA110&lt;&gt;"b","",IF(OR(W110=AB110,X110=AB110,Y110=AB110,Z110=AB110,AA110=AB110),AB110+0.0005,AB110))</f>
        <v>48</v>
      </c>
      <c r="N110" s="36">
        <f>IF(results!$AA110&lt;&gt;"b","",IF(OR(W110=AC110,X110=AC110,Y110=AC110,Z110=AC110,AA110=AC110,AB110=AC110),AC110+0.0006,AC110))</f>
        <v>5.9999999999999995E-4</v>
      </c>
      <c r="O110" s="36">
        <f>IF(results!$AA110&lt;&gt;"b","",IF(OR(W110=AD110,X110=AD110,Y110=AD110,Z110=AD110,AA110=AD110,AB110=AD110,AC110=AD110),AD110+0.0007,AD110))</f>
        <v>6.9999999999999999E-4</v>
      </c>
      <c r="P110" s="36">
        <f>IF(results!$AA110&lt;&gt;"b","",IF(OR(W110=AE110,X110=AE110,Y110=AE110,Z110=AE110,AA110=AE110,AB110=AE110,AC110=AE110,AD110=AE110),AE110+0.0008,AE110))</f>
        <v>8.0000000000000004E-4</v>
      </c>
      <c r="Q110" s="36">
        <f>IF(results!$AA110&lt;&gt;"b","",IF(OR(W110=AF110,X110=AF110,Y110=AF110,Z110=AF110,AA110=AF110,AB110=AF110,AC110=AF110,AD110=AF110,AE110=AF110),AF110+0.0009,AF110))</f>
        <v>8.9999999999999998E-4</v>
      </c>
      <c r="R110" s="36">
        <f>IF(results!$AA110&lt;&gt;"b","",AG110*2)</f>
        <v>0</v>
      </c>
      <c r="S110" s="54">
        <f>IF(F110&lt;&gt;"",(MAX(H110:R110)+LARGE(H110:R110,2)+LARGE(H110:R110,3)+LARGE(H110:R110,4)+LARGE(H110:R110,5)+LARGE(H110:R110,6)),0)+0.0002</f>
        <v>48.003599999999999</v>
      </c>
      <c r="T110" s="4">
        <f t="shared" si="14"/>
        <v>48.003610999999999</v>
      </c>
      <c r="U110" s="4">
        <f>IF(results!$AA110&lt;&gt;"b","",results!Z110)</f>
        <v>16</v>
      </c>
      <c r="V110" s="4">
        <f>IF(results!AA110="A",1,IF(results!AA110="B",2,IF(results!AA110="C",3,99)))</f>
        <v>2</v>
      </c>
      <c r="W110" s="35">
        <f>results!C110+results!D110</f>
        <v>0</v>
      </c>
      <c r="X110" s="35">
        <f>results!E110+results!F110</f>
        <v>0</v>
      </c>
      <c r="Y110" s="35">
        <f>results!G110+results!H110</f>
        <v>0</v>
      </c>
      <c r="Z110" s="35">
        <f>results!I110+results!J110</f>
        <v>0</v>
      </c>
      <c r="AA110" s="35">
        <f>results!K110+results!L110</f>
        <v>0</v>
      </c>
      <c r="AB110" s="35">
        <f>results!M110+results!N110</f>
        <v>48</v>
      </c>
      <c r="AC110" s="35">
        <f>results!O110+results!P110</f>
        <v>0</v>
      </c>
      <c r="AD110" s="35">
        <f>results!Q110+results!R110</f>
        <v>0</v>
      </c>
      <c r="AE110" s="35">
        <f>results!S110+results!T110</f>
        <v>0</v>
      </c>
      <c r="AF110" s="35">
        <f>results!U110+results!V110</f>
        <v>0</v>
      </c>
      <c r="AG110" s="35">
        <f>results!W110+results!X110</f>
        <v>0</v>
      </c>
    </row>
    <row r="111" spans="1:33" x14ac:dyDescent="0.35">
      <c r="A111" s="18">
        <v>105</v>
      </c>
      <c r="B111" s="20">
        <f t="shared" si="16"/>
        <v>40</v>
      </c>
      <c r="C111" s="20">
        <f t="shared" si="17"/>
        <v>62</v>
      </c>
      <c r="D111" s="14">
        <f t="shared" si="19"/>
        <v>62</v>
      </c>
      <c r="E111" s="14">
        <f t="shared" si="19"/>
        <v>62</v>
      </c>
      <c r="F111" s="2" t="str">
        <f>IF(results!AA111&lt;&gt;"b","",results!B111)</f>
        <v>Sadocco Simone</v>
      </c>
      <c r="G111" s="2">
        <f>IF(results!$AA111&lt;&gt;"b","",results!Y111)</f>
        <v>1</v>
      </c>
      <c r="H111" s="36">
        <f>IF(results!$AA111&lt;&gt;"b","",W111)</f>
        <v>0</v>
      </c>
      <c r="I111" s="36">
        <f>IF(results!$AA111&lt;&gt;"b","",IF(X111=W111,X111+0.0001,X111))</f>
        <v>1E-4</v>
      </c>
      <c r="J111" s="36">
        <f>IF(results!$AA111&lt;&gt;"b","",IF(OR(W111=Y111,X111=Y111),Y111+0.0002,Y111))</f>
        <v>2.0000000000000001E-4</v>
      </c>
      <c r="K111" s="36">
        <f>IF(results!$AA111&lt;&gt;"b","",IF(OR(W111=Z111,X111=Z111,Y111=Z111),Z111+0.0003,Z111))</f>
        <v>2.9999999999999997E-4</v>
      </c>
      <c r="L111" s="36">
        <f>IF(results!$AA111&lt;&gt;"b","",IF(OR(W111=AA111,X111=AA111,Y111=AA111,Z111=AA111),AA111+0.0004,AA111))</f>
        <v>4.0000000000000002E-4</v>
      </c>
      <c r="M111" s="36">
        <f>IF(results!$AA111&lt;&gt;"b","",IF(OR(W111=AB111,X111=AB111,Y111=AB111,Z111=AB111,AA111=AB111),AB111+0.0005,AB111))</f>
        <v>5.0000000000000001E-4</v>
      </c>
      <c r="N111" s="36">
        <f>IF(results!$AA111&lt;&gt;"b","",IF(OR(W111=AC111,X111=AC111,Y111=AC111,Z111=AC111,AA111=AC111,AB111=AC111),AC111+0.0006,AC111))</f>
        <v>42</v>
      </c>
      <c r="O111" s="36">
        <f>IF(results!$AA111&lt;&gt;"b","",IF(OR(W111=AD111,X111=AD111,Y111=AD111,Z111=AD111,AA111=AD111,AB111=AD111,AC111=AD111),AD111+0.0007,AD111))</f>
        <v>6.9999999999999999E-4</v>
      </c>
      <c r="P111" s="36">
        <f>IF(results!$AA111&lt;&gt;"b","",IF(OR(W111=AE111,X111=AE111,Y111=AE111,Z111=AE111,AA111=AE111,AB111=AE111,AC111=AE111,AD111=AE111),AE111+0.0008,AE111))</f>
        <v>8.0000000000000004E-4</v>
      </c>
      <c r="Q111" s="36">
        <f>IF(results!$AA111&lt;&gt;"b","",IF(OR(W111=AF111,X111=AF111,Y111=AF111,Z111=AF111,AA111=AF111,AB111=AF111,AC111=AF111,AD111=AF111,AE111=AF111),AF111+0.0009,AF111))</f>
        <v>8.9999999999999998E-4</v>
      </c>
      <c r="R111" s="36">
        <f>IF(results!$AA111&lt;&gt;"b","",AG111*2)</f>
        <v>0</v>
      </c>
      <c r="S111" s="54">
        <f t="shared" si="18"/>
        <v>42.003300000000003</v>
      </c>
      <c r="T111" s="4">
        <f t="shared" si="14"/>
        <v>42.003311100000005</v>
      </c>
      <c r="U111" s="4">
        <f>IF(results!$AA111&lt;&gt;"b","",results!Z111)</f>
        <v>17.100000000000001</v>
      </c>
      <c r="V111" s="4">
        <f>IF(results!AA111="A",1,IF(results!AA111="B",2,IF(results!AA111="C",3,99)))</f>
        <v>2</v>
      </c>
      <c r="W111" s="35">
        <f>results!C111+results!D111</f>
        <v>0</v>
      </c>
      <c r="X111" s="35">
        <f>results!E111+results!F111</f>
        <v>0</v>
      </c>
      <c r="Y111" s="35">
        <f>results!G111+results!H111</f>
        <v>0</v>
      </c>
      <c r="Z111" s="35">
        <f>results!I111+results!J111</f>
        <v>0</v>
      </c>
      <c r="AA111" s="35">
        <f>results!K111+results!L111</f>
        <v>0</v>
      </c>
      <c r="AB111" s="35">
        <f>results!M111+results!N111</f>
        <v>0</v>
      </c>
      <c r="AC111" s="35">
        <f>results!O111+results!P111</f>
        <v>42</v>
      </c>
      <c r="AD111" s="35">
        <f>results!Q111+results!R111</f>
        <v>0</v>
      </c>
      <c r="AE111" s="35">
        <f>results!S111+results!T111</f>
        <v>0</v>
      </c>
      <c r="AF111" s="35">
        <f>results!U111+results!V111</f>
        <v>0</v>
      </c>
      <c r="AG111" s="35">
        <f>results!W111+results!X111</f>
        <v>0</v>
      </c>
    </row>
    <row r="112" spans="1:33" x14ac:dyDescent="0.35">
      <c r="A112" s="18">
        <v>106</v>
      </c>
      <c r="B112" s="20">
        <f t="shared" si="16"/>
        <v>114</v>
      </c>
      <c r="C112" s="20">
        <f t="shared" si="17"/>
        <v>106</v>
      </c>
      <c r="D112" s="14">
        <f t="shared" si="19"/>
        <v>78</v>
      </c>
      <c r="E112" s="14">
        <f t="shared" si="19"/>
        <v>78</v>
      </c>
      <c r="F112" s="2" t="str">
        <f>IF(results!AA112&lt;&gt;"b","",results!B112)</f>
        <v/>
      </c>
      <c r="G112" s="2" t="str">
        <f>IF(results!$AA112&lt;&gt;"b","",results!Y112)</f>
        <v/>
      </c>
      <c r="H112" s="36" t="str">
        <f>IF(results!$AA112&lt;&gt;"b","",W112)</f>
        <v/>
      </c>
      <c r="I112" s="36" t="str">
        <f>IF(results!$AA112&lt;&gt;"b","",IF(X112=W112,X112+0.0001,X112))</f>
        <v/>
      </c>
      <c r="J112" s="36" t="str">
        <f>IF(results!$AA112&lt;&gt;"b","",IF(OR(W112=Y112,X112=Y112),Y112+0.0002,Y112))</f>
        <v/>
      </c>
      <c r="K112" s="36" t="str">
        <f>IF(results!$AA112&lt;&gt;"b","",IF(OR(W112=Z112,X112=Z112,Y112=Z112),Z112+0.0003,Z112))</f>
        <v/>
      </c>
      <c r="L112" s="36" t="str">
        <f>IF(results!$AA112&lt;&gt;"b","",IF(OR(W112=AA112,X112=AA112,Y112=AA112,Z112=AA112),AA112+0.0004,AA112))</f>
        <v/>
      </c>
      <c r="M112" s="36" t="str">
        <f>IF(results!$AA112&lt;&gt;"b","",IF(OR(W112=AB112,X112=AB112,Y112=AB112,Z112=AB112,AA112=AB112),AB112+0.0005,AB112))</f>
        <v/>
      </c>
      <c r="N112" s="36" t="str">
        <f>IF(results!$AA112&lt;&gt;"b","",IF(OR(W112=AC112,X112=AC112,Y112=AC112,Z112=AC112,AA112=AC112,AB112=AC112),AC112+0.0006,AC112))</f>
        <v/>
      </c>
      <c r="O112" s="36" t="str">
        <f>IF(results!$AA112&lt;&gt;"b","",IF(OR(W112=AD112,X112=AD112,Y112=AD112,Z112=AD112,AA112=AD112,AB112=AD112,AC112=AD112),AD112+0.0007,AD112))</f>
        <v/>
      </c>
      <c r="P112" s="36" t="str">
        <f>IF(results!$AA112&lt;&gt;"b","",IF(OR(W112=AE112,X112=AE112,Y112=AE112,Z112=AE112,AA112=AE112,AB112=AE112,AC112=AE112,AD112=AE112),AE112+0.0008,AE112))</f>
        <v/>
      </c>
      <c r="Q112" s="36" t="str">
        <f>IF(results!$AA112&lt;&gt;"b","",IF(OR(W112=AF112,X112=AF112,Y112=AF112,Z112=AF112,AA112=AF112,AB112=AF112,AC112=AF112,AD112=AF112,AE112=AF112),AF112+0.0009,AF112))</f>
        <v/>
      </c>
      <c r="R112" s="36" t="str">
        <f>IF(results!$AA112&lt;&gt;"b","",AG112*2)</f>
        <v/>
      </c>
      <c r="S112" s="54">
        <f t="shared" si="18"/>
        <v>0</v>
      </c>
      <c r="T112" s="4">
        <f t="shared" si="14"/>
        <v>1.1199999999999999E-5</v>
      </c>
      <c r="U112" s="4" t="str">
        <f>IF(results!$AA112&lt;&gt;"b","",results!Z112)</f>
        <v/>
      </c>
      <c r="V112" s="4">
        <f>IF(results!AA112="A",1,IF(results!AA112="B",2,IF(results!AA112="C",3,99)))</f>
        <v>3</v>
      </c>
      <c r="W112" s="35">
        <f>results!C112+results!D112</f>
        <v>0</v>
      </c>
      <c r="X112" s="35">
        <f>results!E112+results!F112</f>
        <v>0</v>
      </c>
      <c r="Y112" s="35">
        <f>results!G112+results!H112</f>
        <v>0</v>
      </c>
      <c r="Z112" s="35">
        <f>results!I112+results!J112</f>
        <v>53</v>
      </c>
      <c r="AA112" s="35">
        <f>results!K112+results!L112</f>
        <v>0</v>
      </c>
      <c r="AB112" s="35">
        <f>results!M112+results!N112</f>
        <v>59</v>
      </c>
      <c r="AC112" s="35">
        <f>results!O112+results!P112</f>
        <v>38</v>
      </c>
      <c r="AD112" s="35">
        <f>results!Q112+results!R112</f>
        <v>0</v>
      </c>
      <c r="AE112" s="35">
        <f>results!S112+results!T112</f>
        <v>60</v>
      </c>
      <c r="AF112" s="35">
        <f>results!U112+results!V112</f>
        <v>43</v>
      </c>
      <c r="AG112" s="35">
        <f>results!W112+results!X112</f>
        <v>48</v>
      </c>
    </row>
    <row r="113" spans="1:33" x14ac:dyDescent="0.35">
      <c r="A113" s="18">
        <v>107</v>
      </c>
      <c r="B113" s="20">
        <f t="shared" si="16"/>
        <v>1</v>
      </c>
      <c r="C113" s="20">
        <f t="shared" si="17"/>
        <v>105</v>
      </c>
      <c r="D113" s="14">
        <f t="shared" si="19"/>
        <v>78</v>
      </c>
      <c r="E113" s="14">
        <f t="shared" si="19"/>
        <v>78</v>
      </c>
      <c r="F113" s="2" t="str">
        <f>IF(results!AA113&lt;&gt;"b","",results!B113)</f>
        <v/>
      </c>
      <c r="G113" s="2" t="str">
        <f>IF(results!$AA113&lt;&gt;"b","",results!Y113)</f>
        <v/>
      </c>
      <c r="H113" s="36" t="str">
        <f>IF(results!$AA113&lt;&gt;"b","",W113)</f>
        <v/>
      </c>
      <c r="I113" s="36" t="str">
        <f>IF(results!$AA113&lt;&gt;"b","",IF(X113=W113,X113+0.0001,X113))</f>
        <v/>
      </c>
      <c r="J113" s="36" t="str">
        <f>IF(results!$AA113&lt;&gt;"b","",IF(OR(W113=Y113,X113=Y113),Y113+0.0002,Y113))</f>
        <v/>
      </c>
      <c r="K113" s="36" t="str">
        <f>IF(results!$AA113&lt;&gt;"b","",IF(OR(W113=Z113,X113=Z113,Y113=Z113),Z113+0.0003,Z113))</f>
        <v/>
      </c>
      <c r="L113" s="36" t="str">
        <f>IF(results!$AA113&lt;&gt;"b","",IF(OR(W113=AA113,X113=AA113,Y113=AA113,Z113=AA113),AA113+0.0004,AA113))</f>
        <v/>
      </c>
      <c r="M113" s="36" t="str">
        <f>IF(results!$AA113&lt;&gt;"b","",IF(OR(W113=AB113,X113=AB113,Y113=AB113,Z113=AB113,AA113=AB113),AB113+0.0005,AB113))</f>
        <v/>
      </c>
      <c r="N113" s="36" t="str">
        <f>IF(results!$AA113&lt;&gt;"b","",IF(OR(W113=AC113,X113=AC113,Y113=AC113,Z113=AC113,AA113=AC113,AB113=AC113),AC113+0.0006,AC113))</f>
        <v/>
      </c>
      <c r="O113" s="36" t="str">
        <f>IF(results!$AA113&lt;&gt;"b","",IF(OR(W113=AD113,X113=AD113,Y113=AD113,Z113=AD113,AA113=AD113,AB113=AD113,AC113=AD113),AD113+0.0007,AD113))</f>
        <v/>
      </c>
      <c r="P113" s="36" t="str">
        <f>IF(results!$AA113&lt;&gt;"b","",IF(OR(W113=AE113,X113=AE113,Y113=AE113,Z113=AE113,AA113=AE113,AB113=AE113,AC113=AE113,AD113=AE113),AE113+0.0008,AE113))</f>
        <v/>
      </c>
      <c r="Q113" s="36" t="str">
        <f>IF(results!$AA113&lt;&gt;"b","",IF(OR(W113=AF113,X113=AF113,Y113=AF113,Z113=AF113,AA113=AF113,AB113=AF113,AC113=AF113,AD113=AF113,AE113=AF113),AF113+0.0009,AF113))</f>
        <v/>
      </c>
      <c r="R113" s="36" t="str">
        <f>IF(results!$AA113&lt;&gt;"b","",AG113*2)</f>
        <v/>
      </c>
      <c r="S113" s="54">
        <f t="shared" si="18"/>
        <v>0</v>
      </c>
      <c r="T113" s="4">
        <f t="shared" si="14"/>
        <v>1.13E-5</v>
      </c>
      <c r="U113" s="4" t="str">
        <f>IF(results!$AA113&lt;&gt;"b","",results!Z113)</f>
        <v/>
      </c>
      <c r="V113" s="4">
        <f>IF(results!AA113="A",1,IF(results!AA113="B",2,IF(results!AA113="C",3,99)))</f>
        <v>1</v>
      </c>
      <c r="W113" s="35">
        <f>results!C113+results!D113</f>
        <v>0</v>
      </c>
      <c r="X113" s="35">
        <f>results!E113+results!F113</f>
        <v>59</v>
      </c>
      <c r="Y113" s="35">
        <f>results!G113+results!H113</f>
        <v>49</v>
      </c>
      <c r="Z113" s="35">
        <f>results!I113+results!J113</f>
        <v>55</v>
      </c>
      <c r="AA113" s="35">
        <f>results!K113+results!L113</f>
        <v>0</v>
      </c>
      <c r="AB113" s="35">
        <f>results!M113+results!N113</f>
        <v>50</v>
      </c>
      <c r="AC113" s="35">
        <f>results!O113+results!P113</f>
        <v>62</v>
      </c>
      <c r="AD113" s="35">
        <f>results!Q113+results!R113</f>
        <v>58</v>
      </c>
      <c r="AE113" s="35">
        <f>results!S113+results!T113</f>
        <v>53</v>
      </c>
      <c r="AF113" s="35">
        <f>results!U113+results!V113</f>
        <v>48</v>
      </c>
      <c r="AG113" s="35">
        <f>results!W113+results!X113</f>
        <v>52</v>
      </c>
    </row>
    <row r="114" spans="1:33" x14ac:dyDescent="0.35">
      <c r="A114" s="18">
        <v>108</v>
      </c>
      <c r="B114" s="20">
        <f t="shared" si="16"/>
        <v>1</v>
      </c>
      <c r="C114" s="20">
        <f t="shared" si="17"/>
        <v>104</v>
      </c>
      <c r="D114" s="14">
        <f t="shared" si="19"/>
        <v>78</v>
      </c>
      <c r="E114" s="14">
        <f t="shared" si="19"/>
        <v>78</v>
      </c>
      <c r="F114" s="2" t="str">
        <f>IF(results!AA114&lt;&gt;"b","",results!B114)</f>
        <v/>
      </c>
      <c r="G114" s="2" t="str">
        <f>IF(results!$AA114&lt;&gt;"b","",results!Y114)</f>
        <v/>
      </c>
      <c r="H114" s="36" t="str">
        <f>IF(results!$AA114&lt;&gt;"b","",W114)</f>
        <v/>
      </c>
      <c r="I114" s="36" t="str">
        <f>IF(results!$AA114&lt;&gt;"b","",IF(X114=W114,X114+0.0001,X114))</f>
        <v/>
      </c>
      <c r="J114" s="36" t="str">
        <f>IF(results!$AA114&lt;&gt;"b","",IF(OR(W114=Y114,X114=Y114),Y114+0.0002,Y114))</f>
        <v/>
      </c>
      <c r="K114" s="36" t="str">
        <f>IF(results!$AA114&lt;&gt;"b","",IF(OR(W114=Z114,X114=Z114,Y114=Z114),Z114+0.0003,Z114))</f>
        <v/>
      </c>
      <c r="L114" s="36" t="str">
        <f>IF(results!$AA114&lt;&gt;"b","",IF(OR(W114=AA114,X114=AA114,Y114=AA114,Z114=AA114),AA114+0.0004,AA114))</f>
        <v/>
      </c>
      <c r="M114" s="36" t="str">
        <f>IF(results!$AA114&lt;&gt;"b","",IF(OR(W114=AB114,X114=AB114,Y114=AB114,Z114=AB114,AA114=AB114),AB114+0.0005,AB114))</f>
        <v/>
      </c>
      <c r="N114" s="36" t="str">
        <f>IF(results!$AA114&lt;&gt;"b","",IF(OR(W114=AC114,X114=AC114,Y114=AC114,Z114=AC114,AA114=AC114,AB114=AC114),AC114+0.0006,AC114))</f>
        <v/>
      </c>
      <c r="O114" s="36" t="str">
        <f>IF(results!$AA114&lt;&gt;"b","",IF(OR(W114=AD114,X114=AD114,Y114=AD114,Z114=AD114,AA114=AD114,AB114=AD114,AC114=AD114),AD114+0.0007,AD114))</f>
        <v/>
      </c>
      <c r="P114" s="36" t="str">
        <f>IF(results!$AA114&lt;&gt;"b","",IF(OR(W114=AE114,X114=AE114,Y114=AE114,Z114=AE114,AA114=AE114,AB114=AE114,AC114=AE114,AD114=AE114),AE114+0.0008,AE114))</f>
        <v/>
      </c>
      <c r="Q114" s="36" t="str">
        <f>IF(results!$AA114&lt;&gt;"b","",IF(OR(W114=AF114,X114=AF114,Y114=AF114,Z114=AF114,AA114=AF114,AB114=AF114,AC114=AF114,AD114=AF114,AE114=AF114),AF114+0.0009,AF114))</f>
        <v/>
      </c>
      <c r="R114" s="36" t="str">
        <f>IF(results!$AA114&lt;&gt;"b","",AG114*2)</f>
        <v/>
      </c>
      <c r="S114" s="54">
        <f t="shared" si="18"/>
        <v>0</v>
      </c>
      <c r="T114" s="4">
        <f t="shared" si="14"/>
        <v>1.1399999999999999E-5</v>
      </c>
      <c r="U114" s="4" t="str">
        <f>IF(results!$AA114&lt;&gt;"b","",results!Z114)</f>
        <v/>
      </c>
      <c r="V114" s="4">
        <f>IF(results!AA114="A",1,IF(results!AA114="B",2,IF(results!AA114="C",3,99)))</f>
        <v>1</v>
      </c>
      <c r="W114" s="35">
        <f>results!C114+results!D114</f>
        <v>0</v>
      </c>
      <c r="X114" s="35">
        <f>results!E114+results!F114</f>
        <v>57</v>
      </c>
      <c r="Y114" s="35">
        <f>results!G114+results!H114</f>
        <v>58</v>
      </c>
      <c r="Z114" s="35">
        <f>results!I114+results!J114</f>
        <v>54</v>
      </c>
      <c r="AA114" s="35">
        <f>results!K114+results!L114</f>
        <v>0</v>
      </c>
      <c r="AB114" s="35">
        <f>results!M114+results!N114</f>
        <v>66</v>
      </c>
      <c r="AC114" s="35">
        <f>results!O114+results!P114</f>
        <v>51</v>
      </c>
      <c r="AD114" s="35">
        <f>results!Q114+results!R114</f>
        <v>53</v>
      </c>
      <c r="AE114" s="35">
        <f>results!S114+results!T114</f>
        <v>56</v>
      </c>
      <c r="AF114" s="35">
        <f>results!U114+results!V114</f>
        <v>57</v>
      </c>
      <c r="AG114" s="35">
        <f>results!W114+results!X114</f>
        <v>67</v>
      </c>
    </row>
    <row r="115" spans="1:33" x14ac:dyDescent="0.35">
      <c r="A115" s="18">
        <v>109</v>
      </c>
      <c r="B115" s="20">
        <f t="shared" si="16"/>
        <v>1</v>
      </c>
      <c r="C115" s="20">
        <f t="shared" si="17"/>
        <v>103</v>
      </c>
      <c r="D115" s="14">
        <f t="shared" si="19"/>
        <v>78</v>
      </c>
      <c r="E115" s="14">
        <f t="shared" si="19"/>
        <v>78</v>
      </c>
      <c r="F115" s="2" t="str">
        <f>IF(results!AA115&lt;&gt;"b","",results!B115)</f>
        <v/>
      </c>
      <c r="G115" s="2" t="str">
        <f>IF(results!$AA115&lt;&gt;"b","",results!Y115)</f>
        <v/>
      </c>
      <c r="H115" s="36" t="str">
        <f>IF(results!$AA115&lt;&gt;"b","",W115)</f>
        <v/>
      </c>
      <c r="I115" s="36" t="str">
        <f>IF(results!$AA115&lt;&gt;"b","",IF(X115=W115,X115+0.0001,X115))</f>
        <v/>
      </c>
      <c r="J115" s="36" t="str">
        <f>IF(results!$AA115&lt;&gt;"b","",IF(OR(W115=Y115,X115=Y115),Y115+0.0002,Y115))</f>
        <v/>
      </c>
      <c r="K115" s="36" t="str">
        <f>IF(results!$AA115&lt;&gt;"b","",IF(OR(W115=Z115,X115=Z115,Y115=Z115),Z115+0.0003,Z115))</f>
        <v/>
      </c>
      <c r="L115" s="36" t="str">
        <f>IF(results!$AA115&lt;&gt;"b","",IF(OR(W115=AA115,X115=AA115,Y115=AA115,Z115=AA115),AA115+0.0004,AA115))</f>
        <v/>
      </c>
      <c r="M115" s="36" t="str">
        <f>IF(results!$AA115&lt;&gt;"b","",IF(OR(W115=AB115,X115=AB115,Y115=AB115,Z115=AB115,AA115=AB115),AB115+0.0005,AB115))</f>
        <v/>
      </c>
      <c r="N115" s="36" t="str">
        <f>IF(results!$AA115&lt;&gt;"b","",IF(OR(W115=AC115,X115=AC115,Y115=AC115,Z115=AC115,AA115=AC115,AB115=AC115),AC115+0.0006,AC115))</f>
        <v/>
      </c>
      <c r="O115" s="36" t="str">
        <f>IF(results!$AA115&lt;&gt;"b","",IF(OR(W115=AD115,X115=AD115,Y115=AD115,Z115=AD115,AA115=AD115,AB115=AD115,AC115=AD115),AD115+0.0007,AD115))</f>
        <v/>
      </c>
      <c r="P115" s="36" t="str">
        <f>IF(results!$AA115&lt;&gt;"b","",IF(OR(W115=AE115,X115=AE115,Y115=AE115,Z115=AE115,AA115=AE115,AB115=AE115,AC115=AE115,AD115=AE115),AE115+0.0008,AE115))</f>
        <v/>
      </c>
      <c r="Q115" s="36" t="str">
        <f>IF(results!$AA115&lt;&gt;"b","",IF(OR(W115=AF115,X115=AF115,Y115=AF115,Z115=AF115,AA115=AF115,AB115=AF115,AC115=AF115,AD115=AF115,AE115=AF115),AF115+0.0009,AF115))</f>
        <v/>
      </c>
      <c r="R115" s="36" t="str">
        <f>IF(results!$AA115&lt;&gt;"b","",AG115*2)</f>
        <v/>
      </c>
      <c r="S115" s="54">
        <f t="shared" si="18"/>
        <v>0</v>
      </c>
      <c r="T115" s="4">
        <f t="shared" si="14"/>
        <v>1.15E-5</v>
      </c>
      <c r="U115" s="4" t="str">
        <f>IF(results!$AA115&lt;&gt;"b","",results!Z115)</f>
        <v/>
      </c>
      <c r="V115" s="4">
        <f>IF(results!AA115="A",1,IF(results!AA115="B",2,IF(results!AA115="C",3,99)))</f>
        <v>1</v>
      </c>
      <c r="W115" s="35">
        <f>results!C115+results!D115</f>
        <v>0</v>
      </c>
      <c r="X115" s="35">
        <f>results!E115+results!F115</f>
        <v>0</v>
      </c>
      <c r="Y115" s="35">
        <f>results!G115+results!H115</f>
        <v>0</v>
      </c>
      <c r="Z115" s="35">
        <f>results!I115+results!J115</f>
        <v>32</v>
      </c>
      <c r="AA115" s="35">
        <f>results!K115+results!L115</f>
        <v>48</v>
      </c>
      <c r="AB115" s="35">
        <f>results!M115+results!N115</f>
        <v>49</v>
      </c>
      <c r="AC115" s="35">
        <f>results!O115+results!P115</f>
        <v>41</v>
      </c>
      <c r="AD115" s="35">
        <f>results!Q115+results!R115</f>
        <v>57</v>
      </c>
      <c r="AE115" s="35">
        <f>results!S115+results!T115</f>
        <v>63</v>
      </c>
      <c r="AF115" s="35">
        <f>results!U115+results!V115</f>
        <v>54</v>
      </c>
      <c r="AG115" s="35">
        <f>results!W115+results!X115</f>
        <v>60</v>
      </c>
    </row>
    <row r="116" spans="1:33" x14ac:dyDescent="0.35">
      <c r="A116" s="18">
        <v>110</v>
      </c>
      <c r="B116" s="20">
        <f t="shared" si="16"/>
        <v>40</v>
      </c>
      <c r="C116" s="20">
        <f t="shared" si="17"/>
        <v>12</v>
      </c>
      <c r="D116" s="14">
        <f t="shared" si="19"/>
        <v>12</v>
      </c>
      <c r="E116" s="14">
        <f t="shared" si="19"/>
        <v>12</v>
      </c>
      <c r="F116" s="2" t="str">
        <f>IF(results!AA116&lt;&gt;"b","",results!B116)</f>
        <v>Scotto Dario</v>
      </c>
      <c r="G116" s="2">
        <f>IF(results!$AA116&lt;&gt;"b","",results!Y116)</f>
        <v>5</v>
      </c>
      <c r="H116" s="36">
        <f>IF(results!$AA116&lt;&gt;"b","",W116)</f>
        <v>0</v>
      </c>
      <c r="I116" s="36">
        <f>IF(results!$AA116&lt;&gt;"b","",IF(X116=W116,X116+0.0001,X116))</f>
        <v>41</v>
      </c>
      <c r="J116" s="36">
        <f>IF(results!$AA116&lt;&gt;"b","",IF(OR(W116=Y116,X116=Y116),Y116+0.0002,Y116))</f>
        <v>42</v>
      </c>
      <c r="K116" s="36">
        <f>IF(results!$AA116&lt;&gt;"b","",IF(OR(W116=Z116,X116=Z116,Y116=Z116),Z116+0.0003,Z116))</f>
        <v>2.9999999999999997E-4</v>
      </c>
      <c r="L116" s="36">
        <f>IF(results!$AA116&lt;&gt;"b","",IF(OR(W116=AA116,X116=AA116,Y116=AA116,Z116=AA116),AA116+0.0004,AA116))</f>
        <v>55</v>
      </c>
      <c r="M116" s="36">
        <f>IF(results!$AA116&lt;&gt;"b","",IF(OR(W116=AB116,X116=AB116,Y116=AB116,Z116=AB116,AA116=AB116),AB116+0.0005,AB116))</f>
        <v>59</v>
      </c>
      <c r="N116" s="36">
        <f>IF(results!$AA116&lt;&gt;"b","",IF(OR(W116=AC116,X116=AC116,Y116=AC116,Z116=AC116,AA116=AC116,AB116=AC116),AC116+0.0006,AC116))</f>
        <v>5.9999999999999995E-4</v>
      </c>
      <c r="O116" s="36">
        <f>IF(results!$AA116&lt;&gt;"b","",IF(OR(W116=AD116,X116=AD116,Y116=AD116,Z116=AD116,AA116=AD116,AB116=AD116,AC116=AD116),AD116+0.0007,AD116))</f>
        <v>50</v>
      </c>
      <c r="P116" s="36">
        <f>IF(results!$AA116&lt;&gt;"b","",IF(OR(W116=AE116,X116=AE116,Y116=AE116,Z116=AE116,AA116=AE116,AB116=AE116,AC116=AE116,AD116=AE116),AE116+0.0008,AE116))</f>
        <v>8.0000000000000004E-4</v>
      </c>
      <c r="Q116" s="36">
        <f>IF(results!$AA116&lt;&gt;"b","",IF(OR(W116=AF116,X116=AF116,Y116=AF116,Z116=AF116,AA116=AF116,AB116=AF116,AC116=AF116,AD116=AF116,AE116=AF116),AF116+0.0009,AF116))</f>
        <v>8.9999999999999998E-4</v>
      </c>
      <c r="R116" s="36">
        <f>IF(results!$AA116&lt;&gt;"b","",AG116*2)</f>
        <v>0</v>
      </c>
      <c r="S116" s="54">
        <f t="shared" si="18"/>
        <v>247.0009</v>
      </c>
      <c r="T116" s="4">
        <f t="shared" si="14"/>
        <v>247.00091159999999</v>
      </c>
      <c r="U116" s="4">
        <f>IF(results!$AA116&lt;&gt;"b","",results!Z116)</f>
        <v>23.4</v>
      </c>
      <c r="V116" s="4">
        <f>IF(results!AA116="A",1,IF(results!AA116="B",2,IF(results!AA116="C",3,99)))</f>
        <v>2</v>
      </c>
      <c r="W116" s="35">
        <f>results!C116+results!D116</f>
        <v>0</v>
      </c>
      <c r="X116" s="35">
        <f>results!E116+results!F116</f>
        <v>41</v>
      </c>
      <c r="Y116" s="35">
        <f>results!G116+results!H116</f>
        <v>42</v>
      </c>
      <c r="Z116" s="35">
        <f>results!I116+results!J116</f>
        <v>0</v>
      </c>
      <c r="AA116" s="35">
        <f>results!K116+results!L116</f>
        <v>55</v>
      </c>
      <c r="AB116" s="35">
        <f>results!M116+results!N116</f>
        <v>59</v>
      </c>
      <c r="AC116" s="35">
        <f>results!O116+results!P116</f>
        <v>0</v>
      </c>
      <c r="AD116" s="35">
        <f>results!Q116+results!R116</f>
        <v>50</v>
      </c>
      <c r="AE116" s="35">
        <f>results!S116+results!T116</f>
        <v>0</v>
      </c>
      <c r="AF116" s="35">
        <f>results!U116+results!V116</f>
        <v>0</v>
      </c>
      <c r="AG116" s="35">
        <f>results!W116+results!X116</f>
        <v>0</v>
      </c>
    </row>
    <row r="117" spans="1:33" x14ac:dyDescent="0.35">
      <c r="A117" s="18">
        <v>111</v>
      </c>
      <c r="B117" s="20">
        <f t="shared" si="16"/>
        <v>114</v>
      </c>
      <c r="C117" s="20">
        <f t="shared" si="17"/>
        <v>102</v>
      </c>
      <c r="D117" s="14">
        <f t="shared" si="19"/>
        <v>78</v>
      </c>
      <c r="E117" s="14">
        <f t="shared" si="19"/>
        <v>78</v>
      </c>
      <c r="F117" s="2" t="str">
        <f>IF(results!AA117&lt;&gt;"b","",results!B117)</f>
        <v/>
      </c>
      <c r="G117" s="2" t="str">
        <f>IF(results!$AA117&lt;&gt;"b","",results!Y117)</f>
        <v/>
      </c>
      <c r="H117" s="36" t="str">
        <f>IF(results!$AA117&lt;&gt;"b","",W117)</f>
        <v/>
      </c>
      <c r="I117" s="36" t="str">
        <f>IF(results!$AA117&lt;&gt;"b","",IF(X117=W117,X117+0.0001,X117))</f>
        <v/>
      </c>
      <c r="J117" s="36" t="str">
        <f>IF(results!$AA117&lt;&gt;"b","",IF(OR(W117=Y117,X117=Y117),Y117+0.0002,Y117))</f>
        <v/>
      </c>
      <c r="K117" s="36" t="str">
        <f>IF(results!$AA117&lt;&gt;"b","",IF(OR(W117=Z117,X117=Z117,Y117=Z117),Z117+0.0003,Z117))</f>
        <v/>
      </c>
      <c r="L117" s="36" t="str">
        <f>IF(results!$AA117&lt;&gt;"b","",IF(OR(W117=AA117,X117=AA117,Y117=AA117,Z117=AA117),AA117+0.0004,AA117))</f>
        <v/>
      </c>
      <c r="M117" s="36" t="str">
        <f>IF(results!$AA117&lt;&gt;"b","",IF(OR(W117=AB117,X117=AB117,Y117=AB117,Z117=AB117,AA117=AB117),AB117+0.0005,AB117))</f>
        <v/>
      </c>
      <c r="N117" s="36" t="str">
        <f>IF(results!$AA117&lt;&gt;"b","",IF(OR(W117=AC117,X117=AC117,Y117=AC117,Z117=AC117,AA117=AC117,AB117=AC117),AC117+0.0006,AC117))</f>
        <v/>
      </c>
      <c r="O117" s="36" t="str">
        <f>IF(results!$AA117&lt;&gt;"b","",IF(OR(W117=AD117,X117=AD117,Y117=AD117,Z117=AD117,AA117=AD117,AB117=AD117,AC117=AD117),AD117+0.0007,AD117))</f>
        <v/>
      </c>
      <c r="P117" s="36" t="str">
        <f>IF(results!$AA117&lt;&gt;"b","",IF(OR(W117=AE117,X117=AE117,Y117=AE117,Z117=AE117,AA117=AE117,AB117=AE117,AC117=AE117,AD117=AE117),AE117+0.0008,AE117))</f>
        <v/>
      </c>
      <c r="Q117" s="36" t="str">
        <f>IF(results!$AA117&lt;&gt;"b","",IF(OR(W117=AF117,X117=AF117,Y117=AF117,Z117=AF117,AA117=AF117,AB117=AF117,AC117=AF117,AD117=AF117,AE117=AF117),AF117+0.0009,AF117))</f>
        <v/>
      </c>
      <c r="R117" s="36" t="str">
        <f>IF(results!$AA117&lt;&gt;"b","",AG117*2)</f>
        <v/>
      </c>
      <c r="S117" s="54">
        <f t="shared" si="18"/>
        <v>0</v>
      </c>
      <c r="T117" s="4">
        <f t="shared" si="14"/>
        <v>1.17E-5</v>
      </c>
      <c r="U117" s="4" t="str">
        <f>IF(results!$AA117&lt;&gt;"b","",results!Z117)</f>
        <v/>
      </c>
      <c r="V117" s="4">
        <f>IF(results!AA117="A",1,IF(results!AA117="B",2,IF(results!AA117="C",3,99)))</f>
        <v>3</v>
      </c>
      <c r="W117" s="35">
        <f>results!C117+results!D117</f>
        <v>0</v>
      </c>
      <c r="X117" s="35">
        <f>results!E117+results!F117</f>
        <v>0</v>
      </c>
      <c r="Y117" s="35">
        <f>results!G117+results!H117</f>
        <v>0</v>
      </c>
      <c r="Z117" s="35">
        <f>results!I117+results!J117</f>
        <v>0</v>
      </c>
      <c r="AA117" s="35">
        <f>results!K117+results!L117</f>
        <v>26</v>
      </c>
      <c r="AB117" s="35">
        <f>results!M117+results!N117</f>
        <v>0</v>
      </c>
      <c r="AC117" s="35">
        <f>results!O117+results!P117</f>
        <v>0</v>
      </c>
      <c r="AD117" s="35">
        <f>results!Q117+results!R117</f>
        <v>0</v>
      </c>
      <c r="AE117" s="35">
        <f>results!S117+results!T117</f>
        <v>0</v>
      </c>
      <c r="AF117" s="35">
        <f>results!U117+results!V117</f>
        <v>0</v>
      </c>
      <c r="AG117" s="35">
        <f>results!W117+results!X117</f>
        <v>0</v>
      </c>
    </row>
    <row r="118" spans="1:33" x14ac:dyDescent="0.35">
      <c r="A118" s="18">
        <v>112</v>
      </c>
      <c r="B118" s="20">
        <f t="shared" si="16"/>
        <v>114</v>
      </c>
      <c r="C118" s="20">
        <f t="shared" si="17"/>
        <v>101</v>
      </c>
      <c r="D118" s="14">
        <f t="shared" si="19"/>
        <v>78</v>
      </c>
      <c r="E118" s="14">
        <f t="shared" si="19"/>
        <v>78</v>
      </c>
      <c r="F118" s="2" t="str">
        <f>IF(results!AA118&lt;&gt;"b","",results!B118)</f>
        <v/>
      </c>
      <c r="G118" s="2" t="str">
        <f>IF(results!$AA118&lt;&gt;"b","",results!Y118)</f>
        <v/>
      </c>
      <c r="H118" s="36" t="str">
        <f>IF(results!$AA118&lt;&gt;"b","",W118)</f>
        <v/>
      </c>
      <c r="I118" s="36" t="str">
        <f>IF(results!$AA118&lt;&gt;"b","",IF(X118=W118,X118+0.0001,X118))</f>
        <v/>
      </c>
      <c r="J118" s="36" t="str">
        <f>IF(results!$AA118&lt;&gt;"b","",IF(OR(W118=Y118,X118=Y118),Y118+0.0002,Y118))</f>
        <v/>
      </c>
      <c r="K118" s="36" t="str">
        <f>IF(results!$AA118&lt;&gt;"b","",IF(OR(W118=Z118,X118=Z118,Y118=Z118),Z118+0.0003,Z118))</f>
        <v/>
      </c>
      <c r="L118" s="36" t="str">
        <f>IF(results!$AA118&lt;&gt;"b","",IF(OR(W118=AA118,X118=AA118,Y118=AA118,Z118=AA118),AA118+0.0004,AA118))</f>
        <v/>
      </c>
      <c r="M118" s="36" t="str">
        <f>IF(results!$AA118&lt;&gt;"b","",IF(OR(W118=AB118,X118=AB118,Y118=AB118,Z118=AB118,AA118=AB118),AB118+0.0005,AB118))</f>
        <v/>
      </c>
      <c r="N118" s="36" t="str">
        <f>IF(results!$AA118&lt;&gt;"b","",IF(OR(W118=AC118,X118=AC118,Y118=AC118,Z118=AC118,AA118=AC118,AB118=AC118),AC118+0.0006,AC118))</f>
        <v/>
      </c>
      <c r="O118" s="36" t="str">
        <f>IF(results!$AA118&lt;&gt;"b","",IF(OR(W118=AD118,X118=AD118,Y118=AD118,Z118=AD118,AA118=AD118,AB118=AD118,AC118=AD118),AD118+0.0007,AD118))</f>
        <v/>
      </c>
      <c r="P118" s="36" t="str">
        <f>IF(results!$AA118&lt;&gt;"b","",IF(OR(W118=AE118,X118=AE118,Y118=AE118,Z118=AE118,AA118=AE118,AB118=AE118,AC118=AE118,AD118=AE118),AE118+0.0008,AE118))</f>
        <v/>
      </c>
      <c r="Q118" s="36" t="str">
        <f>IF(results!$AA118&lt;&gt;"b","",IF(OR(W118=AF118,X118=AF118,Y118=AF118,Z118=AF118,AA118=AF118,AB118=AF118,AC118=AF118,AD118=AF118,AE118=AF118),AF118+0.0009,AF118))</f>
        <v/>
      </c>
      <c r="R118" s="36" t="str">
        <f>IF(results!$AA118&lt;&gt;"b","",AG118*2)</f>
        <v/>
      </c>
      <c r="S118" s="54">
        <f t="shared" si="18"/>
        <v>0</v>
      </c>
      <c r="T118" s="4">
        <f t="shared" si="14"/>
        <v>1.1799999999999999E-5</v>
      </c>
      <c r="U118" s="4" t="str">
        <f>IF(results!$AA118&lt;&gt;"b","",results!Z118)</f>
        <v/>
      </c>
      <c r="V118" s="4">
        <f>IF(results!AA118="A",1,IF(results!AA118="B",2,IF(results!AA118="C",3,99)))</f>
        <v>3</v>
      </c>
      <c r="W118" s="35">
        <f>results!C118+results!D118</f>
        <v>0</v>
      </c>
      <c r="X118" s="35">
        <f>results!E118+results!F118</f>
        <v>42</v>
      </c>
      <c r="Y118" s="35">
        <f>results!G118+results!H118</f>
        <v>0</v>
      </c>
      <c r="Z118" s="35">
        <f>results!I118+results!J118</f>
        <v>0</v>
      </c>
      <c r="AA118" s="35">
        <f>results!K118+results!L118</f>
        <v>0</v>
      </c>
      <c r="AB118" s="35">
        <f>results!M118+results!N118</f>
        <v>0</v>
      </c>
      <c r="AC118" s="35">
        <f>results!O118+results!P118</f>
        <v>0</v>
      </c>
      <c r="AD118" s="35">
        <f>results!Q118+results!R118</f>
        <v>32</v>
      </c>
      <c r="AE118" s="35">
        <f>results!S118+results!T118</f>
        <v>0</v>
      </c>
      <c r="AF118" s="35">
        <f>results!U118+results!V118</f>
        <v>0</v>
      </c>
      <c r="AG118" s="35">
        <f>results!W118+results!X118</f>
        <v>0</v>
      </c>
    </row>
    <row r="119" spans="1:33" x14ac:dyDescent="0.35">
      <c r="A119" s="18">
        <v>113</v>
      </c>
      <c r="B119" s="20">
        <f t="shared" si="16"/>
        <v>40</v>
      </c>
      <c r="C119" s="20">
        <f t="shared" si="17"/>
        <v>14</v>
      </c>
      <c r="D119" s="14">
        <f t="shared" si="19"/>
        <v>14</v>
      </c>
      <c r="E119" s="14">
        <f t="shared" si="19"/>
        <v>14</v>
      </c>
      <c r="F119" s="2" t="str">
        <f>IF(results!AA119&lt;&gt;"b","",results!B119)</f>
        <v>Semic Tomaz</v>
      </c>
      <c r="G119" s="2">
        <f>IF(results!$AA119&lt;&gt;"b","",results!Y119)</f>
        <v>4</v>
      </c>
      <c r="H119" s="36">
        <f>IF(results!$AA119&lt;&gt;"b","",W119)</f>
        <v>0</v>
      </c>
      <c r="I119" s="36">
        <f>IF(results!$AA119&lt;&gt;"b","",IF(X119=W119,X119+0.0001,X119))</f>
        <v>1E-4</v>
      </c>
      <c r="J119" s="36">
        <f>IF(results!$AA119&lt;&gt;"b","",IF(OR(W119=Y119,X119=Y119),Y119+0.0002,Y119))</f>
        <v>55</v>
      </c>
      <c r="K119" s="36">
        <f>IF(results!$AA119&lt;&gt;"b","",IF(OR(W119=Z119,X119=Z119,Y119=Z119),Z119+0.0003,Z119))</f>
        <v>52</v>
      </c>
      <c r="L119" s="36">
        <f>IF(results!$AA119&lt;&gt;"b","",IF(OR(W119=AA119,X119=AA119,Y119=AA119,Z119=AA119),AA119+0.0004,AA119))</f>
        <v>46</v>
      </c>
      <c r="M119" s="36">
        <f>IF(results!$AA119&lt;&gt;"b","",IF(OR(W119=AB119,X119=AB119,Y119=AB119,Z119=AB119,AA119=AB119),AB119+0.0005,AB119))</f>
        <v>49</v>
      </c>
      <c r="N119" s="36">
        <f>IF(results!$AA119&lt;&gt;"b","",IF(OR(W119=AC119,X119=AC119,Y119=AC119,Z119=AC119,AA119=AC119,AB119=AC119),AC119+0.0006,AC119))</f>
        <v>5.9999999999999995E-4</v>
      </c>
      <c r="O119" s="36">
        <f>IF(results!$AA119&lt;&gt;"b","",IF(OR(W119=AD119,X119=AD119,Y119=AD119,Z119=AD119,AA119=AD119,AB119=AD119,AC119=AD119),AD119+0.0007,AD119))</f>
        <v>6.9999999999999999E-4</v>
      </c>
      <c r="P119" s="36">
        <f>IF(results!$AA119&lt;&gt;"b","",IF(OR(W119=AE119,X119=AE119,Y119=AE119,Z119=AE119,AA119=AE119,AB119=AE119,AC119=AE119,AD119=AE119),AE119+0.0008,AE119))</f>
        <v>8.0000000000000004E-4</v>
      </c>
      <c r="Q119" s="36">
        <f>IF(results!$AA119&lt;&gt;"b","",IF(OR(W119=AF119,X119=AF119,Y119=AF119,Z119=AF119,AA119=AF119,AB119=AF119,AC119=AF119,AD119=AF119,AE119=AF119),AF119+0.0009,AF119))</f>
        <v>8.9999999999999998E-4</v>
      </c>
      <c r="R119" s="36">
        <f>IF(results!$AA119&lt;&gt;"b","",AG119*2)</f>
        <v>0</v>
      </c>
      <c r="S119" s="54">
        <f t="shared" si="18"/>
        <v>202.0017</v>
      </c>
      <c r="T119" s="4">
        <f t="shared" si="14"/>
        <v>202.0017119</v>
      </c>
      <c r="U119" s="4">
        <f>IF(results!$AA119&lt;&gt;"b","",results!Z119)</f>
        <v>21.8</v>
      </c>
      <c r="V119" s="4">
        <f>IF(results!AA119="A",1,IF(results!AA119="B",2,IF(results!AA119="C",3,99)))</f>
        <v>2</v>
      </c>
      <c r="W119" s="35">
        <f>results!C119+results!D119</f>
        <v>0</v>
      </c>
      <c r="X119" s="35">
        <f>results!E119+results!F119</f>
        <v>0</v>
      </c>
      <c r="Y119" s="35">
        <f>results!G119+results!H119</f>
        <v>55</v>
      </c>
      <c r="Z119" s="35">
        <f>results!I119+results!J119</f>
        <v>52</v>
      </c>
      <c r="AA119" s="35">
        <f>results!K119+results!L119</f>
        <v>46</v>
      </c>
      <c r="AB119" s="35">
        <f>results!M119+results!N119</f>
        <v>49</v>
      </c>
      <c r="AC119" s="35">
        <f>results!O119+results!P119</f>
        <v>0</v>
      </c>
      <c r="AD119" s="35">
        <f>results!Q119+results!R119</f>
        <v>0</v>
      </c>
      <c r="AE119" s="35">
        <f>results!S119+results!T119</f>
        <v>0</v>
      </c>
      <c r="AF119" s="35">
        <f>results!U119+results!V119</f>
        <v>0</v>
      </c>
      <c r="AG119" s="35">
        <f>results!W119+results!X119</f>
        <v>0</v>
      </c>
    </row>
    <row r="120" spans="1:33" x14ac:dyDescent="0.35">
      <c r="A120" s="18">
        <v>114</v>
      </c>
      <c r="B120" s="20">
        <f t="shared" si="16"/>
        <v>1</v>
      </c>
      <c r="C120" s="20">
        <f t="shared" si="17"/>
        <v>100</v>
      </c>
      <c r="D120" s="14">
        <f t="shared" si="19"/>
        <v>78</v>
      </c>
      <c r="E120" s="14">
        <f t="shared" si="19"/>
        <v>78</v>
      </c>
      <c r="F120" s="2" t="str">
        <f>IF(results!AA120&lt;&gt;"b","",results!B120)</f>
        <v/>
      </c>
      <c r="G120" s="2" t="str">
        <f>IF(results!$AA120&lt;&gt;"b","",results!Y120)</f>
        <v/>
      </c>
      <c r="H120" s="36" t="str">
        <f>IF(results!$AA120&lt;&gt;"b","",W120)</f>
        <v/>
      </c>
      <c r="I120" s="36" t="str">
        <f>IF(results!$AA120&lt;&gt;"b","",IF(X120=W120,X120+0.0001,X120))</f>
        <v/>
      </c>
      <c r="J120" s="36" t="str">
        <f>IF(results!$AA120&lt;&gt;"b","",IF(OR(W120=Y120,X120=Y120),Y120+0.0002,Y120))</f>
        <v/>
      </c>
      <c r="K120" s="36" t="str">
        <f>IF(results!$AA120&lt;&gt;"b","",IF(OR(W120=Z120,X120=Z120,Y120=Z120),Z120+0.0003,Z120))</f>
        <v/>
      </c>
      <c r="L120" s="36" t="str">
        <f>IF(results!$AA120&lt;&gt;"b","",IF(OR(W120=AA120,X120=AA120,Y120=AA120,Z120=AA120),AA120+0.0004,AA120))</f>
        <v/>
      </c>
      <c r="M120" s="36" t="str">
        <f>IF(results!$AA120&lt;&gt;"b","",IF(OR(W120=AB120,X120=AB120,Y120=AB120,Z120=AB120,AA120=AB120),AB120+0.0005,AB120))</f>
        <v/>
      </c>
      <c r="N120" s="36" t="str">
        <f>IF(results!$AA120&lt;&gt;"b","",IF(OR(W120=AC120,X120=AC120,Y120=AC120,Z120=AC120,AA120=AC120,AB120=AC120),AC120+0.0006,AC120))</f>
        <v/>
      </c>
      <c r="O120" s="36" t="str">
        <f>IF(results!$AA120&lt;&gt;"b","",IF(OR(W120=AD120,X120=AD120,Y120=AD120,Z120=AD120,AA120=AD120,AB120=AD120,AC120=AD120),AD120+0.0007,AD120))</f>
        <v/>
      </c>
      <c r="P120" s="36" t="str">
        <f>IF(results!$AA120&lt;&gt;"b","",IF(OR(W120=AE120,X120=AE120,Y120=AE120,Z120=AE120,AA120=AE120,AB120=AE120,AC120=AE120,AD120=AE120),AE120+0.0008,AE120))</f>
        <v/>
      </c>
      <c r="Q120" s="36" t="str">
        <f>IF(results!$AA120&lt;&gt;"b","",IF(OR(W120=AF120,X120=AF120,Y120=AF120,Z120=AF120,AA120=AF120,AB120=AF120,AC120=AF120,AD120=AF120,AE120=AF120),AF120+0.0009,AF120))</f>
        <v/>
      </c>
      <c r="R120" s="36" t="str">
        <f>IF(results!$AA120&lt;&gt;"b","",AG120*2)</f>
        <v/>
      </c>
      <c r="S120" s="54">
        <f t="shared" si="18"/>
        <v>0</v>
      </c>
      <c r="T120" s="4">
        <f t="shared" si="14"/>
        <v>1.2E-5</v>
      </c>
      <c r="U120" s="4" t="str">
        <f>IF(results!$AA120&lt;&gt;"b","",results!Z120)</f>
        <v/>
      </c>
      <c r="V120" s="4">
        <f>IF(results!AA120="A",1,IF(results!AA120="B",2,IF(results!AA120="C",3,99)))</f>
        <v>1</v>
      </c>
      <c r="W120" s="35">
        <f>results!C120+results!D120</f>
        <v>0</v>
      </c>
      <c r="X120" s="35">
        <f>results!E120+results!F120</f>
        <v>0</v>
      </c>
      <c r="Y120" s="35">
        <f>results!G120+results!H120</f>
        <v>51</v>
      </c>
      <c r="Z120" s="35">
        <f>results!I120+results!J120</f>
        <v>0</v>
      </c>
      <c r="AA120" s="35">
        <f>results!K120+results!L120</f>
        <v>0</v>
      </c>
      <c r="AB120" s="35">
        <f>results!M120+results!N120</f>
        <v>0</v>
      </c>
      <c r="AC120" s="35">
        <f>results!O120+results!P120</f>
        <v>0</v>
      </c>
      <c r="AD120" s="35">
        <f>results!Q120+results!R120</f>
        <v>0</v>
      </c>
      <c r="AE120" s="35">
        <f>results!S120+results!T120</f>
        <v>0</v>
      </c>
      <c r="AF120" s="35">
        <f>results!U120+results!V120</f>
        <v>0</v>
      </c>
      <c r="AG120" s="35">
        <f>results!W120+results!X120</f>
        <v>0</v>
      </c>
    </row>
    <row r="121" spans="1:33" x14ac:dyDescent="0.35">
      <c r="A121" s="18">
        <v>115</v>
      </c>
      <c r="B121" s="20">
        <f t="shared" si="16"/>
        <v>1</v>
      </c>
      <c r="C121" s="20">
        <f t="shared" si="17"/>
        <v>99</v>
      </c>
      <c r="D121" s="14">
        <f t="shared" si="19"/>
        <v>78</v>
      </c>
      <c r="E121" s="14">
        <f t="shared" si="19"/>
        <v>78</v>
      </c>
      <c r="F121" s="2" t="str">
        <f>IF(results!AA121&lt;&gt;"b","",results!B121)</f>
        <v/>
      </c>
      <c r="G121" s="2" t="str">
        <f>IF(results!$AA121&lt;&gt;"b","",results!Y121)</f>
        <v/>
      </c>
      <c r="H121" s="36" t="str">
        <f>IF(results!$AA121&lt;&gt;"b","",W121)</f>
        <v/>
      </c>
      <c r="I121" s="36" t="str">
        <f>IF(results!$AA121&lt;&gt;"b","",IF(X121=W121,X121+0.0001,X121))</f>
        <v/>
      </c>
      <c r="J121" s="36" t="str">
        <f>IF(results!$AA121&lt;&gt;"b","",IF(OR(W121=Y121,X121=Y121),Y121+0.0002,Y121))</f>
        <v/>
      </c>
      <c r="K121" s="36" t="str">
        <f>IF(results!$AA121&lt;&gt;"b","",IF(OR(W121=Z121,X121=Z121,Y121=Z121),Z121+0.0003,Z121))</f>
        <v/>
      </c>
      <c r="L121" s="36" t="str">
        <f>IF(results!$AA121&lt;&gt;"b","",IF(OR(W121=AA121,X121=AA121,Y121=AA121,Z121=AA121),AA121+0.0004,AA121))</f>
        <v/>
      </c>
      <c r="M121" s="36" t="str">
        <f>IF(results!$AA121&lt;&gt;"b","",IF(OR(W121=AB121,X121=AB121,Y121=AB121,Z121=AB121,AA121=AB121),AB121+0.0005,AB121))</f>
        <v/>
      </c>
      <c r="N121" s="36" t="str">
        <f>IF(results!$AA121&lt;&gt;"b","",IF(OR(W121=AC121,X121=AC121,Y121=AC121,Z121=AC121,AA121=AC121,AB121=AC121),AC121+0.0006,AC121))</f>
        <v/>
      </c>
      <c r="O121" s="36" t="str">
        <f>IF(results!$AA121&lt;&gt;"b","",IF(OR(W121=AD121,X121=AD121,Y121=AD121,Z121=AD121,AA121=AD121,AB121=AD121,AC121=AD121),AD121+0.0007,AD121))</f>
        <v/>
      </c>
      <c r="P121" s="36" t="str">
        <f>IF(results!$AA121&lt;&gt;"b","",IF(OR(W121=AE121,X121=AE121,Y121=AE121,Z121=AE121,AA121=AE121,AB121=AE121,AC121=AE121,AD121=AE121),AE121+0.0008,AE121))</f>
        <v/>
      </c>
      <c r="Q121" s="36" t="str">
        <f>IF(results!$AA121&lt;&gt;"b","",IF(OR(W121=AF121,X121=AF121,Y121=AF121,Z121=AF121,AA121=AF121,AB121=AF121,AC121=AF121,AD121=AF121,AE121=AF121),AF121+0.0009,AF121))</f>
        <v/>
      </c>
      <c r="R121" s="36" t="str">
        <f>IF(results!$AA121&lt;&gt;"b","",AG121*2)</f>
        <v/>
      </c>
      <c r="S121" s="54">
        <f t="shared" si="18"/>
        <v>0</v>
      </c>
      <c r="T121" s="4">
        <f t="shared" si="14"/>
        <v>1.2099999999999999E-5</v>
      </c>
      <c r="U121" s="4" t="str">
        <f>IF(results!$AA121&lt;&gt;"b","",results!Z121)</f>
        <v/>
      </c>
      <c r="V121" s="4">
        <f>IF(results!AA121="A",1,IF(results!AA121="B",2,IF(results!AA121="C",3,99)))</f>
        <v>1</v>
      </c>
      <c r="W121" s="35">
        <f>results!C121+results!D121</f>
        <v>0</v>
      </c>
      <c r="X121" s="35">
        <f>results!E121+results!F121</f>
        <v>0</v>
      </c>
      <c r="Y121" s="35">
        <f>results!G121+results!H121</f>
        <v>0</v>
      </c>
      <c r="Z121" s="35">
        <f>results!I121+results!J121</f>
        <v>0</v>
      </c>
      <c r="AA121" s="35">
        <f>results!K121+results!L121</f>
        <v>45</v>
      </c>
      <c r="AB121" s="35">
        <f>results!M121+results!N121</f>
        <v>0</v>
      </c>
      <c r="AC121" s="35">
        <f>results!O121+results!P121</f>
        <v>0</v>
      </c>
      <c r="AD121" s="35">
        <f>results!Q121+results!R121</f>
        <v>0</v>
      </c>
      <c r="AE121" s="35">
        <f>results!S121+results!T121</f>
        <v>0</v>
      </c>
      <c r="AF121" s="35">
        <f>results!U121+results!V121</f>
        <v>0</v>
      </c>
      <c r="AG121" s="35">
        <f>results!W121+results!X121</f>
        <v>40</v>
      </c>
    </row>
    <row r="122" spans="1:33" x14ac:dyDescent="0.35">
      <c r="A122" s="18">
        <v>116</v>
      </c>
      <c r="B122" s="20">
        <f t="shared" si="16"/>
        <v>114</v>
      </c>
      <c r="C122" s="20">
        <f t="shared" si="17"/>
        <v>98</v>
      </c>
      <c r="D122" s="14">
        <f t="shared" si="19"/>
        <v>78</v>
      </c>
      <c r="E122" s="14">
        <f t="shared" si="19"/>
        <v>78</v>
      </c>
      <c r="F122" s="2" t="str">
        <f>IF(results!AA122&lt;&gt;"b","",results!B122)</f>
        <v/>
      </c>
      <c r="G122" s="2" t="str">
        <f>IF(results!$AA122&lt;&gt;"b","",results!Y122)</f>
        <v/>
      </c>
      <c r="H122" s="36" t="str">
        <f>IF(results!$AA122&lt;&gt;"b","",W122)</f>
        <v/>
      </c>
      <c r="I122" s="36" t="str">
        <f>IF(results!$AA122&lt;&gt;"b","",IF(X122=W122,X122+0.0001,X122))</f>
        <v/>
      </c>
      <c r="J122" s="36" t="str">
        <f>IF(results!$AA122&lt;&gt;"b","",IF(OR(W122=Y122,X122=Y122),Y122+0.0002,Y122))</f>
        <v/>
      </c>
      <c r="K122" s="36" t="str">
        <f>IF(results!$AA122&lt;&gt;"b","",IF(OR(W122=Z122,X122=Z122,Y122=Z122),Z122+0.0003,Z122))</f>
        <v/>
      </c>
      <c r="L122" s="36" t="str">
        <f>IF(results!$AA122&lt;&gt;"b","",IF(OR(W122=AA122,X122=AA122,Y122=AA122,Z122=AA122),AA122+0.0004,AA122))</f>
        <v/>
      </c>
      <c r="M122" s="36" t="str">
        <f>IF(results!$AA122&lt;&gt;"b","",IF(OR(W122=AB122,X122=AB122,Y122=AB122,Z122=AB122,AA122=AB122),AB122+0.0005,AB122))</f>
        <v/>
      </c>
      <c r="N122" s="36" t="str">
        <f>IF(results!$AA122&lt;&gt;"b","",IF(OR(W122=AC122,X122=AC122,Y122=AC122,Z122=AC122,AA122=AC122,AB122=AC122),AC122+0.0006,AC122))</f>
        <v/>
      </c>
      <c r="O122" s="36" t="str">
        <f>IF(results!$AA122&lt;&gt;"b","",IF(OR(W122=AD122,X122=AD122,Y122=AD122,Z122=AD122,AA122=AD122,AB122=AD122,AC122=AD122),AD122+0.0007,AD122))</f>
        <v/>
      </c>
      <c r="P122" s="36" t="str">
        <f>IF(results!$AA122&lt;&gt;"b","",IF(OR(W122=AE122,X122=AE122,Y122=AE122,Z122=AE122,AA122=AE122,AB122=AE122,AC122=AE122,AD122=AE122),AE122+0.0008,AE122))</f>
        <v/>
      </c>
      <c r="Q122" s="36" t="str">
        <f>IF(results!$AA122&lt;&gt;"b","",IF(OR(W122=AF122,X122=AF122,Y122=AF122,Z122=AF122,AA122=AF122,AB122=AF122,AC122=AF122,AD122=AF122,AE122=AF122),AF122+0.0009,AF122))</f>
        <v/>
      </c>
      <c r="R122" s="36" t="str">
        <f>IF(results!$AA122&lt;&gt;"b","",AG122*2)</f>
        <v/>
      </c>
      <c r="S122" s="54">
        <f t="shared" si="18"/>
        <v>0</v>
      </c>
      <c r="T122" s="4">
        <f t="shared" si="14"/>
        <v>1.22E-5</v>
      </c>
      <c r="U122" s="4" t="str">
        <f>IF(results!$AA122&lt;&gt;"b","",results!Z122)</f>
        <v/>
      </c>
      <c r="V122" s="4">
        <f>IF(results!AA122="A",1,IF(results!AA122="B",2,IF(results!AA122="C",3,99)))</f>
        <v>3</v>
      </c>
      <c r="W122" s="35">
        <f>results!C122+results!D122</f>
        <v>0</v>
      </c>
      <c r="X122" s="35">
        <f>results!E122+results!F122</f>
        <v>0</v>
      </c>
      <c r="Y122" s="35">
        <f>results!G122+results!H122</f>
        <v>0</v>
      </c>
      <c r="Z122" s="35">
        <f>results!I122+results!J122</f>
        <v>0</v>
      </c>
      <c r="AA122" s="35">
        <f>results!K122+results!L122</f>
        <v>36</v>
      </c>
      <c r="AB122" s="35">
        <f>results!M122+results!N122</f>
        <v>0</v>
      </c>
      <c r="AC122" s="35">
        <f>results!O122+results!P122</f>
        <v>0</v>
      </c>
      <c r="AD122" s="35">
        <f>results!Q122+results!R122</f>
        <v>0</v>
      </c>
      <c r="AE122" s="35">
        <f>results!S122+results!T122</f>
        <v>0</v>
      </c>
      <c r="AF122" s="35">
        <f>results!U122+results!V122</f>
        <v>0</v>
      </c>
      <c r="AG122" s="35">
        <f>results!W122+results!X122</f>
        <v>45</v>
      </c>
    </row>
    <row r="123" spans="1:33" x14ac:dyDescent="0.35">
      <c r="A123" s="18">
        <v>117</v>
      </c>
      <c r="B123" s="20">
        <f t="shared" si="16"/>
        <v>114</v>
      </c>
      <c r="C123" s="20">
        <f t="shared" si="17"/>
        <v>97</v>
      </c>
      <c r="D123" s="14">
        <f t="shared" si="19"/>
        <v>78</v>
      </c>
      <c r="E123" s="14">
        <f t="shared" si="19"/>
        <v>78</v>
      </c>
      <c r="F123" s="2" t="str">
        <f>IF(results!AA123&lt;&gt;"b","",results!B123)</f>
        <v/>
      </c>
      <c r="G123" s="2" t="str">
        <f>IF(results!$AA123&lt;&gt;"b","",results!Y123)</f>
        <v/>
      </c>
      <c r="H123" s="36" t="str">
        <f>IF(results!$AA123&lt;&gt;"b","",W123)</f>
        <v/>
      </c>
      <c r="I123" s="36" t="str">
        <f>IF(results!$AA123&lt;&gt;"b","",IF(X123=W123,X123+0.0001,X123))</f>
        <v/>
      </c>
      <c r="J123" s="36" t="str">
        <f>IF(results!$AA123&lt;&gt;"b","",IF(OR(W123=Y123,X123=Y123),Y123+0.0002,Y123))</f>
        <v/>
      </c>
      <c r="K123" s="36" t="str">
        <f>IF(results!$AA123&lt;&gt;"b","",IF(OR(W123=Z123,X123=Z123,Y123=Z123),Z123+0.0003,Z123))</f>
        <v/>
      </c>
      <c r="L123" s="36" t="str">
        <f>IF(results!$AA123&lt;&gt;"b","",IF(OR(W123=AA123,X123=AA123,Y123=AA123,Z123=AA123),AA123+0.0004,AA123))</f>
        <v/>
      </c>
      <c r="M123" s="36" t="str">
        <f>IF(results!$AA123&lt;&gt;"b","",IF(OR(W123=AB123,X123=AB123,Y123=AB123,Z123=AB123,AA123=AB123),AB123+0.0005,AB123))</f>
        <v/>
      </c>
      <c r="N123" s="36" t="str">
        <f>IF(results!$AA123&lt;&gt;"b","",IF(OR(W123=AC123,X123=AC123,Y123=AC123,Z123=AC123,AA123=AC123,AB123=AC123),AC123+0.0006,AC123))</f>
        <v/>
      </c>
      <c r="O123" s="36" t="str">
        <f>IF(results!$AA123&lt;&gt;"b","",IF(OR(W123=AD123,X123=AD123,Y123=AD123,Z123=AD123,AA123=AD123,AB123=AD123,AC123=AD123),AD123+0.0007,AD123))</f>
        <v/>
      </c>
      <c r="P123" s="36" t="str">
        <f>IF(results!$AA123&lt;&gt;"b","",IF(OR(W123=AE123,X123=AE123,Y123=AE123,Z123=AE123,AA123=AE123,AB123=AE123,AC123=AE123,AD123=AE123),AE123+0.0008,AE123))</f>
        <v/>
      </c>
      <c r="Q123" s="36" t="str">
        <f>IF(results!$AA123&lt;&gt;"b","",IF(OR(W123=AF123,X123=AF123,Y123=AF123,Z123=AF123,AA123=AF123,AB123=AF123,AC123=AF123,AD123=AF123,AE123=AF123),AF123+0.0009,AF123))</f>
        <v/>
      </c>
      <c r="R123" s="36" t="str">
        <f>IF(results!$AA123&lt;&gt;"b","",AG123*2)</f>
        <v/>
      </c>
      <c r="S123" s="54">
        <f t="shared" si="18"/>
        <v>0</v>
      </c>
      <c r="T123" s="4">
        <f t="shared" si="14"/>
        <v>1.2299999999999999E-5</v>
      </c>
      <c r="U123" s="4" t="str">
        <f>IF(results!$AA123&lt;&gt;"b","",results!Z123)</f>
        <v/>
      </c>
      <c r="V123" s="4">
        <f>IF(results!AA123="A",1,IF(results!AA123="B",2,IF(results!AA123="C",3,99)))</f>
        <v>3</v>
      </c>
      <c r="W123" s="35">
        <f>results!C123+results!D123</f>
        <v>37</v>
      </c>
      <c r="X123" s="35">
        <f>results!E123+results!F123</f>
        <v>0</v>
      </c>
      <c r="Y123" s="35">
        <f>results!G123+results!H123</f>
        <v>0</v>
      </c>
      <c r="Z123" s="35">
        <f>results!I123+results!J123</f>
        <v>0</v>
      </c>
      <c r="AA123" s="35">
        <f>results!K123+results!L123</f>
        <v>0</v>
      </c>
      <c r="AB123" s="35">
        <f>results!M123+results!N123</f>
        <v>0</v>
      </c>
      <c r="AC123" s="35">
        <f>results!O123+results!P123</f>
        <v>0</v>
      </c>
      <c r="AD123" s="35">
        <f>results!Q123+results!R123</f>
        <v>0</v>
      </c>
      <c r="AE123" s="35">
        <f>results!S123+results!T123</f>
        <v>0</v>
      </c>
      <c r="AF123" s="35">
        <f>results!U123+results!V123</f>
        <v>0</v>
      </c>
      <c r="AG123" s="35">
        <f>results!W123+results!X123</f>
        <v>0</v>
      </c>
    </row>
    <row r="124" spans="1:33" x14ac:dyDescent="0.35">
      <c r="A124" s="18">
        <v>118</v>
      </c>
      <c r="B124" s="20">
        <f t="shared" si="16"/>
        <v>40</v>
      </c>
      <c r="C124" s="20">
        <f t="shared" si="17"/>
        <v>25</v>
      </c>
      <c r="D124" s="14">
        <f t="shared" si="19"/>
        <v>25</v>
      </c>
      <c r="E124" s="14">
        <f t="shared" si="19"/>
        <v>25</v>
      </c>
      <c r="F124" s="2" t="str">
        <f>IF(results!AA124&lt;&gt;"b","",results!B124)</f>
        <v>Skerlj Pavel</v>
      </c>
      <c r="G124" s="2">
        <f>IF(results!$AA124&lt;&gt;"b","",results!Y124)</f>
        <v>3</v>
      </c>
      <c r="H124" s="36">
        <f>IF(results!$AA124&lt;&gt;"b","",W124)</f>
        <v>0</v>
      </c>
      <c r="I124" s="36">
        <f>IF(results!$AA124&lt;&gt;"b","",IF(X124=W124,X124+0.0001,X124))</f>
        <v>1E-4</v>
      </c>
      <c r="J124" s="36">
        <f>IF(results!$AA124&lt;&gt;"b","",IF(OR(W124=Y124,X124=Y124),Y124+0.0002,Y124))</f>
        <v>44</v>
      </c>
      <c r="K124" s="36">
        <f>IF(results!$AA124&lt;&gt;"b","",IF(OR(W124=Z124,X124=Z124,Y124=Z124),Z124+0.0003,Z124))</f>
        <v>52</v>
      </c>
      <c r="L124" s="36">
        <f>IF(results!$AA124&lt;&gt;"b","",IF(OR(W124=AA124,X124=AA124,Y124=AA124,Z124=AA124),AA124+0.0004,AA124))</f>
        <v>52.000399999999999</v>
      </c>
      <c r="M124" s="36">
        <f>IF(results!$AA124&lt;&gt;"b","",IF(OR(W124=AB124,X124=AB124,Y124=AB124,Z124=AB124,AA124=AB124),AB124+0.0005,AB124))</f>
        <v>5.0000000000000001E-4</v>
      </c>
      <c r="N124" s="36">
        <f>IF(results!$AA124&lt;&gt;"b","",IF(OR(W124=AC124,X124=AC124,Y124=AC124,Z124=AC124,AA124=AC124,AB124=AC124),AC124+0.0006,AC124))</f>
        <v>5.9999999999999995E-4</v>
      </c>
      <c r="O124" s="36">
        <f>IF(results!$AA124&lt;&gt;"b","",IF(OR(W124=AD124,X124=AD124,Y124=AD124,Z124=AD124,AA124=AD124,AB124=AD124,AC124=AD124),AD124+0.0007,AD124))</f>
        <v>6.9999999999999999E-4</v>
      </c>
      <c r="P124" s="36">
        <f>IF(results!$AA124&lt;&gt;"b","",IF(OR(W124=AE124,X124=AE124,Y124=AE124,Z124=AE124,AA124=AE124,AB124=AE124,AC124=AE124,AD124=AE124),AE124+0.0008,AE124))</f>
        <v>8.0000000000000004E-4</v>
      </c>
      <c r="Q124" s="36">
        <f>IF(results!$AA124&lt;&gt;"b","",IF(OR(W124=AF124,X124=AF124,Y124=AF124,Z124=AF124,AA124=AF124,AB124=AF124,AC124=AF124,AD124=AF124,AE124=AF124),AF124+0.0009,AF124))</f>
        <v>8.9999999999999998E-4</v>
      </c>
      <c r="R124" s="36">
        <f>IF(results!$AA124&lt;&gt;"b","",AG124*2)</f>
        <v>0</v>
      </c>
      <c r="S124" s="54">
        <f t="shared" si="18"/>
        <v>148.00280000000001</v>
      </c>
      <c r="T124" s="4">
        <f t="shared" si="14"/>
        <v>148.00281240000001</v>
      </c>
      <c r="U124" s="4">
        <f>IF(results!$AA124&lt;&gt;"b","",results!Z124)</f>
        <v>23.6</v>
      </c>
      <c r="V124" s="4">
        <f>IF(results!AA124="A",1,IF(results!AA124="B",2,IF(results!AA124="C",3,99)))</f>
        <v>2</v>
      </c>
      <c r="W124" s="35">
        <f>results!C124+results!D124</f>
        <v>0</v>
      </c>
      <c r="X124" s="35">
        <f>results!E124+results!F124</f>
        <v>0</v>
      </c>
      <c r="Y124" s="35">
        <f>results!G124+results!H124</f>
        <v>44</v>
      </c>
      <c r="Z124" s="35">
        <f>results!I124+results!J124</f>
        <v>52</v>
      </c>
      <c r="AA124" s="35">
        <f>results!K124+results!L124</f>
        <v>52</v>
      </c>
      <c r="AB124" s="35">
        <f>results!M124+results!N124</f>
        <v>0</v>
      </c>
      <c r="AC124" s="35">
        <f>results!O124+results!P124</f>
        <v>0</v>
      </c>
      <c r="AD124" s="35">
        <f>results!Q124+results!R124</f>
        <v>0</v>
      </c>
      <c r="AE124" s="35">
        <f>results!S124+results!T124</f>
        <v>0</v>
      </c>
      <c r="AF124" s="35">
        <f>results!U124+results!V124</f>
        <v>0</v>
      </c>
      <c r="AG124" s="35">
        <f>results!W124+results!X124</f>
        <v>0</v>
      </c>
    </row>
    <row r="125" spans="1:33" x14ac:dyDescent="0.35">
      <c r="A125" s="18">
        <v>119</v>
      </c>
      <c r="B125" s="20">
        <f t="shared" si="16"/>
        <v>114</v>
      </c>
      <c r="C125" s="20">
        <f t="shared" si="17"/>
        <v>96</v>
      </c>
      <c r="D125" s="14">
        <f t="shared" si="19"/>
        <v>78</v>
      </c>
      <c r="E125" s="14">
        <f t="shared" si="19"/>
        <v>78</v>
      </c>
      <c r="F125" s="2" t="str">
        <f>IF(results!AA125&lt;&gt;"b","",results!B125)</f>
        <v/>
      </c>
      <c r="G125" s="2" t="str">
        <f>IF(results!$AA125&lt;&gt;"b","",results!Y125)</f>
        <v/>
      </c>
      <c r="H125" s="36" t="str">
        <f>IF(results!$AA125&lt;&gt;"b","",W125)</f>
        <v/>
      </c>
      <c r="I125" s="36" t="str">
        <f>IF(results!$AA125&lt;&gt;"b","",IF(X125=W125,X125+0.0001,X125))</f>
        <v/>
      </c>
      <c r="J125" s="36" t="str">
        <f>IF(results!$AA125&lt;&gt;"b","",IF(OR(W125=Y125,X125=Y125),Y125+0.0002,Y125))</f>
        <v/>
      </c>
      <c r="K125" s="36" t="str">
        <f>IF(results!$AA125&lt;&gt;"b","",IF(OR(W125=Z125,X125=Z125,Y125=Z125),Z125+0.0003,Z125))</f>
        <v/>
      </c>
      <c r="L125" s="36" t="str">
        <f>IF(results!$AA125&lt;&gt;"b","",IF(OR(W125=AA125,X125=AA125,Y125=AA125,Z125=AA125),AA125+0.0004,AA125))</f>
        <v/>
      </c>
      <c r="M125" s="36" t="str">
        <f>IF(results!$AA125&lt;&gt;"b","",IF(OR(W125=AB125,X125=AB125,Y125=AB125,Z125=AB125,AA125=AB125),AB125+0.0005,AB125))</f>
        <v/>
      </c>
      <c r="N125" s="36" t="str">
        <f>IF(results!$AA125&lt;&gt;"b","",IF(OR(W125=AC125,X125=AC125,Y125=AC125,Z125=AC125,AA125=AC125,AB125=AC125),AC125+0.0006,AC125))</f>
        <v/>
      </c>
      <c r="O125" s="36" t="str">
        <f>IF(results!$AA125&lt;&gt;"b","",IF(OR(W125=AD125,X125=AD125,Y125=AD125,Z125=AD125,AA125=AD125,AB125=AD125,AC125=AD125),AD125+0.0007,AD125))</f>
        <v/>
      </c>
      <c r="P125" s="36" t="str">
        <f>IF(results!$AA125&lt;&gt;"b","",IF(OR(W125=AE125,X125=AE125,Y125=AE125,Z125=AE125,AA125=AE125,AB125=AE125,AC125=AE125,AD125=AE125),AE125+0.0008,AE125))</f>
        <v/>
      </c>
      <c r="Q125" s="36" t="str">
        <f>IF(results!$AA125&lt;&gt;"b","",IF(OR(W125=AF125,X125=AF125,Y125=AF125,Z125=AF125,AA125=AF125,AB125=AF125,AC125=AF125,AD125=AF125,AE125=AF125),AF125+0.0009,AF125))</f>
        <v/>
      </c>
      <c r="R125" s="36" t="str">
        <f>IF(results!$AA125&lt;&gt;"b","",AG125*2)</f>
        <v/>
      </c>
      <c r="S125" s="54">
        <f t="shared" si="18"/>
        <v>0</v>
      </c>
      <c r="T125" s="4">
        <f t="shared" si="14"/>
        <v>1.2499999999999999E-5</v>
      </c>
      <c r="U125" s="4" t="str">
        <f>IF(results!$AA125&lt;&gt;"b","",results!Z125)</f>
        <v/>
      </c>
      <c r="V125" s="4">
        <f>IF(results!AA125="A",1,IF(results!AA125="B",2,IF(results!AA125="C",3,99)))</f>
        <v>3</v>
      </c>
      <c r="W125" s="35">
        <f>results!C125+results!D125</f>
        <v>41</v>
      </c>
      <c r="X125" s="35">
        <f>results!E125+results!F125</f>
        <v>0</v>
      </c>
      <c r="Y125" s="35">
        <f>results!G125+results!H125</f>
        <v>45</v>
      </c>
      <c r="Z125" s="35">
        <f>results!I125+results!J125</f>
        <v>31</v>
      </c>
      <c r="AA125" s="35">
        <f>results!K125+results!L125</f>
        <v>27</v>
      </c>
      <c r="AB125" s="35">
        <f>results!M125+results!N125</f>
        <v>18</v>
      </c>
      <c r="AC125" s="35">
        <f>results!O125+results!P125</f>
        <v>34</v>
      </c>
      <c r="AD125" s="35">
        <f>results!Q125+results!R125</f>
        <v>0</v>
      </c>
      <c r="AE125" s="35">
        <f>results!S125+results!T125</f>
        <v>0</v>
      </c>
      <c r="AF125" s="35">
        <f>results!U125+results!V125</f>
        <v>0</v>
      </c>
      <c r="AG125" s="35">
        <f>results!W125+results!X125</f>
        <v>0</v>
      </c>
    </row>
    <row r="126" spans="1:33" x14ac:dyDescent="0.35">
      <c r="A126" s="18">
        <v>120</v>
      </c>
      <c r="B126" s="20">
        <f t="shared" si="16"/>
        <v>40</v>
      </c>
      <c r="C126" s="20">
        <f t="shared" si="17"/>
        <v>20</v>
      </c>
      <c r="D126" s="14">
        <f t="shared" si="19"/>
        <v>20</v>
      </c>
      <c r="E126" s="14">
        <f t="shared" si="19"/>
        <v>20</v>
      </c>
      <c r="F126" s="2" t="str">
        <f>IF(results!AA126&lt;&gt;"b","",results!B126)</f>
        <v>Smit Vito</v>
      </c>
      <c r="G126" s="2">
        <f>IF(results!$AA126&lt;&gt;"b","",results!Y126)</f>
        <v>3</v>
      </c>
      <c r="H126" s="36">
        <f>IF(results!$AA126&lt;&gt;"b","",W126)</f>
        <v>0</v>
      </c>
      <c r="I126" s="36">
        <f>IF(results!$AA126&lt;&gt;"b","",IF(X126=W126,X126+0.0001,X126))</f>
        <v>1E-4</v>
      </c>
      <c r="J126" s="36">
        <f>IF(results!$AA126&lt;&gt;"b","",IF(OR(W126=Y126,X126=Y126),Y126+0.0002,Y126))</f>
        <v>2.0000000000000001E-4</v>
      </c>
      <c r="K126" s="36">
        <f>IF(results!$AA126&lt;&gt;"b","",IF(OR(W126=Z126,X126=Z126,Y126=Z126),Z126+0.0003,Z126))</f>
        <v>2.9999999999999997E-4</v>
      </c>
      <c r="L126" s="36">
        <f>IF(results!$AA126&lt;&gt;"b","",IF(OR(W126=AA126,X126=AA126,Y126=AA126,Z126=AA126),AA126+0.0004,AA126))</f>
        <v>36</v>
      </c>
      <c r="M126" s="36">
        <f>IF(results!$AA126&lt;&gt;"b","",IF(OR(W126=AB126,X126=AB126,Y126=AB126,Z126=AB126,AA126=AB126),AB126+0.0005,AB126))</f>
        <v>5.0000000000000001E-4</v>
      </c>
      <c r="N126" s="36">
        <f>IF(results!$AA126&lt;&gt;"b","",IF(OR(W126=AC126,X126=AC126,Y126=AC126,Z126=AC126,AA126=AC126,AB126=AC126),AC126+0.0006,AC126))</f>
        <v>5.9999999999999995E-4</v>
      </c>
      <c r="O126" s="36">
        <f>IF(results!$AA126&lt;&gt;"b","",IF(OR(W126=AD126,X126=AD126,Y126=AD126,Z126=AD126,AA126=AD126,AB126=AD126,AC126=AD126),AD126+0.0007,AD126))</f>
        <v>6.9999999999999999E-4</v>
      </c>
      <c r="P126" s="36">
        <f>IF(results!$AA126&lt;&gt;"b","",IF(OR(W126=AE126,X126=AE126,Y126=AE126,Z126=AE126,AA126=AE126,AB126=AE126,AC126=AE126,AD126=AE126),AE126+0.0008,AE126))</f>
        <v>8.0000000000000004E-4</v>
      </c>
      <c r="Q126" s="36">
        <f>IF(results!$AA126&lt;&gt;"b","",IF(OR(W126=AF126,X126=AF126,Y126=AF126,Z126=AF126,AA126=AF126,AB126=AF126,AC126=AF126,AD126=AF126,AE126=AF126),AF126+0.0009,AF126))</f>
        <v>50</v>
      </c>
      <c r="R126" s="36">
        <f>IF(results!$AA126&lt;&gt;"b","",AG126*2)</f>
        <v>86</v>
      </c>
      <c r="S126" s="54">
        <f t="shared" si="18"/>
        <v>172.00209999999998</v>
      </c>
      <c r="T126" s="4">
        <f t="shared" si="14"/>
        <v>172.00211259999998</v>
      </c>
      <c r="U126" s="4">
        <f>IF(results!$AA126&lt;&gt;"b","",results!Z126)</f>
        <v>15.1</v>
      </c>
      <c r="V126" s="4">
        <f>IF(results!AA126="A",1,IF(results!AA126="B",2,IF(results!AA126="C",3,99)))</f>
        <v>2</v>
      </c>
      <c r="W126" s="35">
        <f>results!C126+results!D126</f>
        <v>0</v>
      </c>
      <c r="X126" s="35">
        <f>results!E126+results!F126</f>
        <v>0</v>
      </c>
      <c r="Y126" s="35">
        <f>results!G126+results!H126</f>
        <v>0</v>
      </c>
      <c r="Z126" s="35">
        <f>results!I126+results!J126</f>
        <v>0</v>
      </c>
      <c r="AA126" s="35">
        <f>results!K126+results!L126</f>
        <v>36</v>
      </c>
      <c r="AB126" s="35">
        <f>results!M126+results!N126</f>
        <v>0</v>
      </c>
      <c r="AC126" s="35">
        <f>results!O126+results!P126</f>
        <v>0</v>
      </c>
      <c r="AD126" s="35">
        <f>results!Q126+results!R126</f>
        <v>0</v>
      </c>
      <c r="AE126" s="35">
        <f>results!S126+results!T126</f>
        <v>0</v>
      </c>
      <c r="AF126" s="35">
        <f>results!U126+results!V126</f>
        <v>50</v>
      </c>
      <c r="AG126" s="35">
        <f>results!W126+results!X126</f>
        <v>43</v>
      </c>
    </row>
    <row r="127" spans="1:33" x14ac:dyDescent="0.35">
      <c r="A127" s="18">
        <v>121</v>
      </c>
      <c r="B127" s="20">
        <f t="shared" si="16"/>
        <v>114</v>
      </c>
      <c r="C127" s="20">
        <f t="shared" si="17"/>
        <v>95</v>
      </c>
      <c r="D127" s="14">
        <f t="shared" ref="D127:E146" si="20">_xlfn.RANK.EQ($S127,$S$7:$S$160,0)</f>
        <v>78</v>
      </c>
      <c r="E127" s="14">
        <f t="shared" si="20"/>
        <v>78</v>
      </c>
      <c r="F127" s="2" t="str">
        <f>IF(results!AA127&lt;&gt;"b","",results!B127)</f>
        <v/>
      </c>
      <c r="G127" s="2" t="str">
        <f>IF(results!$AA127&lt;&gt;"b","",results!Y127)</f>
        <v/>
      </c>
      <c r="H127" s="36" t="str">
        <f>IF(results!$AA127&lt;&gt;"b","",W127)</f>
        <v/>
      </c>
      <c r="I127" s="36" t="str">
        <f>IF(results!$AA127&lt;&gt;"b","",IF(X127=W127,X127+0.0001,X127))</f>
        <v/>
      </c>
      <c r="J127" s="36" t="str">
        <f>IF(results!$AA127&lt;&gt;"b","",IF(OR(W127=Y127,X127=Y127),Y127+0.0002,Y127))</f>
        <v/>
      </c>
      <c r="K127" s="36" t="str">
        <f>IF(results!$AA127&lt;&gt;"b","",IF(OR(W127=Z127,X127=Z127,Y127=Z127),Z127+0.0003,Z127))</f>
        <v/>
      </c>
      <c r="L127" s="36" t="str">
        <f>IF(results!$AA127&lt;&gt;"b","",IF(OR(W127=AA127,X127=AA127,Y127=AA127,Z127=AA127),AA127+0.0004,AA127))</f>
        <v/>
      </c>
      <c r="M127" s="36" t="str">
        <f>IF(results!$AA127&lt;&gt;"b","",IF(OR(W127=AB127,X127=AB127,Y127=AB127,Z127=AB127,AA127=AB127),AB127+0.0005,AB127))</f>
        <v/>
      </c>
      <c r="N127" s="36" t="str">
        <f>IF(results!$AA127&lt;&gt;"b","",IF(OR(W127=AC127,X127=AC127,Y127=AC127,Z127=AC127,AA127=AC127,AB127=AC127),AC127+0.0006,AC127))</f>
        <v/>
      </c>
      <c r="O127" s="36" t="str">
        <f>IF(results!$AA127&lt;&gt;"b","",IF(OR(W127=AD127,X127=AD127,Y127=AD127,Z127=AD127,AA127=AD127,AB127=AD127,AC127=AD127),AD127+0.0007,AD127))</f>
        <v/>
      </c>
      <c r="P127" s="36" t="str">
        <f>IF(results!$AA127&lt;&gt;"b","",IF(OR(W127=AE127,X127=AE127,Y127=AE127,Z127=AE127,AA127=AE127,AB127=AE127,AC127=AE127,AD127=AE127),AE127+0.0008,AE127))</f>
        <v/>
      </c>
      <c r="Q127" s="36" t="str">
        <f>IF(results!$AA127&lt;&gt;"b","",IF(OR(W127=AF127,X127=AF127,Y127=AF127,Z127=AF127,AA127=AF127,AB127=AF127,AC127=AF127,AD127=AF127,AE127=AF127),AF127+0.0009,AF127))</f>
        <v/>
      </c>
      <c r="R127" s="36" t="str">
        <f>IF(results!$AA127&lt;&gt;"b","",AG127*2)</f>
        <v/>
      </c>
      <c r="S127" s="54">
        <f t="shared" si="18"/>
        <v>0</v>
      </c>
      <c r="T127" s="4">
        <f t="shared" si="14"/>
        <v>1.2699999999999999E-5</v>
      </c>
      <c r="U127" s="4" t="str">
        <f>IF(results!$AA127&lt;&gt;"b","",results!Z127)</f>
        <v/>
      </c>
      <c r="V127" s="4">
        <f>IF(results!AA127="A",1,IF(results!AA127="B",2,IF(results!AA127="C",3,99)))</f>
        <v>3</v>
      </c>
      <c r="W127" s="35">
        <f>results!C127+results!D127</f>
        <v>0</v>
      </c>
      <c r="X127" s="35">
        <f>results!E127+results!F127</f>
        <v>0</v>
      </c>
      <c r="Y127" s="35">
        <f>results!G127+results!H127</f>
        <v>35</v>
      </c>
      <c r="Z127" s="35">
        <f>results!I127+results!J127</f>
        <v>0</v>
      </c>
      <c r="AA127" s="35">
        <f>results!K127+results!L127</f>
        <v>0</v>
      </c>
      <c r="AB127" s="35">
        <f>results!M127+results!N127</f>
        <v>0</v>
      </c>
      <c r="AC127" s="35">
        <f>results!O127+results!P127</f>
        <v>0</v>
      </c>
      <c r="AD127" s="35">
        <f>results!Q127+results!R127</f>
        <v>0</v>
      </c>
      <c r="AE127" s="35">
        <f>results!S127+results!T127</f>
        <v>0</v>
      </c>
      <c r="AF127" s="35">
        <f>results!U127+results!V127</f>
        <v>0</v>
      </c>
      <c r="AG127" s="35">
        <f>results!W127+results!X127</f>
        <v>0</v>
      </c>
    </row>
    <row r="128" spans="1:33" x14ac:dyDescent="0.35">
      <c r="A128" s="18">
        <v>122</v>
      </c>
      <c r="B128" s="20">
        <f t="shared" si="16"/>
        <v>114</v>
      </c>
      <c r="C128" s="20">
        <f t="shared" si="17"/>
        <v>94</v>
      </c>
      <c r="D128" s="14">
        <f t="shared" si="20"/>
        <v>78</v>
      </c>
      <c r="E128" s="14">
        <f t="shared" si="20"/>
        <v>78</v>
      </c>
      <c r="F128" s="2" t="str">
        <f>IF(results!AA128&lt;&gt;"b","",results!B128)</f>
        <v/>
      </c>
      <c r="G128" s="2" t="str">
        <f>IF(results!$AA128&lt;&gt;"b","",results!Y128)</f>
        <v/>
      </c>
      <c r="H128" s="36" t="str">
        <f>IF(results!$AA128&lt;&gt;"b","",W128)</f>
        <v/>
      </c>
      <c r="I128" s="36" t="str">
        <f>IF(results!$AA128&lt;&gt;"b","",IF(X128=W128,X128+0.0001,X128))</f>
        <v/>
      </c>
      <c r="J128" s="36" t="str">
        <f>IF(results!$AA128&lt;&gt;"b","",IF(OR(W128=Y128,X128=Y128),Y128+0.0002,Y128))</f>
        <v/>
      </c>
      <c r="K128" s="36" t="str">
        <f>IF(results!$AA128&lt;&gt;"b","",IF(OR(W128=Z128,X128=Z128,Y128=Z128),Z128+0.0003,Z128))</f>
        <v/>
      </c>
      <c r="L128" s="36" t="str">
        <f>IF(results!$AA128&lt;&gt;"b","",IF(OR(W128=AA128,X128=AA128,Y128=AA128,Z128=AA128),AA128+0.0004,AA128))</f>
        <v/>
      </c>
      <c r="M128" s="36" t="str">
        <f>IF(results!$AA128&lt;&gt;"b","",IF(OR(W128=AB128,X128=AB128,Y128=AB128,Z128=AB128,AA128=AB128),AB128+0.0005,AB128))</f>
        <v/>
      </c>
      <c r="N128" s="36" t="str">
        <f>IF(results!$AA128&lt;&gt;"b","",IF(OR(W128=AC128,X128=AC128,Y128=AC128,Z128=AC128,AA128=AC128,AB128=AC128),AC128+0.0006,AC128))</f>
        <v/>
      </c>
      <c r="O128" s="36" t="str">
        <f>IF(results!$AA128&lt;&gt;"b","",IF(OR(W128=AD128,X128=AD128,Y128=AD128,Z128=AD128,AA128=AD128,AB128=AD128,AC128=AD128),AD128+0.0007,AD128))</f>
        <v/>
      </c>
      <c r="P128" s="36" t="str">
        <f>IF(results!$AA128&lt;&gt;"b","",IF(OR(W128=AE128,X128=AE128,Y128=AE128,Z128=AE128,AA128=AE128,AB128=AE128,AC128=AE128,AD128=AE128),AE128+0.0008,AE128))</f>
        <v/>
      </c>
      <c r="Q128" s="36" t="str">
        <f>IF(results!$AA128&lt;&gt;"b","",IF(OR(W128=AF128,X128=AF128,Y128=AF128,Z128=AF128,AA128=AF128,AB128=AF128,AC128=AF128,AD128=AF128,AE128=AF128),AF128+0.0009,AF128))</f>
        <v/>
      </c>
      <c r="R128" s="36" t="str">
        <f>IF(results!$AA128&lt;&gt;"b","",AG128*2)</f>
        <v/>
      </c>
      <c r="S128" s="54">
        <f t="shared" si="18"/>
        <v>0</v>
      </c>
      <c r="T128" s="4">
        <f t="shared" si="14"/>
        <v>1.2799999999999999E-5</v>
      </c>
      <c r="U128" s="4" t="str">
        <f>IF(results!$AA128&lt;&gt;"b","",results!Z128)</f>
        <v/>
      </c>
      <c r="V128" s="4">
        <f>IF(results!AA128="A",1,IF(results!AA128="B",2,IF(results!AA128="C",3,99)))</f>
        <v>3</v>
      </c>
      <c r="W128" s="35">
        <f>results!C128+results!D128</f>
        <v>0</v>
      </c>
      <c r="X128" s="35">
        <f>results!E128+results!F128</f>
        <v>0</v>
      </c>
      <c r="Y128" s="35">
        <f>results!G128+results!H128</f>
        <v>0</v>
      </c>
      <c r="Z128" s="35">
        <f>results!I128+results!J128</f>
        <v>0</v>
      </c>
      <c r="AA128" s="35">
        <f>results!K128+results!L128</f>
        <v>0</v>
      </c>
      <c r="AB128" s="35">
        <f>results!M128+results!N128</f>
        <v>0</v>
      </c>
      <c r="AC128" s="35">
        <f>results!O128+results!P128</f>
        <v>0</v>
      </c>
      <c r="AD128" s="35">
        <f>results!Q128+results!R128</f>
        <v>0</v>
      </c>
      <c r="AE128" s="35">
        <f>results!S128+results!T128</f>
        <v>0</v>
      </c>
      <c r="AF128" s="35">
        <f>results!U128+results!V128</f>
        <v>0</v>
      </c>
      <c r="AG128" s="35">
        <f>results!W128+results!X128</f>
        <v>44</v>
      </c>
    </row>
    <row r="129" spans="1:33" x14ac:dyDescent="0.35">
      <c r="A129" s="18">
        <v>123</v>
      </c>
      <c r="B129" s="20">
        <f t="shared" si="16"/>
        <v>1</v>
      </c>
      <c r="C129" s="20">
        <f t="shared" si="17"/>
        <v>93</v>
      </c>
      <c r="D129" s="14">
        <f t="shared" si="20"/>
        <v>78</v>
      </c>
      <c r="E129" s="14">
        <f t="shared" si="20"/>
        <v>78</v>
      </c>
      <c r="F129" s="2" t="str">
        <f>IF(results!AA129&lt;&gt;"b","",results!B129)</f>
        <v/>
      </c>
      <c r="G129" s="2" t="str">
        <f>IF(results!$AA129&lt;&gt;"b","",results!Y129)</f>
        <v/>
      </c>
      <c r="H129" s="36" t="str">
        <f>IF(results!$AA129&lt;&gt;"b","",W129)</f>
        <v/>
      </c>
      <c r="I129" s="36" t="str">
        <f>IF(results!$AA129&lt;&gt;"b","",IF(X129=W129,X129+0.0001,X129))</f>
        <v/>
      </c>
      <c r="J129" s="36" t="str">
        <f>IF(results!$AA129&lt;&gt;"b","",IF(OR(W129=Y129,X129=Y129),Y129+0.0002,Y129))</f>
        <v/>
      </c>
      <c r="K129" s="36" t="str">
        <f>IF(results!$AA129&lt;&gt;"b","",IF(OR(W129=Z129,X129=Z129,Y129=Z129),Z129+0.0003,Z129))</f>
        <v/>
      </c>
      <c r="L129" s="36" t="str">
        <f>IF(results!$AA129&lt;&gt;"b","",IF(OR(W129=AA129,X129=AA129,Y129=AA129,Z129=AA129),AA129+0.0004,AA129))</f>
        <v/>
      </c>
      <c r="M129" s="36" t="str">
        <f>IF(results!$AA129&lt;&gt;"b","",IF(OR(W129=AB129,X129=AB129,Y129=AB129,Z129=AB129,AA129=AB129),AB129+0.0005,AB129))</f>
        <v/>
      </c>
      <c r="N129" s="36" t="str">
        <f>IF(results!$AA129&lt;&gt;"b","",IF(OR(W129=AC129,X129=AC129,Y129=AC129,Z129=AC129,AA129=AC129,AB129=AC129),AC129+0.0006,AC129))</f>
        <v/>
      </c>
      <c r="O129" s="36" t="str">
        <f>IF(results!$AA129&lt;&gt;"b","",IF(OR(W129=AD129,X129=AD129,Y129=AD129,Z129=AD129,AA129=AD129,AB129=AD129,AC129=AD129),AD129+0.0007,AD129))</f>
        <v/>
      </c>
      <c r="P129" s="36" t="str">
        <f>IF(results!$AA129&lt;&gt;"b","",IF(OR(W129=AE129,X129=AE129,Y129=AE129,Z129=AE129,AA129=AE129,AB129=AE129,AC129=AE129,AD129=AE129),AE129+0.0008,AE129))</f>
        <v/>
      </c>
      <c r="Q129" s="36" t="str">
        <f>IF(results!$AA129&lt;&gt;"b","",IF(OR(W129=AF129,X129=AF129,Y129=AF129,Z129=AF129,AA129=AF129,AB129=AF129,AC129=AF129,AD129=AF129,AE129=AF129),AF129+0.0009,AF129))</f>
        <v/>
      </c>
      <c r="R129" s="36" t="str">
        <f>IF(results!$AA129&lt;&gt;"b","",AG129*2)</f>
        <v/>
      </c>
      <c r="S129" s="54">
        <f t="shared" si="18"/>
        <v>0</v>
      </c>
      <c r="T129" s="4">
        <f t="shared" si="14"/>
        <v>1.29E-5</v>
      </c>
      <c r="U129" s="4" t="str">
        <f>IF(results!$AA129&lt;&gt;"b","",results!Z129)</f>
        <v/>
      </c>
      <c r="V129" s="4">
        <f>IF(results!AA129="A",1,IF(results!AA129="B",2,IF(results!AA129="C",3,99)))</f>
        <v>1</v>
      </c>
      <c r="W129" s="35">
        <f>results!C129+results!D129</f>
        <v>0</v>
      </c>
      <c r="X129" s="35">
        <f>results!E129+results!F129</f>
        <v>0</v>
      </c>
      <c r="Y129" s="35">
        <f>results!G129+results!H129</f>
        <v>0</v>
      </c>
      <c r="Z129" s="35">
        <f>results!I129+results!J129</f>
        <v>0</v>
      </c>
      <c r="AA129" s="35">
        <f>results!K129+results!L129</f>
        <v>66</v>
      </c>
      <c r="AB129" s="35">
        <f>results!M129+results!N129</f>
        <v>0</v>
      </c>
      <c r="AC129" s="35">
        <f>results!O129+results!P129</f>
        <v>0</v>
      </c>
      <c r="AD129" s="35">
        <f>results!Q129+results!R129</f>
        <v>0</v>
      </c>
      <c r="AE129" s="35">
        <f>results!S129+results!T129</f>
        <v>0</v>
      </c>
      <c r="AF129" s="35">
        <f>results!U129+results!V129</f>
        <v>0</v>
      </c>
      <c r="AG129" s="35">
        <f>results!W129+results!X129</f>
        <v>0</v>
      </c>
    </row>
    <row r="130" spans="1:33" x14ac:dyDescent="0.35">
      <c r="A130" s="18">
        <v>124</v>
      </c>
      <c r="B130" s="20">
        <f t="shared" si="16"/>
        <v>1</v>
      </c>
      <c r="C130" s="20">
        <f t="shared" si="17"/>
        <v>92</v>
      </c>
      <c r="D130" s="14">
        <f t="shared" si="20"/>
        <v>78</v>
      </c>
      <c r="E130" s="14">
        <f t="shared" si="20"/>
        <v>78</v>
      </c>
      <c r="F130" s="2" t="str">
        <f>IF(results!AA130&lt;&gt;"b","",results!B130)</f>
        <v/>
      </c>
      <c r="G130" s="2" t="str">
        <f>IF(results!$AA130&lt;&gt;"b","",results!Y130)</f>
        <v/>
      </c>
      <c r="H130" s="36" t="str">
        <f>IF(results!$AA130&lt;&gt;"b","",W130)</f>
        <v/>
      </c>
      <c r="I130" s="36" t="str">
        <f>IF(results!$AA130&lt;&gt;"b","",IF(X130=W130,X130+0.0001,X130))</f>
        <v/>
      </c>
      <c r="J130" s="36" t="str">
        <f>IF(results!$AA130&lt;&gt;"b","",IF(OR(W130=Y130,X130=Y130),Y130+0.0002,Y130))</f>
        <v/>
      </c>
      <c r="K130" s="36" t="str">
        <f>IF(results!$AA130&lt;&gt;"b","",IF(OR(W130=Z130,X130=Z130,Y130=Z130),Z130+0.0003,Z130))</f>
        <v/>
      </c>
      <c r="L130" s="36" t="str">
        <f>IF(results!$AA130&lt;&gt;"b","",IF(OR(W130=AA130,X130=AA130,Y130=AA130,Z130=AA130),AA130+0.0004,AA130))</f>
        <v/>
      </c>
      <c r="M130" s="36" t="str">
        <f>IF(results!$AA130&lt;&gt;"b","",IF(OR(W130=AB130,X130=AB130,Y130=AB130,Z130=AB130,AA130=AB130),AB130+0.0005,AB130))</f>
        <v/>
      </c>
      <c r="N130" s="36" t="str">
        <f>IF(results!$AA130&lt;&gt;"b","",IF(OR(W130=AC130,X130=AC130,Y130=AC130,Z130=AC130,AA130=AC130,AB130=AC130),AC130+0.0006,AC130))</f>
        <v/>
      </c>
      <c r="O130" s="36" t="str">
        <f>IF(results!$AA130&lt;&gt;"b","",IF(OR(W130=AD130,X130=AD130,Y130=AD130,Z130=AD130,AA130=AD130,AB130=AD130,AC130=AD130),AD130+0.0007,AD130))</f>
        <v/>
      </c>
      <c r="P130" s="36" t="str">
        <f>IF(results!$AA130&lt;&gt;"b","",IF(OR(W130=AE130,X130=AE130,Y130=AE130,Z130=AE130,AA130=AE130,AB130=AE130,AC130=AE130,AD130=AE130),AE130+0.0008,AE130))</f>
        <v/>
      </c>
      <c r="Q130" s="36" t="str">
        <f>IF(results!$AA130&lt;&gt;"b","",IF(OR(W130=AF130,X130=AF130,Y130=AF130,Z130=AF130,AA130=AF130,AB130=AF130,AC130=AF130,AD130=AF130,AE130=AF130),AF130+0.0009,AF130))</f>
        <v/>
      </c>
      <c r="R130" s="36" t="str">
        <f>IF(results!$AA130&lt;&gt;"b","",AG130*2)</f>
        <v/>
      </c>
      <c r="S130" s="54">
        <f t="shared" si="18"/>
        <v>0</v>
      </c>
      <c r="T130" s="4">
        <f t="shared" si="14"/>
        <v>1.2999999999999999E-5</v>
      </c>
      <c r="U130" s="4" t="str">
        <f>IF(results!$AA130&lt;&gt;"b","",results!Z130)</f>
        <v/>
      </c>
      <c r="V130" s="4">
        <f>IF(results!AA130="A",1,IF(results!AA130="B",2,IF(results!AA130="C",3,99)))</f>
        <v>1</v>
      </c>
      <c r="W130" s="35">
        <f>results!C130+results!D130</f>
        <v>0</v>
      </c>
      <c r="X130" s="35">
        <f>results!E130+results!F130</f>
        <v>0</v>
      </c>
      <c r="Y130" s="35">
        <f>results!G130+results!H130</f>
        <v>0</v>
      </c>
      <c r="Z130" s="35">
        <f>results!I130+results!J130</f>
        <v>0</v>
      </c>
      <c r="AA130" s="35">
        <f>results!K130+results!L130</f>
        <v>44</v>
      </c>
      <c r="AB130" s="35">
        <f>results!M130+results!N130</f>
        <v>0</v>
      </c>
      <c r="AC130" s="35">
        <f>results!O130+results!P130</f>
        <v>0</v>
      </c>
      <c r="AD130" s="35">
        <f>results!Q130+results!R130</f>
        <v>61</v>
      </c>
      <c r="AE130" s="35">
        <f>results!S130+results!T130</f>
        <v>0</v>
      </c>
      <c r="AF130" s="35">
        <f>results!U130+results!V130</f>
        <v>0</v>
      </c>
      <c r="AG130" s="35">
        <f>results!W130+results!X130</f>
        <v>0</v>
      </c>
    </row>
    <row r="131" spans="1:33" x14ac:dyDescent="0.35">
      <c r="A131" s="18">
        <v>125</v>
      </c>
      <c r="B131" s="20">
        <f t="shared" si="16"/>
        <v>40</v>
      </c>
      <c r="C131" s="20">
        <f t="shared" si="17"/>
        <v>45</v>
      </c>
      <c r="D131" s="14">
        <f t="shared" si="20"/>
        <v>45</v>
      </c>
      <c r="E131" s="14">
        <f t="shared" si="20"/>
        <v>45</v>
      </c>
      <c r="F131" s="2" t="str">
        <f>IF(results!AA131&lt;&gt;"b","",results!B131)</f>
        <v>Sutto Michele</v>
      </c>
      <c r="G131" s="2">
        <f>IF(results!$AA131&lt;&gt;"b","",results!Y131)</f>
        <v>1</v>
      </c>
      <c r="H131" s="36">
        <f>IF(results!$AA131&lt;&gt;"b","",W131)</f>
        <v>0</v>
      </c>
      <c r="I131" s="36">
        <f>IF(results!$AA131&lt;&gt;"b","",IF(X131=W131,X131+0.0001,X131))</f>
        <v>1E-4</v>
      </c>
      <c r="J131" s="36">
        <f>IF(results!$AA131&lt;&gt;"b","",IF(OR(W131=Y131,X131=Y131),Y131+0.0002,Y131))</f>
        <v>2.0000000000000001E-4</v>
      </c>
      <c r="K131" s="36">
        <f>IF(results!$AA131&lt;&gt;"b","",IF(OR(W131=Z131,X131=Z131,Y131=Z131),Z131+0.0003,Z131))</f>
        <v>2.9999999999999997E-4</v>
      </c>
      <c r="L131" s="36">
        <f>IF(results!$AA131&lt;&gt;"b","",IF(OR(W131=AA131,X131=AA131,Y131=AA131,Z131=AA131),AA131+0.0004,AA131))</f>
        <v>4.0000000000000002E-4</v>
      </c>
      <c r="M131" s="36">
        <f>IF(results!$AA131&lt;&gt;"b","",IF(OR(W131=AB131,X131=AB131,Y131=AB131,Z131=AB131,AA131=AB131),AB131+0.0005,AB131))</f>
        <v>5.0000000000000001E-4</v>
      </c>
      <c r="N131" s="36">
        <f>IF(results!$AA131&lt;&gt;"b","",IF(OR(W131=AC131,X131=AC131,Y131=AC131,Z131=AC131,AA131=AC131,AB131=AC131),AC131+0.0006,AC131))</f>
        <v>55</v>
      </c>
      <c r="O131" s="36">
        <f>IF(results!$AA131&lt;&gt;"b","",IF(OR(W131=AD131,X131=AD131,Y131=AD131,Z131=AD131,AA131=AD131,AB131=AD131,AC131=AD131),AD131+0.0007,AD131))</f>
        <v>6.9999999999999999E-4</v>
      </c>
      <c r="P131" s="36">
        <f>IF(results!$AA131&lt;&gt;"b","",IF(OR(W131=AE131,X131=AE131,Y131=AE131,Z131=AE131,AA131=AE131,AB131=AE131,AC131=AE131,AD131=AE131),AE131+0.0008,AE131))</f>
        <v>8.0000000000000004E-4</v>
      </c>
      <c r="Q131" s="36">
        <f>IF(results!$AA131&lt;&gt;"b","",IF(OR(W131=AF131,X131=AF131,Y131=AF131,Z131=AF131,AA131=AF131,AB131=AF131,AC131=AF131,AD131=AF131,AE131=AF131),AF131+0.0009,AF131))</f>
        <v>8.9999999999999998E-4</v>
      </c>
      <c r="R131" s="36">
        <f>IF(results!$AA131&lt;&gt;"b","",AG131*2)</f>
        <v>0</v>
      </c>
      <c r="S131" s="54">
        <f t="shared" si="18"/>
        <v>55.003300000000003</v>
      </c>
      <c r="T131" s="4">
        <f t="shared" si="14"/>
        <v>55.0033131</v>
      </c>
      <c r="U131" s="4">
        <f>IF(results!$AA131&lt;&gt;"b","",results!Z131)</f>
        <v>23.1</v>
      </c>
      <c r="V131" s="4">
        <f>IF(results!AA131="A",1,IF(results!AA131="B",2,IF(results!AA131="C",3,99)))</f>
        <v>2</v>
      </c>
      <c r="W131" s="35">
        <f>results!C131+results!D131</f>
        <v>0</v>
      </c>
      <c r="X131" s="35">
        <f>results!E131+results!F131</f>
        <v>0</v>
      </c>
      <c r="Y131" s="35">
        <f>results!G131+results!H131</f>
        <v>0</v>
      </c>
      <c r="Z131" s="35">
        <f>results!I131+results!J131</f>
        <v>0</v>
      </c>
      <c r="AA131" s="35">
        <f>results!K131+results!L131</f>
        <v>0</v>
      </c>
      <c r="AB131" s="35">
        <f>results!M131+results!N131</f>
        <v>0</v>
      </c>
      <c r="AC131" s="35">
        <f>results!O131+results!P131</f>
        <v>55</v>
      </c>
      <c r="AD131" s="35">
        <f>results!Q131+results!R131</f>
        <v>0</v>
      </c>
      <c r="AE131" s="35">
        <f>results!S131+results!T131</f>
        <v>0</v>
      </c>
      <c r="AF131" s="35">
        <f>results!U131+results!V131</f>
        <v>0</v>
      </c>
      <c r="AG131" s="35">
        <f>results!W131+results!X131</f>
        <v>0</v>
      </c>
    </row>
    <row r="132" spans="1:33" x14ac:dyDescent="0.35">
      <c r="A132" s="18">
        <v>126</v>
      </c>
      <c r="B132" s="20">
        <f t="shared" si="16"/>
        <v>1</v>
      </c>
      <c r="C132" s="20">
        <f t="shared" si="17"/>
        <v>91</v>
      </c>
      <c r="D132" s="14">
        <f t="shared" si="20"/>
        <v>78</v>
      </c>
      <c r="E132" s="14">
        <f t="shared" si="20"/>
        <v>78</v>
      </c>
      <c r="F132" s="2" t="str">
        <f>IF(results!AA132&lt;&gt;"b","",results!B132)</f>
        <v/>
      </c>
      <c r="G132" s="2" t="str">
        <f>IF(results!$AA132&lt;&gt;"b","",results!Y132)</f>
        <v/>
      </c>
      <c r="H132" s="36" t="str">
        <f>IF(results!$AA132&lt;&gt;"b","",W132)</f>
        <v/>
      </c>
      <c r="I132" s="36" t="str">
        <f>IF(results!$AA132&lt;&gt;"b","",IF(X132=W132,X132+0.0001,X132))</f>
        <v/>
      </c>
      <c r="J132" s="36" t="str">
        <f>IF(results!$AA132&lt;&gt;"b","",IF(OR(W132=Y132,X132=Y132),Y132+0.0002,Y132))</f>
        <v/>
      </c>
      <c r="K132" s="36" t="str">
        <f>IF(results!$AA132&lt;&gt;"b","",IF(OR(W132=Z132,X132=Z132,Y132=Z132),Z132+0.0003,Z132))</f>
        <v/>
      </c>
      <c r="L132" s="36" t="str">
        <f>IF(results!$AA132&lt;&gt;"b","",IF(OR(W132=AA132,X132=AA132,Y132=AA132,Z132=AA132),AA132+0.0004,AA132))</f>
        <v/>
      </c>
      <c r="M132" s="36" t="str">
        <f>IF(results!$AA132&lt;&gt;"b","",IF(OR(W132=AB132,X132=AB132,Y132=AB132,Z132=AB132,AA132=AB132),AB132+0.0005,AB132))</f>
        <v/>
      </c>
      <c r="N132" s="36" t="str">
        <f>IF(results!$AA132&lt;&gt;"b","",IF(OR(W132=AC132,X132=AC132,Y132=AC132,Z132=AC132,AA132=AC132,AB132=AC132),AC132+0.0006,AC132))</f>
        <v/>
      </c>
      <c r="O132" s="36" t="str">
        <f>IF(results!$AA132&lt;&gt;"b","",IF(OR(W132=AD132,X132=AD132,Y132=AD132,Z132=AD132,AA132=AD132,AB132=AD132,AC132=AD132),AD132+0.0007,AD132))</f>
        <v/>
      </c>
      <c r="P132" s="36" t="str">
        <f>IF(results!$AA132&lt;&gt;"b","",IF(OR(W132=AE132,X132=AE132,Y132=AE132,Z132=AE132,AA132=AE132,AB132=AE132,AC132=AE132,AD132=AE132),AE132+0.0008,AE132))</f>
        <v/>
      </c>
      <c r="Q132" s="36" t="str">
        <f>IF(results!$AA132&lt;&gt;"b","",IF(OR(W132=AF132,X132=AF132,Y132=AF132,Z132=AF132,AA132=AF132,AB132=AF132,AC132=AF132,AD132=AF132,AE132=AF132),AF132+0.0009,AF132))</f>
        <v/>
      </c>
      <c r="R132" s="36" t="str">
        <f>IF(results!$AA132&lt;&gt;"b","",AG132*2)</f>
        <v/>
      </c>
      <c r="S132" s="54">
        <f t="shared" si="18"/>
        <v>0</v>
      </c>
      <c r="T132" s="4">
        <f t="shared" si="14"/>
        <v>1.3199999999999999E-5</v>
      </c>
      <c r="U132" s="4" t="str">
        <f>IF(results!$AA132&lt;&gt;"b","",results!Z132)</f>
        <v/>
      </c>
      <c r="V132" s="4">
        <f>IF(results!AA132="A",1,IF(results!AA132="B",2,IF(results!AA132="C",3,99)))</f>
        <v>1</v>
      </c>
      <c r="W132" s="35">
        <f>results!C132+results!D132</f>
        <v>54</v>
      </c>
      <c r="X132" s="35">
        <f>results!E132+results!F132</f>
        <v>48</v>
      </c>
      <c r="Y132" s="35">
        <f>results!G132+results!H132</f>
        <v>0</v>
      </c>
      <c r="Z132" s="35">
        <f>results!I132+results!J132</f>
        <v>0</v>
      </c>
      <c r="AA132" s="35">
        <f>results!K132+results!L132</f>
        <v>53</v>
      </c>
      <c r="AB132" s="35">
        <f>results!M132+results!N132</f>
        <v>52</v>
      </c>
      <c r="AC132" s="35">
        <f>results!O132+results!P132</f>
        <v>0</v>
      </c>
      <c r="AD132" s="35">
        <f>results!Q132+results!R132</f>
        <v>56</v>
      </c>
      <c r="AE132" s="35">
        <f>results!S132+results!T132</f>
        <v>55</v>
      </c>
      <c r="AF132" s="35">
        <f>results!U132+results!V132</f>
        <v>0</v>
      </c>
      <c r="AG132" s="35">
        <f>results!W132+results!X132</f>
        <v>0</v>
      </c>
    </row>
    <row r="133" spans="1:33" x14ac:dyDescent="0.35">
      <c r="A133" s="18">
        <v>127</v>
      </c>
      <c r="B133" s="20">
        <f t="shared" si="16"/>
        <v>114</v>
      </c>
      <c r="C133" s="20">
        <f t="shared" si="17"/>
        <v>90</v>
      </c>
      <c r="D133" s="14">
        <f t="shared" si="20"/>
        <v>78</v>
      </c>
      <c r="E133" s="14">
        <f t="shared" si="20"/>
        <v>78</v>
      </c>
      <c r="F133" s="2" t="str">
        <f>IF(results!AA133&lt;&gt;"b","",results!B133)</f>
        <v/>
      </c>
      <c r="G133" s="2" t="str">
        <f>IF(results!$AA133&lt;&gt;"b","",results!Y133)</f>
        <v/>
      </c>
      <c r="H133" s="36" t="str">
        <f>IF(results!$AA133&lt;&gt;"b","",W133)</f>
        <v/>
      </c>
      <c r="I133" s="36" t="str">
        <f>IF(results!$AA133&lt;&gt;"b","",IF(X133=W133,X133+0.0001,X133))</f>
        <v/>
      </c>
      <c r="J133" s="36" t="str">
        <f>IF(results!$AA133&lt;&gt;"b","",IF(OR(W133=Y133,X133=Y133),Y133+0.0002,Y133))</f>
        <v/>
      </c>
      <c r="K133" s="36" t="str">
        <f>IF(results!$AA133&lt;&gt;"b","",IF(OR(W133=Z133,X133=Z133,Y133=Z133),Z133+0.0003,Z133))</f>
        <v/>
      </c>
      <c r="L133" s="36" t="str">
        <f>IF(results!$AA133&lt;&gt;"b","",IF(OR(W133=AA133,X133=AA133,Y133=AA133,Z133=AA133),AA133+0.0004,AA133))</f>
        <v/>
      </c>
      <c r="M133" s="36" t="str">
        <f>IF(results!$AA133&lt;&gt;"b","",IF(OR(W133=AB133,X133=AB133,Y133=AB133,Z133=AB133,AA133=AB133),AB133+0.0005,AB133))</f>
        <v/>
      </c>
      <c r="N133" s="36" t="str">
        <f>IF(results!$AA133&lt;&gt;"b","",IF(OR(W133=AC133,X133=AC133,Y133=AC133,Z133=AC133,AA133=AC133,AB133=AC133),AC133+0.0006,AC133))</f>
        <v/>
      </c>
      <c r="O133" s="36" t="str">
        <f>IF(results!$AA133&lt;&gt;"b","",IF(OR(W133=AD133,X133=AD133,Y133=AD133,Z133=AD133,AA133=AD133,AB133=AD133,AC133=AD133),AD133+0.0007,AD133))</f>
        <v/>
      </c>
      <c r="P133" s="36" t="str">
        <f>IF(results!$AA133&lt;&gt;"b","",IF(OR(W133=AE133,X133=AE133,Y133=AE133,Z133=AE133,AA133=AE133,AB133=AE133,AC133=AE133,AD133=AE133),AE133+0.0008,AE133))</f>
        <v/>
      </c>
      <c r="Q133" s="36" t="str">
        <f>IF(results!$AA133&lt;&gt;"b","",IF(OR(W133=AF133,X133=AF133,Y133=AF133,Z133=AF133,AA133=AF133,AB133=AF133,AC133=AF133,AD133=AF133,AE133=AF133),AF133+0.0009,AF133))</f>
        <v/>
      </c>
      <c r="R133" s="36" t="str">
        <f>IF(results!$AA133&lt;&gt;"b","",AG133*2)</f>
        <v/>
      </c>
      <c r="S133" s="54">
        <f t="shared" si="18"/>
        <v>0</v>
      </c>
      <c r="T133" s="4">
        <f t="shared" si="14"/>
        <v>1.33E-5</v>
      </c>
      <c r="U133" s="4" t="str">
        <f>IF(results!$AA133&lt;&gt;"b","",results!Z133)</f>
        <v/>
      </c>
      <c r="V133" s="4">
        <f>IF(results!AA133="A",1,IF(results!AA133="B",2,IF(results!AA133="C",3,99)))</f>
        <v>3</v>
      </c>
      <c r="W133" s="35">
        <f>results!C133+results!D133</f>
        <v>0</v>
      </c>
      <c r="X133" s="35">
        <f>results!E133+results!F133</f>
        <v>38</v>
      </c>
      <c r="Y133" s="35">
        <f>results!G133+results!H133</f>
        <v>32</v>
      </c>
      <c r="Z133" s="35">
        <f>results!I133+results!J133</f>
        <v>46</v>
      </c>
      <c r="AA133" s="35">
        <f>results!K133+results!L133</f>
        <v>40</v>
      </c>
      <c r="AB133" s="35">
        <f>results!M133+results!N133</f>
        <v>37</v>
      </c>
      <c r="AC133" s="35">
        <f>results!O133+results!P133</f>
        <v>40</v>
      </c>
      <c r="AD133" s="35">
        <f>results!Q133+results!R133</f>
        <v>51</v>
      </c>
      <c r="AE133" s="35">
        <f>results!S133+results!T133</f>
        <v>36</v>
      </c>
      <c r="AF133" s="35">
        <f>results!U133+results!V133</f>
        <v>42</v>
      </c>
      <c r="AG133" s="35">
        <f>results!W133+results!X133</f>
        <v>44</v>
      </c>
    </row>
    <row r="134" spans="1:33" x14ac:dyDescent="0.35">
      <c r="A134" s="18">
        <v>128</v>
      </c>
      <c r="B134" s="20">
        <f t="shared" si="16"/>
        <v>114</v>
      </c>
      <c r="C134" s="20">
        <f t="shared" si="17"/>
        <v>89</v>
      </c>
      <c r="D134" s="14">
        <f t="shared" si="20"/>
        <v>78</v>
      </c>
      <c r="E134" s="14">
        <f t="shared" si="20"/>
        <v>78</v>
      </c>
      <c r="F134" s="2" t="str">
        <f>IF(results!AA134&lt;&gt;"b","",results!B134)</f>
        <v/>
      </c>
      <c r="G134" s="2" t="str">
        <f>IF(results!$AA134&lt;&gt;"b","",results!Y134)</f>
        <v/>
      </c>
      <c r="H134" s="36" t="str">
        <f>IF(results!$AA134&lt;&gt;"b","",W134)</f>
        <v/>
      </c>
      <c r="I134" s="36" t="str">
        <f>IF(results!$AA134&lt;&gt;"b","",IF(X134=W134,X134+0.0001,X134))</f>
        <v/>
      </c>
      <c r="J134" s="36" t="str">
        <f>IF(results!$AA134&lt;&gt;"b","",IF(OR(W134=Y134,X134=Y134),Y134+0.0002,Y134))</f>
        <v/>
      </c>
      <c r="K134" s="36" t="str">
        <f>IF(results!$AA134&lt;&gt;"b","",IF(OR(W134=Z134,X134=Z134,Y134=Z134),Z134+0.0003,Z134))</f>
        <v/>
      </c>
      <c r="L134" s="36" t="str">
        <f>IF(results!$AA134&lt;&gt;"b","",IF(OR(W134=AA134,X134=AA134,Y134=AA134,Z134=AA134),AA134+0.0004,AA134))</f>
        <v/>
      </c>
      <c r="M134" s="36" t="str">
        <f>IF(results!$AA134&lt;&gt;"b","",IF(OR(W134=AB134,X134=AB134,Y134=AB134,Z134=AB134,AA134=AB134),AB134+0.0005,AB134))</f>
        <v/>
      </c>
      <c r="N134" s="36" t="str">
        <f>IF(results!$AA134&lt;&gt;"b","",IF(OR(W134=AC134,X134=AC134,Y134=AC134,Z134=AC134,AA134=AC134,AB134=AC134),AC134+0.0006,AC134))</f>
        <v/>
      </c>
      <c r="O134" s="36" t="str">
        <f>IF(results!$AA134&lt;&gt;"b","",IF(OR(W134=AD134,X134=AD134,Y134=AD134,Z134=AD134,AA134=AD134,AB134=AD134,AC134=AD134),AD134+0.0007,AD134))</f>
        <v/>
      </c>
      <c r="P134" s="36" t="str">
        <f>IF(results!$AA134&lt;&gt;"b","",IF(OR(W134=AE134,X134=AE134,Y134=AE134,Z134=AE134,AA134=AE134,AB134=AE134,AC134=AE134,AD134=AE134),AE134+0.0008,AE134))</f>
        <v/>
      </c>
      <c r="Q134" s="36" t="str">
        <f>IF(results!$AA134&lt;&gt;"b","",IF(OR(W134=AF134,X134=AF134,Y134=AF134,Z134=AF134,AA134=AF134,AB134=AF134,AC134=AF134,AD134=AF134,AE134=AF134),AF134+0.0009,AF134))</f>
        <v/>
      </c>
      <c r="R134" s="36" t="str">
        <f>IF(results!$AA134&lt;&gt;"b","",AG134*2)</f>
        <v/>
      </c>
      <c r="S134" s="54">
        <f t="shared" si="18"/>
        <v>0</v>
      </c>
      <c r="T134" s="4">
        <f t="shared" si="14"/>
        <v>1.3399999999999999E-5</v>
      </c>
      <c r="U134" s="4" t="str">
        <f>IF(results!$AA134&lt;&gt;"b","",results!Z134)</f>
        <v/>
      </c>
      <c r="V134" s="4">
        <f>IF(results!AA134="A",1,IF(results!AA134="B",2,IF(results!AA134="C",3,99)))</f>
        <v>3</v>
      </c>
      <c r="W134" s="35">
        <f>results!C134+results!D134</f>
        <v>0</v>
      </c>
      <c r="X134" s="35">
        <f>results!E134+results!F134</f>
        <v>0</v>
      </c>
      <c r="Y134" s="35">
        <f>results!G134+results!H134</f>
        <v>0</v>
      </c>
      <c r="Z134" s="35">
        <f>results!I134+results!J134</f>
        <v>0</v>
      </c>
      <c r="AA134" s="35">
        <f>results!K134+results!L134</f>
        <v>0</v>
      </c>
      <c r="AB134" s="35">
        <f>results!M134+results!N134</f>
        <v>0</v>
      </c>
      <c r="AC134" s="35">
        <f>results!O134+results!P134</f>
        <v>0</v>
      </c>
      <c r="AD134" s="35">
        <f>results!Q134+results!R134</f>
        <v>0</v>
      </c>
      <c r="AE134" s="35">
        <f>results!S134+results!T134</f>
        <v>0</v>
      </c>
      <c r="AF134" s="35">
        <f>results!U134+results!V134</f>
        <v>48</v>
      </c>
      <c r="AG134" s="35">
        <f>results!W134+results!X134</f>
        <v>35</v>
      </c>
    </row>
    <row r="135" spans="1:33" x14ac:dyDescent="0.35">
      <c r="A135" s="18">
        <v>129</v>
      </c>
      <c r="B135" s="20">
        <f t="shared" ref="B135:B160" si="21">RANK($V135,$V$7:$V$160,1)</f>
        <v>114</v>
      </c>
      <c r="C135" s="20">
        <f t="shared" ref="C135:C160" si="22">RANK($T135,$T$7:$T$160,0)</f>
        <v>75</v>
      </c>
      <c r="D135" s="14">
        <f t="shared" si="20"/>
        <v>75</v>
      </c>
      <c r="E135" s="14">
        <f t="shared" si="20"/>
        <v>75</v>
      </c>
      <c r="F135" s="2" t="str">
        <f>IF(results!AA135&lt;&gt;"b","",results!B135)</f>
        <v/>
      </c>
      <c r="G135" s="2" t="str">
        <f>IF(results!$AA135&lt;&gt;"b","",results!Y135)</f>
        <v/>
      </c>
      <c r="H135" s="36" t="str">
        <f>IF(results!$AA135&lt;&gt;"b","",W135)</f>
        <v/>
      </c>
      <c r="I135" s="36" t="str">
        <f>IF(results!$AA135&lt;&gt;"b","",IF(X135=W135,X135+0.0001,X135))</f>
        <v/>
      </c>
      <c r="J135" s="36" t="str">
        <f>IF(results!$AA135&lt;&gt;"b","",IF(OR(W135=Y135,X135=Y135),Y135+0.0002,Y135))</f>
        <v/>
      </c>
      <c r="K135" s="36" t="str">
        <f>IF(results!$AA135&lt;&gt;"b","",IF(OR(W135=Z135,X135=Z135,Y135=Z135),Z135+0.0003,Z135))</f>
        <v/>
      </c>
      <c r="L135" s="36" t="str">
        <f>IF(results!$AA135&lt;&gt;"b","",IF(OR(W135=AA135,X135=AA135,Y135=AA135,Z135=AA135),AA135+0.0004,AA135))</f>
        <v/>
      </c>
      <c r="M135" s="36" t="str">
        <f>IF(results!$AA135&lt;&gt;"b","",IF(OR(W135=AB135,X135=AB135,Y135=AB135,Z135=AB135,AA135=AB135),AB135+0.0005,AB135))</f>
        <v/>
      </c>
      <c r="N135" s="36" t="str">
        <f>IF(results!$AA135&lt;&gt;"b","",IF(OR(W135=AC135,X135=AC135,Y135=AC135,Z135=AC135,AA135=AC135,AB135=AC135),AC135+0.0006,AC135))</f>
        <v/>
      </c>
      <c r="O135" s="36" t="str">
        <f>IF(results!$AA135&lt;&gt;"b","",IF(OR(W135=AD135,X135=AD135,Y135=AD135,Z135=AD135,AA135=AD135,AB135=AD135,AC135=AD135),AD135+0.0007,AD135))</f>
        <v/>
      </c>
      <c r="P135" s="36" t="str">
        <f>IF(results!$AA135&lt;&gt;"b","",IF(OR(W135=AE135,X135=AE135,Y135=AE135,Z135=AE135,AA135=AE135,AB135=AE135,AC135=AE135,AD135=AE135),AE135+0.0008,AE135))</f>
        <v/>
      </c>
      <c r="Q135" s="36" t="str">
        <f>IF(results!$AA135&lt;&gt;"b","",IF(OR(W135=AF135,X135=AF135,Y135=AF135,Z135=AF135,AA135=AF135,AB135=AF135,AC135=AF135,AD135=AF135,AE135=AF135),AF135+0.0009,AF135))</f>
        <v/>
      </c>
      <c r="R135" s="36" t="str">
        <f>IF(results!$AA135&lt;&gt;"b","",AG135*2)</f>
        <v/>
      </c>
      <c r="S135" s="54">
        <f>IF(F135&lt;&gt;"",(MAX(H135:R135)+LARGE(H135:R135,2)+LARGE(H135:R135,3)+LARGE(H135:R135,4)+LARGE(H135:R135,5)+LARGE(H135:R135,6)),0)+0.0004</f>
        <v>4.0000000000000002E-4</v>
      </c>
      <c r="T135" s="4">
        <f t="shared" si="14"/>
        <v>4.1350000000000002E-4</v>
      </c>
      <c r="U135" s="4" t="str">
        <f>IF(results!$AA135&lt;&gt;"b","",results!Z135)</f>
        <v/>
      </c>
      <c r="V135" s="4">
        <f>IF(results!AA135="A",1,IF(results!AA135="B",2,IF(results!AA135="C",3,99)))</f>
        <v>3</v>
      </c>
      <c r="W135" s="35">
        <f>results!C135+results!D135</f>
        <v>34</v>
      </c>
      <c r="X135" s="35">
        <f>results!E135+results!F135</f>
        <v>19</v>
      </c>
      <c r="Y135" s="35">
        <f>results!G135+results!H135</f>
        <v>35</v>
      </c>
      <c r="Z135" s="35">
        <f>results!I135+results!J135</f>
        <v>28</v>
      </c>
      <c r="AA135" s="35">
        <f>results!K135+results!L135</f>
        <v>37</v>
      </c>
      <c r="AB135" s="35">
        <f>results!M135+results!N135</f>
        <v>0</v>
      </c>
      <c r="AC135" s="35">
        <f>results!O135+results!P135</f>
        <v>0</v>
      </c>
      <c r="AD135" s="35">
        <f>results!Q135+results!R135</f>
        <v>33</v>
      </c>
      <c r="AE135" s="35">
        <f>results!S135+results!T135</f>
        <v>23</v>
      </c>
      <c r="AF135" s="35">
        <f>results!U135+results!V135</f>
        <v>57</v>
      </c>
      <c r="AG135" s="35">
        <f>results!W135+results!X135</f>
        <v>29</v>
      </c>
    </row>
    <row r="136" spans="1:33" x14ac:dyDescent="0.35">
      <c r="A136" s="18">
        <v>130</v>
      </c>
      <c r="B136" s="20">
        <f t="shared" si="21"/>
        <v>40</v>
      </c>
      <c r="C136" s="20">
        <f t="shared" si="22"/>
        <v>72</v>
      </c>
      <c r="D136" s="14">
        <f t="shared" si="20"/>
        <v>72</v>
      </c>
      <c r="E136" s="14">
        <f t="shared" si="20"/>
        <v>72</v>
      </c>
      <c r="F136" s="2" t="str">
        <f>IF(results!AA136&lt;&gt;"b","",results!B136)</f>
        <v>Trampuz Tomislav</v>
      </c>
      <c r="G136" s="2">
        <f>IF(results!$AA136&lt;&gt;"b","",results!Y136)</f>
        <v>1</v>
      </c>
      <c r="H136" s="36">
        <f>IF(results!$AA136&lt;&gt;"b","",W136)</f>
        <v>0</v>
      </c>
      <c r="I136" s="36">
        <f>IF(results!$AA136&lt;&gt;"b","",IF(X136=W136,X136+0.0001,X136))</f>
        <v>1E-4</v>
      </c>
      <c r="J136" s="36">
        <f>IF(results!$AA136&lt;&gt;"b","",IF(OR(W136=Y136,X136=Y136),Y136+0.0002,Y136))</f>
        <v>2.0000000000000001E-4</v>
      </c>
      <c r="K136" s="36">
        <f>IF(results!$AA136&lt;&gt;"b","",IF(OR(W136=Z136,X136=Z136,Y136=Z136),Z136+0.0003,Z136))</f>
        <v>2.9999999999999997E-4</v>
      </c>
      <c r="L136" s="36">
        <f>IF(results!$AA136&lt;&gt;"b","",IF(OR(W136=AA136,X136=AA136,Y136=AA136,Z136=AA136),AA136+0.0004,AA136))</f>
        <v>4.0000000000000002E-4</v>
      </c>
      <c r="M136" s="36">
        <f>IF(results!$AA136&lt;&gt;"b","",IF(OR(W136=AB136,X136=AB136,Y136=AB136,Z136=AB136,AA136=AB136),AB136+0.0005,AB136))</f>
        <v>5.0000000000000001E-4</v>
      </c>
      <c r="N136" s="36">
        <f>IF(results!$AA136&lt;&gt;"b","",IF(OR(W136=AC136,X136=AC136,Y136=AC136,Z136=AC136,AA136=AC136,AB136=AC136),AC136+0.0006,AC136))</f>
        <v>5.9999999999999995E-4</v>
      </c>
      <c r="O136" s="36">
        <f>IF(results!$AA136&lt;&gt;"b","",IF(OR(W136=AD136,X136=AD136,Y136=AD136,Z136=AD136,AA136=AD136,AB136=AD136,AC136=AD136),AD136+0.0007,AD136))</f>
        <v>6.9999999999999999E-4</v>
      </c>
      <c r="P136" s="36">
        <f>IF(results!$AA136&lt;&gt;"b","",IF(OR(W136=AE136,X136=AE136,Y136=AE136,Z136=AE136,AA136=AE136,AB136=AE136,AC136=AE136,AD136=AE136),AE136+0.0008,AE136))</f>
        <v>34</v>
      </c>
      <c r="Q136" s="36">
        <f>IF(results!$AA136&lt;&gt;"b","",IF(OR(W136=AF136,X136=AF136,Y136=AF136,Z136=AF136,AA136=AF136,AB136=AF136,AC136=AF136,AD136=AF136,AE136=AF136),AF136+0.0009,AF136))</f>
        <v>8.9999999999999998E-4</v>
      </c>
      <c r="R136" s="36">
        <f>IF(results!$AA136&lt;&gt;"b","",AG136*2)</f>
        <v>0</v>
      </c>
      <c r="S136" s="54">
        <f t="shared" ref="S136:S146" si="23">IF(F136&lt;&gt;"",(MAX(H136:R136)+LARGE(H136:R136,2)+LARGE(H136:R136,3)+LARGE(H136:R136,4)+LARGE(H136:R136,5)+LARGE(H136:R136,6)),0)</f>
        <v>34.003100000000003</v>
      </c>
      <c r="T136" s="4">
        <f t="shared" ref="T136:T146" si="24">S136+0.0000001*ROW()</f>
        <v>34.003113600000006</v>
      </c>
      <c r="U136" s="4">
        <f>IF(results!$AA136&lt;&gt;"b","",results!Z136)</f>
        <v>25</v>
      </c>
      <c r="V136" s="4">
        <f>IF(results!AA136="A",1,IF(results!AA136="B",2,IF(results!AA136="C",3,99)))</f>
        <v>2</v>
      </c>
      <c r="W136" s="35">
        <f>results!C136+results!D136</f>
        <v>0</v>
      </c>
      <c r="X136" s="35">
        <f>results!E136+results!F136</f>
        <v>0</v>
      </c>
      <c r="Y136" s="35">
        <f>results!G136+results!H136</f>
        <v>0</v>
      </c>
      <c r="Z136" s="35">
        <f>results!I136+results!J136</f>
        <v>0</v>
      </c>
      <c r="AA136" s="35">
        <f>results!K136+results!L136</f>
        <v>0</v>
      </c>
      <c r="AB136" s="35">
        <f>results!M136+results!N136</f>
        <v>0</v>
      </c>
      <c r="AC136" s="35">
        <f>results!O136+results!P136</f>
        <v>0</v>
      </c>
      <c r="AD136" s="35">
        <f>results!Q136+results!R136</f>
        <v>0</v>
      </c>
      <c r="AE136" s="35">
        <f>results!S136+results!T136</f>
        <v>34</v>
      </c>
      <c r="AF136" s="35">
        <f>results!U136+results!V136</f>
        <v>0</v>
      </c>
      <c r="AG136" s="35">
        <f>results!W136+results!X136</f>
        <v>0</v>
      </c>
    </row>
    <row r="137" spans="1:33" x14ac:dyDescent="0.35">
      <c r="A137" s="18">
        <v>131</v>
      </c>
      <c r="B137" s="20">
        <f t="shared" si="21"/>
        <v>40</v>
      </c>
      <c r="C137" s="20">
        <f t="shared" si="22"/>
        <v>22</v>
      </c>
      <c r="D137" s="14">
        <f t="shared" si="20"/>
        <v>22</v>
      </c>
      <c r="E137" s="14">
        <f t="shared" si="20"/>
        <v>22</v>
      </c>
      <c r="F137" s="2" t="str">
        <f>IF(results!AA137&lt;&gt;"b","",results!B137)</f>
        <v>Traven Vinko</v>
      </c>
      <c r="G137" s="2">
        <f>IF(results!$AA137&lt;&gt;"b","",results!Y137)</f>
        <v>2</v>
      </c>
      <c r="H137" s="36">
        <f>IF(results!$AA137&lt;&gt;"b","",W137)</f>
        <v>0</v>
      </c>
      <c r="I137" s="36">
        <f>IF(results!$AA137&lt;&gt;"b","",IF(X137=W137,X137+0.0001,X137))</f>
        <v>1E-4</v>
      </c>
      <c r="J137" s="36">
        <f>IF(results!$AA137&lt;&gt;"b","",IF(OR(W137=Y137,X137=Y137),Y137+0.0002,Y137))</f>
        <v>2.0000000000000001E-4</v>
      </c>
      <c r="K137" s="36">
        <f>IF(results!$AA137&lt;&gt;"b","",IF(OR(W137=Z137,X137=Z137,Y137=Z137),Z137+0.0003,Z137))</f>
        <v>2.9999999999999997E-4</v>
      </c>
      <c r="L137" s="36">
        <f>IF(results!$AA137&lt;&gt;"b","",IF(OR(W137=AA137,X137=AA137,Y137=AA137,Z137=AA137),AA137+0.0004,AA137))</f>
        <v>52</v>
      </c>
      <c r="M137" s="36">
        <f>IF(results!$AA137&lt;&gt;"b","",IF(OR(W137=AB137,X137=AB137,Y137=AB137,Z137=AB137,AA137=AB137),AB137+0.0005,AB137))</f>
        <v>5.0000000000000001E-4</v>
      </c>
      <c r="N137" s="36">
        <f>IF(results!$AA137&lt;&gt;"b","",IF(OR(W137=AC137,X137=AC137,Y137=AC137,Z137=AC137,AA137=AC137,AB137=AC137),AC137+0.0006,AC137))</f>
        <v>5.9999999999999995E-4</v>
      </c>
      <c r="O137" s="36">
        <f>IF(results!$AA137&lt;&gt;"b","",IF(OR(W137=AD137,X137=AD137,Y137=AD137,Z137=AD137,AA137=AD137,AB137=AD137,AC137=AD137),AD137+0.0007,AD137))</f>
        <v>6.9999999999999999E-4</v>
      </c>
      <c r="P137" s="36">
        <f>IF(results!$AA137&lt;&gt;"b","",IF(OR(W137=AE137,X137=AE137,Y137=AE137,Z137=AE137,AA137=AE137,AB137=AE137,AC137=AE137,AD137=AE137),AE137+0.0008,AE137))</f>
        <v>8.0000000000000004E-4</v>
      </c>
      <c r="Q137" s="36">
        <f>IF(results!$AA137&lt;&gt;"b","",IF(OR(W137=AF137,X137=AF137,Y137=AF137,Z137=AF137,AA137=AF137,AB137=AF137,AC137=AF137,AD137=AF137,AE137=AF137),AF137+0.0009,AF137))</f>
        <v>8.9999999999999998E-4</v>
      </c>
      <c r="R137" s="36">
        <f>IF(results!$AA137&lt;&gt;"b","",AG137*2)</f>
        <v>114</v>
      </c>
      <c r="S137" s="54">
        <f t="shared" si="23"/>
        <v>166.00299999999999</v>
      </c>
      <c r="T137" s="4">
        <f t="shared" si="24"/>
        <v>166.0030137</v>
      </c>
      <c r="U137" s="4">
        <f>IF(results!$AA137&lt;&gt;"b","",results!Z137)</f>
        <v>23.7</v>
      </c>
      <c r="V137" s="4">
        <f>IF(results!AA137="A",1,IF(results!AA137="B",2,IF(results!AA137="C",3,99)))</f>
        <v>2</v>
      </c>
      <c r="W137" s="35">
        <f>results!C137+results!D137</f>
        <v>0</v>
      </c>
      <c r="X137" s="35">
        <f>results!E137+results!F137</f>
        <v>0</v>
      </c>
      <c r="Y137" s="35">
        <f>results!G137+results!H137</f>
        <v>0</v>
      </c>
      <c r="Z137" s="35">
        <f>results!I137+results!J137</f>
        <v>0</v>
      </c>
      <c r="AA137" s="35">
        <f>results!K137+results!L137</f>
        <v>52</v>
      </c>
      <c r="AB137" s="35">
        <f>results!M137+results!N137</f>
        <v>0</v>
      </c>
      <c r="AC137" s="35">
        <f>results!O137+results!P137</f>
        <v>0</v>
      </c>
      <c r="AD137" s="35">
        <f>results!Q137+results!R137</f>
        <v>0</v>
      </c>
      <c r="AE137" s="35">
        <f>results!S137+results!T137</f>
        <v>0</v>
      </c>
      <c r="AF137" s="35">
        <f>results!U137+results!V137</f>
        <v>0</v>
      </c>
      <c r="AG137" s="35">
        <f>results!W137+results!X137</f>
        <v>57</v>
      </c>
    </row>
    <row r="138" spans="1:33" x14ac:dyDescent="0.35">
      <c r="A138" s="18">
        <v>132</v>
      </c>
      <c r="B138" s="20">
        <f t="shared" si="21"/>
        <v>40</v>
      </c>
      <c r="C138" s="20">
        <f t="shared" si="22"/>
        <v>63</v>
      </c>
      <c r="D138" s="14">
        <f t="shared" si="20"/>
        <v>63</v>
      </c>
      <c r="E138" s="14">
        <f t="shared" si="20"/>
        <v>63</v>
      </c>
      <c r="F138" s="2" t="str">
        <f>IF(results!AA138&lt;&gt;"b","",results!B138)</f>
        <v>Turk Tanja</v>
      </c>
      <c r="G138" s="2">
        <f>IF(results!$AA138&lt;&gt;"b","",results!Y138)</f>
        <v>1</v>
      </c>
      <c r="H138" s="36">
        <f>IF(results!$AA138&lt;&gt;"b","",W138)</f>
        <v>0</v>
      </c>
      <c r="I138" s="36">
        <f>IF(results!$AA138&lt;&gt;"b","",IF(X138=W138,X138+0.0001,X138))</f>
        <v>1E-4</v>
      </c>
      <c r="J138" s="36">
        <f>IF(results!$AA138&lt;&gt;"b","",IF(OR(W138=Y138,X138=Y138),Y138+0.0002,Y138))</f>
        <v>41</v>
      </c>
      <c r="K138" s="36">
        <f>IF(results!$AA138&lt;&gt;"b","",IF(OR(W138=Z138,X138=Z138,Y138=Z138),Z138+0.0003,Z138))</f>
        <v>2.9999999999999997E-4</v>
      </c>
      <c r="L138" s="36">
        <f>IF(results!$AA138&lt;&gt;"b","",IF(OR(W138=AA138,X138=AA138,Y138=AA138,Z138=AA138),AA138+0.0004,AA138))</f>
        <v>4.0000000000000002E-4</v>
      </c>
      <c r="M138" s="36">
        <f>IF(results!$AA138&lt;&gt;"b","",IF(OR(W138=AB138,X138=AB138,Y138=AB138,Z138=AB138,AA138=AB138),AB138+0.0005,AB138))</f>
        <v>5.0000000000000001E-4</v>
      </c>
      <c r="N138" s="36">
        <f>IF(results!$AA138&lt;&gt;"b","",IF(OR(W138=AC138,X138=AC138,Y138=AC138,Z138=AC138,AA138=AC138,AB138=AC138),AC138+0.0006,AC138))</f>
        <v>5.9999999999999995E-4</v>
      </c>
      <c r="O138" s="36">
        <f>IF(results!$AA138&lt;&gt;"b","",IF(OR(W138=AD138,X138=AD138,Y138=AD138,Z138=AD138,AA138=AD138,AB138=AD138,AC138=AD138),AD138+0.0007,AD138))</f>
        <v>6.9999999999999999E-4</v>
      </c>
      <c r="P138" s="36">
        <f>IF(results!$AA138&lt;&gt;"b","",IF(OR(W138=AE138,X138=AE138,Y138=AE138,Z138=AE138,AA138=AE138,AB138=AE138,AC138=AE138,AD138=AE138),AE138+0.0008,AE138))</f>
        <v>8.0000000000000004E-4</v>
      </c>
      <c r="Q138" s="36">
        <f>IF(results!$AA138&lt;&gt;"b","",IF(OR(W138=AF138,X138=AF138,Y138=AF138,Z138=AF138,AA138=AF138,AB138=AF138,AC138=AF138,AD138=AF138,AE138=AF138),AF138+0.0009,AF138))</f>
        <v>8.9999999999999998E-4</v>
      </c>
      <c r="R138" s="36">
        <f>IF(results!$AA138&lt;&gt;"b","",AG138*2)</f>
        <v>0</v>
      </c>
      <c r="S138" s="54">
        <f t="shared" si="23"/>
        <v>41.003500000000003</v>
      </c>
      <c r="T138" s="4">
        <f t="shared" si="24"/>
        <v>41.0035138</v>
      </c>
      <c r="U138" s="4">
        <f>IF(results!$AA138&lt;&gt;"b","",results!Z138)</f>
        <v>23.2</v>
      </c>
      <c r="V138" s="4">
        <f>IF(results!AA138="A",1,IF(results!AA138="B",2,IF(results!AA138="C",3,99)))</f>
        <v>2</v>
      </c>
      <c r="W138" s="35">
        <f>results!C138+results!D138</f>
        <v>0</v>
      </c>
      <c r="X138" s="35">
        <f>results!E138+results!F138</f>
        <v>0</v>
      </c>
      <c r="Y138" s="35">
        <f>results!G138+results!H138</f>
        <v>41</v>
      </c>
      <c r="Z138" s="35">
        <f>results!I138+results!J138</f>
        <v>0</v>
      </c>
      <c r="AA138" s="35">
        <f>results!K138+results!L138</f>
        <v>0</v>
      </c>
      <c r="AB138" s="35">
        <f>results!M138+results!N138</f>
        <v>0</v>
      </c>
      <c r="AC138" s="35">
        <f>results!O138+results!P138</f>
        <v>0</v>
      </c>
      <c r="AD138" s="35">
        <f>results!Q138+results!R138</f>
        <v>0</v>
      </c>
      <c r="AE138" s="35">
        <f>results!S138+results!T138</f>
        <v>0</v>
      </c>
      <c r="AF138" s="35">
        <f>results!U138+results!V138</f>
        <v>0</v>
      </c>
      <c r="AG138" s="35">
        <f>results!W138+results!X138</f>
        <v>0</v>
      </c>
    </row>
    <row r="139" spans="1:33" x14ac:dyDescent="0.35">
      <c r="A139" s="18">
        <v>133</v>
      </c>
      <c r="B139" s="20">
        <f t="shared" si="21"/>
        <v>40</v>
      </c>
      <c r="C139" s="20">
        <f t="shared" si="22"/>
        <v>37</v>
      </c>
      <c r="D139" s="14">
        <f t="shared" si="20"/>
        <v>37</v>
      </c>
      <c r="E139" s="14">
        <f t="shared" si="20"/>
        <v>37</v>
      </c>
      <c r="F139" s="2" t="str">
        <f>IF(results!AA139&lt;&gt;"b","",results!B139)</f>
        <v>Umnik Tatiana</v>
      </c>
      <c r="G139" s="2">
        <f>IF(results!$AA139&lt;&gt;"b","",results!Y139)</f>
        <v>2</v>
      </c>
      <c r="H139" s="36">
        <f>IF(results!$AA139&lt;&gt;"b","",W139)</f>
        <v>0</v>
      </c>
      <c r="I139" s="36">
        <f>IF(results!$AA139&lt;&gt;"b","",IF(X139=W139,X139+0.0001,X139))</f>
        <v>1E-4</v>
      </c>
      <c r="J139" s="36">
        <f>IF(results!$AA139&lt;&gt;"b","",IF(OR(W139=Y139,X139=Y139),Y139+0.0002,Y139))</f>
        <v>46</v>
      </c>
      <c r="K139" s="36">
        <f>IF(results!$AA139&lt;&gt;"b","",IF(OR(W139=Z139,X139=Z139,Y139=Z139),Z139+0.0003,Z139))</f>
        <v>2.9999999999999997E-4</v>
      </c>
      <c r="L139" s="36">
        <f>IF(results!$AA139&lt;&gt;"b","",IF(OR(W139=AA139,X139=AA139,Y139=AA139,Z139=AA139),AA139+0.0004,AA139))</f>
        <v>48</v>
      </c>
      <c r="M139" s="36">
        <f>IF(results!$AA139&lt;&gt;"b","",IF(OR(W139=AB139,X139=AB139,Y139=AB139,Z139=AB139,AA139=AB139),AB139+0.0005,AB139))</f>
        <v>5.0000000000000001E-4</v>
      </c>
      <c r="N139" s="36">
        <f>IF(results!$AA139&lt;&gt;"b","",IF(OR(W139=AC139,X139=AC139,Y139=AC139,Z139=AC139,AA139=AC139,AB139=AC139),AC139+0.0006,AC139))</f>
        <v>5.9999999999999995E-4</v>
      </c>
      <c r="O139" s="36">
        <f>IF(results!$AA139&lt;&gt;"b","",IF(OR(W139=AD139,X139=AD139,Y139=AD139,Z139=AD139,AA139=AD139,AB139=AD139,AC139=AD139),AD139+0.0007,AD139))</f>
        <v>6.9999999999999999E-4</v>
      </c>
      <c r="P139" s="36">
        <f>IF(results!$AA139&lt;&gt;"b","",IF(OR(W139=AE139,X139=AE139,Y139=AE139,Z139=AE139,AA139=AE139,AB139=AE139,AC139=AE139,AD139=AE139),AE139+0.0008,AE139))</f>
        <v>8.0000000000000004E-4</v>
      </c>
      <c r="Q139" s="36">
        <f>IF(results!$AA139&lt;&gt;"b","",IF(OR(W139=AF139,X139=AF139,Y139=AF139,Z139=AF139,AA139=AF139,AB139=AF139,AC139=AF139,AD139=AF139,AE139=AF139),AF139+0.0009,AF139))</f>
        <v>8.9999999999999998E-4</v>
      </c>
      <c r="R139" s="36">
        <f>IF(results!$AA139&lt;&gt;"b","",AG139*2)</f>
        <v>0</v>
      </c>
      <c r="S139" s="54">
        <f t="shared" si="23"/>
        <v>94.003</v>
      </c>
      <c r="T139" s="4">
        <f t="shared" si="24"/>
        <v>94.003013899999999</v>
      </c>
      <c r="U139" s="4">
        <f>IF(results!$AA139&lt;&gt;"b","",results!Z139)</f>
        <v>23.8</v>
      </c>
      <c r="V139" s="4">
        <f>IF(results!AA139="A",1,IF(results!AA139="B",2,IF(results!AA139="C",3,99)))</f>
        <v>2</v>
      </c>
      <c r="W139" s="35">
        <f>results!C139+results!D139</f>
        <v>0</v>
      </c>
      <c r="X139" s="35">
        <f>results!E139+results!F139</f>
        <v>0</v>
      </c>
      <c r="Y139" s="35">
        <f>results!G139+results!H139</f>
        <v>46</v>
      </c>
      <c r="Z139" s="35">
        <f>results!I139+results!J139</f>
        <v>0</v>
      </c>
      <c r="AA139" s="35">
        <f>results!K139+results!L139</f>
        <v>48</v>
      </c>
      <c r="AB139" s="35">
        <f>results!M139+results!N139</f>
        <v>0</v>
      </c>
      <c r="AC139" s="35">
        <f>results!O139+results!P139</f>
        <v>0</v>
      </c>
      <c r="AD139" s="35">
        <f>results!Q139+results!R139</f>
        <v>0</v>
      </c>
      <c r="AE139" s="35">
        <f>results!S139+results!T139</f>
        <v>0</v>
      </c>
      <c r="AF139" s="35">
        <f>results!U139+results!V139</f>
        <v>0</v>
      </c>
      <c r="AG139" s="35">
        <f>results!W139+results!X139</f>
        <v>0</v>
      </c>
    </row>
    <row r="140" spans="1:33" x14ac:dyDescent="0.35">
      <c r="A140" s="18">
        <v>134</v>
      </c>
      <c r="B140" s="20">
        <f t="shared" si="21"/>
        <v>114</v>
      </c>
      <c r="C140" s="20">
        <f t="shared" si="22"/>
        <v>88</v>
      </c>
      <c r="D140" s="14">
        <f t="shared" si="20"/>
        <v>78</v>
      </c>
      <c r="E140" s="14">
        <f t="shared" si="20"/>
        <v>78</v>
      </c>
      <c r="F140" s="2" t="str">
        <f>IF(results!AA140&lt;&gt;"b","",results!B140)</f>
        <v/>
      </c>
      <c r="G140" s="2" t="str">
        <f>IF(results!$AA140&lt;&gt;"b","",results!Y140)</f>
        <v/>
      </c>
      <c r="H140" s="36" t="str">
        <f>IF(results!$AA140&lt;&gt;"b","",W140)</f>
        <v/>
      </c>
      <c r="I140" s="36" t="str">
        <f>IF(results!$AA140&lt;&gt;"b","",IF(X140=W140,X140+0.0001,X140))</f>
        <v/>
      </c>
      <c r="J140" s="36" t="str">
        <f>IF(results!$AA140&lt;&gt;"b","",IF(OR(W140=Y140,X140=Y140),Y140+0.0002,Y140))</f>
        <v/>
      </c>
      <c r="K140" s="36" t="str">
        <f>IF(results!$AA140&lt;&gt;"b","",IF(OR(W140=Z140,X140=Z140,Y140=Z140),Z140+0.0003,Z140))</f>
        <v/>
      </c>
      <c r="L140" s="36" t="str">
        <f>IF(results!$AA140&lt;&gt;"b","",IF(OR(W140=AA140,X140=AA140,Y140=AA140,Z140=AA140),AA140+0.0004,AA140))</f>
        <v/>
      </c>
      <c r="M140" s="36" t="str">
        <f>IF(results!$AA140&lt;&gt;"b","",IF(OR(W140=AB140,X140=AB140,Y140=AB140,Z140=AB140,AA140=AB140),AB140+0.0005,AB140))</f>
        <v/>
      </c>
      <c r="N140" s="36" t="str">
        <f>IF(results!$AA140&lt;&gt;"b","",IF(OR(W140=AC140,X140=AC140,Y140=AC140,Z140=AC140,AA140=AC140,AB140=AC140),AC140+0.0006,AC140))</f>
        <v/>
      </c>
      <c r="O140" s="36" t="str">
        <f>IF(results!$AA140&lt;&gt;"b","",IF(OR(W140=AD140,X140=AD140,Y140=AD140,Z140=AD140,AA140=AD140,AB140=AD140,AC140=AD140),AD140+0.0007,AD140))</f>
        <v/>
      </c>
      <c r="P140" s="36" t="str">
        <f>IF(results!$AA140&lt;&gt;"b","",IF(OR(W140=AE140,X140=AE140,Y140=AE140,Z140=AE140,AA140=AE140,AB140=AE140,AC140=AE140,AD140=AE140),AE140+0.0008,AE140))</f>
        <v/>
      </c>
      <c r="Q140" s="36" t="str">
        <f>IF(results!$AA140&lt;&gt;"b","",IF(OR(W140=AF140,X140=AF140,Y140=AF140,Z140=AF140,AA140=AF140,AB140=AF140,AC140=AF140,AD140=AF140,AE140=AF140),AF140+0.0009,AF140))</f>
        <v/>
      </c>
      <c r="R140" s="36" t="str">
        <f>IF(results!$AA140&lt;&gt;"b","",AG140*2)</f>
        <v/>
      </c>
      <c r="S140" s="54">
        <f t="shared" si="23"/>
        <v>0</v>
      </c>
      <c r="T140" s="4">
        <f t="shared" si="24"/>
        <v>1.4E-5</v>
      </c>
      <c r="U140" s="4" t="str">
        <f>IF(results!$AA140&lt;&gt;"b","",results!Z140)</f>
        <v/>
      </c>
      <c r="V140" s="4">
        <f>IF(results!AA140="A",1,IF(results!AA140="B",2,IF(results!AA140="C",3,99)))</f>
        <v>3</v>
      </c>
      <c r="W140" s="35">
        <f>results!C140+results!D140</f>
        <v>0</v>
      </c>
      <c r="X140" s="35">
        <f>results!E140+results!F140</f>
        <v>0</v>
      </c>
      <c r="Y140" s="35">
        <f>results!G140+results!H140</f>
        <v>56</v>
      </c>
      <c r="Z140" s="35">
        <f>results!I140+results!J140</f>
        <v>0</v>
      </c>
      <c r="AA140" s="35">
        <f>results!K140+results!L140</f>
        <v>45</v>
      </c>
      <c r="AB140" s="35">
        <f>results!M140+results!N140</f>
        <v>0</v>
      </c>
      <c r="AC140" s="35">
        <f>results!O140+results!P140</f>
        <v>42</v>
      </c>
      <c r="AD140" s="35">
        <f>results!Q140+results!R140</f>
        <v>0</v>
      </c>
      <c r="AE140" s="35">
        <f>results!S140+results!T140</f>
        <v>57</v>
      </c>
      <c r="AF140" s="35">
        <f>results!U140+results!V140</f>
        <v>30</v>
      </c>
      <c r="AG140" s="35">
        <f>results!W140+results!X140</f>
        <v>36</v>
      </c>
    </row>
    <row r="141" spans="1:33" x14ac:dyDescent="0.35">
      <c r="A141" s="18">
        <v>135</v>
      </c>
      <c r="B141" s="20">
        <f t="shared" si="21"/>
        <v>40</v>
      </c>
      <c r="C141" s="20">
        <f t="shared" si="22"/>
        <v>67</v>
      </c>
      <c r="D141" s="14">
        <f t="shared" si="20"/>
        <v>67</v>
      </c>
      <c r="E141" s="14">
        <f t="shared" si="20"/>
        <v>67</v>
      </c>
      <c r="F141" s="2" t="str">
        <f>IF(results!AA141&lt;&gt;"b","",results!B141)</f>
        <v>Vrtaric Irena</v>
      </c>
      <c r="G141" s="2">
        <f>IF(results!$AA141&lt;&gt;"b","",results!Y141)</f>
        <v>1</v>
      </c>
      <c r="H141" s="36">
        <f>IF(results!$AA141&lt;&gt;"b","",W141)</f>
        <v>0</v>
      </c>
      <c r="I141" s="36">
        <f>IF(results!$AA141&lt;&gt;"b","",IF(X141=W141,X141+0.0001,X141))</f>
        <v>1E-4</v>
      </c>
      <c r="J141" s="36">
        <f>IF(results!$AA141&lt;&gt;"b","",IF(OR(W141=Y141,X141=Y141),Y141+0.0002,Y141))</f>
        <v>2.0000000000000001E-4</v>
      </c>
      <c r="K141" s="36">
        <f>IF(results!$AA141&lt;&gt;"b","",IF(OR(W141=Z141,X141=Z141,Y141=Z141),Z141+0.0003,Z141))</f>
        <v>38</v>
      </c>
      <c r="L141" s="36">
        <f>IF(results!$AA141&lt;&gt;"b","",IF(OR(W141=AA141,X141=AA141,Y141=AA141,Z141=AA141),AA141+0.0004,AA141))</f>
        <v>4.0000000000000002E-4</v>
      </c>
      <c r="M141" s="36">
        <f>IF(results!$AA141&lt;&gt;"b","",IF(OR(W141=AB141,X141=AB141,Y141=AB141,Z141=AB141,AA141=AB141),AB141+0.0005,AB141))</f>
        <v>5.0000000000000001E-4</v>
      </c>
      <c r="N141" s="36">
        <f>IF(results!$AA141&lt;&gt;"b","",IF(OR(W141=AC141,X141=AC141,Y141=AC141,Z141=AC141,AA141=AC141,AB141=AC141),AC141+0.0006,AC141))</f>
        <v>5.9999999999999995E-4</v>
      </c>
      <c r="O141" s="36">
        <f>IF(results!$AA141&lt;&gt;"b","",IF(OR(W141=AD141,X141=AD141,Y141=AD141,Z141=AD141,AA141=AD141,AB141=AD141,AC141=AD141),AD141+0.0007,AD141))</f>
        <v>6.9999999999999999E-4</v>
      </c>
      <c r="P141" s="36">
        <f>IF(results!$AA141&lt;&gt;"b","",IF(OR(W141=AE141,X141=AE141,Y141=AE141,Z141=AE141,AA141=AE141,AB141=AE141,AC141=AE141,AD141=AE141),AE141+0.0008,AE141))</f>
        <v>8.0000000000000004E-4</v>
      </c>
      <c r="Q141" s="36">
        <f>IF(results!$AA141&lt;&gt;"b","",IF(OR(W141=AF141,X141=AF141,Y141=AF141,Z141=AF141,AA141=AF141,AB141=AF141,AC141=AF141,AD141=AF141,AE141=AF141),AF141+0.0009,AF141))</f>
        <v>8.9999999999999998E-4</v>
      </c>
      <c r="R141" s="36">
        <f>IF(results!$AA141&lt;&gt;"b","",AG141*2)</f>
        <v>0</v>
      </c>
      <c r="S141" s="54">
        <f t="shared" si="23"/>
        <v>38.003500000000003</v>
      </c>
      <c r="T141" s="4">
        <f t="shared" si="24"/>
        <v>38.003514100000004</v>
      </c>
      <c r="U141" s="4">
        <f>IF(results!$AA141&lt;&gt;"b","",results!Z141)</f>
        <v>20.399999999999999</v>
      </c>
      <c r="V141" s="4">
        <f>IF(results!AA141="A",1,IF(results!AA141="B",2,IF(results!AA141="C",3,99)))</f>
        <v>2</v>
      </c>
      <c r="W141" s="35">
        <f>results!C141+results!D141</f>
        <v>0</v>
      </c>
      <c r="X141" s="35">
        <f>results!E141+results!F141</f>
        <v>0</v>
      </c>
      <c r="Y141" s="35">
        <f>results!G141+results!H141</f>
        <v>0</v>
      </c>
      <c r="Z141" s="35">
        <f>results!I141+results!J141</f>
        <v>38</v>
      </c>
      <c r="AA141" s="35">
        <f>results!K141+results!L141</f>
        <v>0</v>
      </c>
      <c r="AB141" s="35">
        <f>results!M141+results!N141</f>
        <v>0</v>
      </c>
      <c r="AC141" s="35">
        <f>results!O141+results!P141</f>
        <v>0</v>
      </c>
      <c r="AD141" s="35">
        <f>results!Q141+results!R141</f>
        <v>0</v>
      </c>
      <c r="AE141" s="35">
        <f>results!S141+results!T141</f>
        <v>0</v>
      </c>
      <c r="AF141" s="35">
        <f>results!U141+results!V141</f>
        <v>0</v>
      </c>
      <c r="AG141" s="35">
        <f>results!W141+results!X141</f>
        <v>0</v>
      </c>
    </row>
    <row r="142" spans="1:33" x14ac:dyDescent="0.35">
      <c r="A142" s="18">
        <v>136</v>
      </c>
      <c r="B142" s="20">
        <f t="shared" si="21"/>
        <v>1</v>
      </c>
      <c r="C142" s="20">
        <f t="shared" si="22"/>
        <v>87</v>
      </c>
      <c r="D142" s="14">
        <f t="shared" si="20"/>
        <v>78</v>
      </c>
      <c r="E142" s="14">
        <f t="shared" si="20"/>
        <v>78</v>
      </c>
      <c r="F142" s="2" t="str">
        <f>IF(results!AA142&lt;&gt;"b","",results!B142)</f>
        <v/>
      </c>
      <c r="G142" s="2" t="str">
        <f>IF(results!$AA142&lt;&gt;"b","",results!Y142)</f>
        <v/>
      </c>
      <c r="H142" s="36" t="str">
        <f>IF(results!$AA142&lt;&gt;"b","",W142)</f>
        <v/>
      </c>
      <c r="I142" s="36" t="str">
        <f>IF(results!$AA142&lt;&gt;"b","",IF(X142=W142,X142+0.0001,X142))</f>
        <v/>
      </c>
      <c r="J142" s="36" t="str">
        <f>IF(results!$AA142&lt;&gt;"b","",IF(OR(W142=Y142,X142=Y142),Y142+0.0002,Y142))</f>
        <v/>
      </c>
      <c r="K142" s="36" t="str">
        <f>IF(results!$AA142&lt;&gt;"b","",IF(OR(W142=Z142,X142=Z142,Y142=Z142),Z142+0.0003,Z142))</f>
        <v/>
      </c>
      <c r="L142" s="36" t="str">
        <f>IF(results!$AA142&lt;&gt;"b","",IF(OR(W142=AA142,X142=AA142,Y142=AA142,Z142=AA142),AA142+0.0004,AA142))</f>
        <v/>
      </c>
      <c r="M142" s="36" t="str">
        <f>IF(results!$AA142&lt;&gt;"b","",IF(OR(W142=AB142,X142=AB142,Y142=AB142,Z142=AB142,AA142=AB142),AB142+0.0005,AB142))</f>
        <v/>
      </c>
      <c r="N142" s="36" t="str">
        <f>IF(results!$AA142&lt;&gt;"b","",IF(OR(W142=AC142,X142=AC142,Y142=AC142,Z142=AC142,AA142=AC142,AB142=AC142),AC142+0.0006,AC142))</f>
        <v/>
      </c>
      <c r="O142" s="36" t="str">
        <f>IF(results!$AA142&lt;&gt;"b","",IF(OR(W142=AD142,X142=AD142,Y142=AD142,Z142=AD142,AA142=AD142,AB142=AD142,AC142=AD142),AD142+0.0007,AD142))</f>
        <v/>
      </c>
      <c r="P142" s="36" t="str">
        <f>IF(results!$AA142&lt;&gt;"b","",IF(OR(W142=AE142,X142=AE142,Y142=AE142,Z142=AE142,AA142=AE142,AB142=AE142,AC142=AE142,AD142=AE142),AE142+0.0008,AE142))</f>
        <v/>
      </c>
      <c r="Q142" s="36" t="str">
        <f>IF(results!$AA142&lt;&gt;"b","",IF(OR(W142=AF142,X142=AF142,Y142=AF142,Z142=AF142,AA142=AF142,AB142=AF142,AC142=AF142,AD142=AF142,AE142=AF142),AF142+0.0009,AF142))</f>
        <v/>
      </c>
      <c r="R142" s="36" t="str">
        <f>IF(results!$AA142&lt;&gt;"b","",AG142*2)</f>
        <v/>
      </c>
      <c r="S142" s="54">
        <f t="shared" si="23"/>
        <v>0</v>
      </c>
      <c r="T142" s="4">
        <f t="shared" si="24"/>
        <v>1.42E-5</v>
      </c>
      <c r="U142" s="4" t="str">
        <f>IF(results!$AA142&lt;&gt;"b","",results!Z142)</f>
        <v/>
      </c>
      <c r="V142" s="4">
        <f>IF(results!AA142="A",1,IF(results!AA142="B",2,IF(results!AA142="C",3,99)))</f>
        <v>1</v>
      </c>
      <c r="W142" s="35">
        <f>results!C142+results!D142</f>
        <v>0</v>
      </c>
      <c r="X142" s="35">
        <f>results!E142+results!F142</f>
        <v>0</v>
      </c>
      <c r="Y142" s="35">
        <f>results!G142+results!H142</f>
        <v>0</v>
      </c>
      <c r="Z142" s="35">
        <f>results!I142+results!J142</f>
        <v>0</v>
      </c>
      <c r="AA142" s="35">
        <f>results!K142+results!L142</f>
        <v>0</v>
      </c>
      <c r="AB142" s="35">
        <f>results!M142+results!N142</f>
        <v>0</v>
      </c>
      <c r="AC142" s="35">
        <f>results!O142+results!P142</f>
        <v>42</v>
      </c>
      <c r="AD142" s="35">
        <f>results!Q142+results!R142</f>
        <v>59</v>
      </c>
      <c r="AE142" s="35">
        <f>results!S142+results!T142</f>
        <v>46</v>
      </c>
      <c r="AF142" s="35">
        <f>results!U142+results!V142</f>
        <v>0</v>
      </c>
      <c r="AG142" s="35">
        <f>results!W142+results!X142</f>
        <v>0</v>
      </c>
    </row>
    <row r="143" spans="1:33" x14ac:dyDescent="0.35">
      <c r="A143" s="18">
        <v>137</v>
      </c>
      <c r="B143" s="20">
        <f t="shared" si="21"/>
        <v>40</v>
      </c>
      <c r="C143" s="20">
        <f t="shared" si="22"/>
        <v>4</v>
      </c>
      <c r="D143" s="14">
        <f t="shared" si="20"/>
        <v>4</v>
      </c>
      <c r="E143" s="14">
        <f t="shared" si="20"/>
        <v>4</v>
      </c>
      <c r="F143" s="2" t="str">
        <f>IF(results!AA143&lt;&gt;"b","",results!B143)</f>
        <v xml:space="preserve">Wedam Walter </v>
      </c>
      <c r="G143" s="2">
        <f>IF(results!$AA143&lt;&gt;"b","",results!Y143)</f>
        <v>8</v>
      </c>
      <c r="H143" s="36">
        <f>IF(results!$AA143&lt;&gt;"b","",W143)</f>
        <v>43</v>
      </c>
      <c r="I143" s="36">
        <f>IF(results!$AA143&lt;&gt;"b","",IF(X143=W143,X143+0.0001,X143))</f>
        <v>0</v>
      </c>
      <c r="J143" s="36">
        <f>IF(results!$AA143&lt;&gt;"b","",IF(OR(W143=Y143,X143=Y143),Y143+0.0002,Y143))</f>
        <v>2.0000000000000001E-4</v>
      </c>
      <c r="K143" s="36">
        <f>IF(results!$AA143&lt;&gt;"b","",IF(OR(W143=Z143,X143=Z143,Y143=Z143),Z143+0.0003,Z143))</f>
        <v>28</v>
      </c>
      <c r="L143" s="36">
        <f>IF(results!$AA143&lt;&gt;"b","",IF(OR(W143=AA143,X143=AA143,Y143=AA143,Z143=AA143),AA143+0.0004,AA143))</f>
        <v>37</v>
      </c>
      <c r="M143" s="36">
        <f>IF(results!$AA143&lt;&gt;"b","",IF(OR(W143=AB143,X143=AB143,Y143=AB143,Z143=AB143,AA143=AB143),AB143+0.0005,AB143))</f>
        <v>46</v>
      </c>
      <c r="N143" s="36">
        <f>IF(results!$AA143&lt;&gt;"b","",IF(OR(W143=AC143,X143=AC143,Y143=AC143,Z143=AC143,AA143=AC143,AB143=AC143),AC143+0.0006,AC143))</f>
        <v>56</v>
      </c>
      <c r="O143" s="36">
        <f>IF(results!$AA143&lt;&gt;"b","",IF(OR(W143=AD143,X143=AD143,Y143=AD143,Z143=AD143,AA143=AD143,AB143=AD143,AC143=AD143),AD143+0.0007,AD143))</f>
        <v>62</v>
      </c>
      <c r="P143" s="36">
        <f>IF(results!$AA143&lt;&gt;"b","",IF(OR(W143=AE143,X143=AE143,Y143=AE143,Z143=AE143,AA143=AE143,AB143=AE143,AC143=AE143,AD143=AE143),AE143+0.0008,AE143))</f>
        <v>56.000799999999998</v>
      </c>
      <c r="Q143" s="36">
        <f>IF(results!$AA143&lt;&gt;"b","",IF(OR(W143=AF143,X143=AF143,Y143=AF143,Z143=AF143,AA143=AF143,AB143=AF143,AC143=AF143,AD143=AF143,AE143=AF143),AF143+0.0009,AF143))</f>
        <v>8.9999999999999998E-4</v>
      </c>
      <c r="R143" s="36">
        <f>IF(results!$AA143&lt;&gt;"b","",AG143*2)</f>
        <v>94</v>
      </c>
      <c r="S143" s="54">
        <f t="shared" si="23"/>
        <v>357.00080000000003</v>
      </c>
      <c r="T143" s="4">
        <f t="shared" si="24"/>
        <v>357.0008143</v>
      </c>
      <c r="U143" s="4">
        <f>IF(results!$AA143&lt;&gt;"b","",results!Z143)</f>
        <v>15.8</v>
      </c>
      <c r="V143" s="4">
        <f>IF(results!AA143="A",1,IF(results!AA143="B",2,IF(results!AA143="C",3,99)))</f>
        <v>2</v>
      </c>
      <c r="W143" s="35">
        <f>results!C143+results!D143</f>
        <v>43</v>
      </c>
      <c r="X143" s="35">
        <f>results!E143+results!F143</f>
        <v>0</v>
      </c>
      <c r="Y143" s="35">
        <f>results!G143+results!H143</f>
        <v>0</v>
      </c>
      <c r="Z143" s="35">
        <f>results!I143+results!J143</f>
        <v>28</v>
      </c>
      <c r="AA143" s="35">
        <f>results!K143+results!L143</f>
        <v>37</v>
      </c>
      <c r="AB143" s="35">
        <f>results!M143+results!N143</f>
        <v>46</v>
      </c>
      <c r="AC143" s="35">
        <f>results!O143+results!P143</f>
        <v>56</v>
      </c>
      <c r="AD143" s="35">
        <f>results!Q143+results!R143</f>
        <v>62</v>
      </c>
      <c r="AE143" s="35">
        <f>results!S143+results!T143</f>
        <v>56</v>
      </c>
      <c r="AF143" s="35">
        <f>results!U143+results!V143</f>
        <v>0</v>
      </c>
      <c r="AG143" s="35">
        <f>results!W143+results!X143</f>
        <v>47</v>
      </c>
    </row>
    <row r="144" spans="1:33" x14ac:dyDescent="0.35">
      <c r="A144" s="18">
        <v>138</v>
      </c>
      <c r="B144" s="20">
        <f t="shared" si="21"/>
        <v>40</v>
      </c>
      <c r="C144" s="20">
        <f t="shared" si="22"/>
        <v>13</v>
      </c>
      <c r="D144" s="14">
        <f t="shared" si="20"/>
        <v>13</v>
      </c>
      <c r="E144" s="14">
        <f t="shared" si="20"/>
        <v>13</v>
      </c>
      <c r="F144" s="2" t="str">
        <f>IF(results!AA144&lt;&gt;"b","",results!B144)</f>
        <v>Wurzer Gernot</v>
      </c>
      <c r="G144" s="2">
        <f>IF(results!$AA144&lt;&gt;"b","",results!Y144)</f>
        <v>4</v>
      </c>
      <c r="H144" s="36">
        <f>IF(results!$AA144&lt;&gt;"b","",W144)</f>
        <v>0</v>
      </c>
      <c r="I144" s="36">
        <f>IF(results!$AA144&lt;&gt;"b","",IF(X144=W144,X144+0.0001,X144))</f>
        <v>37</v>
      </c>
      <c r="J144" s="36">
        <f>IF(results!$AA144&lt;&gt;"b","",IF(OR(W144=Y144,X144=Y144),Y144+0.0002,Y144))</f>
        <v>2.0000000000000001E-4</v>
      </c>
      <c r="K144" s="36">
        <f>IF(results!$AA144&lt;&gt;"b","",IF(OR(W144=Z144,X144=Z144,Y144=Z144),Z144+0.0003,Z144))</f>
        <v>2.9999999999999997E-4</v>
      </c>
      <c r="L144" s="36">
        <f>IF(results!$AA144&lt;&gt;"b","",IF(OR(W144=AA144,X144=AA144,Y144=AA144,Z144=AA144),AA144+0.0004,AA144))</f>
        <v>4.0000000000000002E-4</v>
      </c>
      <c r="M144" s="36">
        <f>IF(results!$AA144&lt;&gt;"b","",IF(OR(W144=AB144,X144=AB144,Y144=AB144,Z144=AB144,AA144=AB144),AB144+0.0005,AB144))</f>
        <v>47</v>
      </c>
      <c r="N144" s="36">
        <f>IF(results!$AA144&lt;&gt;"b","",IF(OR(W144=AC144,X144=AC144,Y144=AC144,Z144=AC144,AA144=AC144,AB144=AC144),AC144+0.0006,AC144))</f>
        <v>5.9999999999999995E-4</v>
      </c>
      <c r="O144" s="36">
        <f>IF(results!$AA144&lt;&gt;"b","",IF(OR(W144=AD144,X144=AD144,Y144=AD144,Z144=AD144,AA144=AD144,AB144=AD144,AC144=AD144),AD144+0.0007,AD144))</f>
        <v>6.9999999999999999E-4</v>
      </c>
      <c r="P144" s="36">
        <f>IF(results!$AA144&lt;&gt;"b","",IF(OR(W144=AE144,X144=AE144,Y144=AE144,Z144=AE144,AA144=AE144,AB144=AE144,AC144=AE144,AD144=AE144),AE144+0.0008,AE144))</f>
        <v>8.0000000000000004E-4</v>
      </c>
      <c r="Q144" s="36">
        <f>IF(results!$AA144&lt;&gt;"b","",IF(OR(W144=AF144,X144=AF144,Y144=AF144,Z144=AF144,AA144=AF144,AB144=AF144,AC144=AF144,AD144=AF144,AE144=AF144),AF144+0.0009,AF144))</f>
        <v>55</v>
      </c>
      <c r="R144" s="36">
        <f>IF(results!$AA144&lt;&gt;"b","",AG144*2)</f>
        <v>100</v>
      </c>
      <c r="S144" s="54">
        <f t="shared" si="23"/>
        <v>239.00149999999999</v>
      </c>
      <c r="T144" s="4">
        <f t="shared" si="24"/>
        <v>239.00151439999999</v>
      </c>
      <c r="U144" s="4">
        <f>IF(results!$AA144&lt;&gt;"b","",results!Z144)</f>
        <v>19.7</v>
      </c>
      <c r="V144" s="4">
        <f>IF(results!AA144="A",1,IF(results!AA144="B",2,IF(results!AA144="C",3,99)))</f>
        <v>2</v>
      </c>
      <c r="W144" s="35">
        <f>results!C144+results!D144</f>
        <v>0</v>
      </c>
      <c r="X144" s="35">
        <f>results!E144+results!F144</f>
        <v>37</v>
      </c>
      <c r="Y144" s="35">
        <f>results!G144+results!H144</f>
        <v>0</v>
      </c>
      <c r="Z144" s="35">
        <f>results!I144+results!J144</f>
        <v>0</v>
      </c>
      <c r="AA144" s="35">
        <f>results!K144+results!L144</f>
        <v>0</v>
      </c>
      <c r="AB144" s="35">
        <f>results!M144+results!N144</f>
        <v>47</v>
      </c>
      <c r="AC144" s="35">
        <f>results!O144+results!P144</f>
        <v>0</v>
      </c>
      <c r="AD144" s="35">
        <f>results!Q144+results!R144</f>
        <v>0</v>
      </c>
      <c r="AE144" s="35">
        <f>results!S144+results!T144</f>
        <v>0</v>
      </c>
      <c r="AF144" s="35">
        <f>results!U144+results!V144</f>
        <v>55</v>
      </c>
      <c r="AG144" s="35">
        <f>results!W144+results!X144</f>
        <v>50</v>
      </c>
    </row>
    <row r="145" spans="1:33" x14ac:dyDescent="0.35">
      <c r="A145" s="18">
        <v>139</v>
      </c>
      <c r="B145" s="20">
        <f t="shared" si="21"/>
        <v>114</v>
      </c>
      <c r="C145" s="20">
        <f t="shared" si="22"/>
        <v>86</v>
      </c>
      <c r="D145" s="14">
        <f t="shared" si="20"/>
        <v>78</v>
      </c>
      <c r="E145" s="14">
        <f t="shared" si="20"/>
        <v>78</v>
      </c>
      <c r="F145" s="2" t="str">
        <f>IF(results!AA145&lt;&gt;"b","",results!B145)</f>
        <v/>
      </c>
      <c r="G145" s="2" t="str">
        <f>IF(results!$AA145&lt;&gt;"b","",results!Y145)</f>
        <v/>
      </c>
      <c r="H145" s="36" t="str">
        <f>IF(results!$AA145&lt;&gt;"b","",W145)</f>
        <v/>
      </c>
      <c r="I145" s="36" t="str">
        <f>IF(results!$AA145&lt;&gt;"b","",IF(X145=W145,X145+0.0001,X145))</f>
        <v/>
      </c>
      <c r="J145" s="36" t="str">
        <f>IF(results!$AA145&lt;&gt;"b","",IF(OR(W145=Y145,X145=Y145),Y145+0.0002,Y145))</f>
        <v/>
      </c>
      <c r="K145" s="36" t="str">
        <f>IF(results!$AA145&lt;&gt;"b","",IF(OR(W145=Z145,X145=Z145,Y145=Z145),Z145+0.0003,Z145))</f>
        <v/>
      </c>
      <c r="L145" s="36" t="str">
        <f>IF(results!$AA145&lt;&gt;"b","",IF(OR(W145=AA145,X145=AA145,Y145=AA145,Z145=AA145),AA145+0.0004,AA145))</f>
        <v/>
      </c>
      <c r="M145" s="36" t="str">
        <f>IF(results!$AA145&lt;&gt;"b","",IF(OR(W145=AB145,X145=AB145,Y145=AB145,Z145=AB145,AA145=AB145),AB145+0.0005,AB145))</f>
        <v/>
      </c>
      <c r="N145" s="36" t="str">
        <f>IF(results!$AA145&lt;&gt;"b","",IF(OR(W145=AC145,X145=AC145,Y145=AC145,Z145=AC145,AA145=AC145,AB145=AC145),AC145+0.0006,AC145))</f>
        <v/>
      </c>
      <c r="O145" s="36" t="str">
        <f>IF(results!$AA145&lt;&gt;"b","",IF(OR(W145=AD145,X145=AD145,Y145=AD145,Z145=AD145,AA145=AD145,AB145=AD145,AC145=AD145),AD145+0.0007,AD145))</f>
        <v/>
      </c>
      <c r="P145" s="36" t="str">
        <f>IF(results!$AA145&lt;&gt;"b","",IF(OR(W145=AE145,X145=AE145,Y145=AE145,Z145=AE145,AA145=AE145,AB145=AE145,AC145=AE145,AD145=AE145),AE145+0.0008,AE145))</f>
        <v/>
      </c>
      <c r="Q145" s="36" t="str">
        <f>IF(results!$AA145&lt;&gt;"b","",IF(OR(W145=AF145,X145=AF145,Y145=AF145,Z145=AF145,AA145=AF145,AB145=AF145,AC145=AF145,AD145=AF145,AE145=AF145),AF145+0.0009,AF145))</f>
        <v/>
      </c>
      <c r="R145" s="36" t="str">
        <f>IF(results!$AA145&lt;&gt;"b","",AG145*2)</f>
        <v/>
      </c>
      <c r="S145" s="54">
        <f t="shared" si="23"/>
        <v>0</v>
      </c>
      <c r="T145" s="4">
        <f t="shared" si="24"/>
        <v>1.45E-5</v>
      </c>
      <c r="U145" s="4" t="str">
        <f>IF(results!$AA145&lt;&gt;"b","",results!Z145)</f>
        <v/>
      </c>
      <c r="V145" s="4">
        <f>IF(results!AA145="A",1,IF(results!AA145="B",2,IF(results!AA145="C",3,99)))</f>
        <v>3</v>
      </c>
      <c r="W145" s="35">
        <f>results!C145+results!D145</f>
        <v>0</v>
      </c>
      <c r="X145" s="35">
        <f>results!E145+results!F145</f>
        <v>62</v>
      </c>
      <c r="Y145" s="35">
        <f>results!G145+results!H145</f>
        <v>0</v>
      </c>
      <c r="Z145" s="35">
        <f>results!I145+results!J145</f>
        <v>0</v>
      </c>
      <c r="AA145" s="35">
        <f>results!K145+results!L145</f>
        <v>0</v>
      </c>
      <c r="AB145" s="35">
        <f>results!M145+results!N145</f>
        <v>58</v>
      </c>
      <c r="AC145" s="35">
        <f>results!O145+results!P145</f>
        <v>0</v>
      </c>
      <c r="AD145" s="35">
        <f>results!Q145+results!R145</f>
        <v>0</v>
      </c>
      <c r="AE145" s="35">
        <f>results!S145+results!T145</f>
        <v>0</v>
      </c>
      <c r="AF145" s="35">
        <f>results!U145+results!V145</f>
        <v>50</v>
      </c>
      <c r="AG145" s="35">
        <f>results!W145+results!X145</f>
        <v>61</v>
      </c>
    </row>
    <row r="146" spans="1:33" x14ac:dyDescent="0.35">
      <c r="A146" s="18">
        <v>140</v>
      </c>
      <c r="B146" s="20">
        <f t="shared" si="21"/>
        <v>40</v>
      </c>
      <c r="C146" s="20">
        <f t="shared" si="22"/>
        <v>30</v>
      </c>
      <c r="D146" s="14">
        <f t="shared" si="20"/>
        <v>30</v>
      </c>
      <c r="E146" s="14">
        <f t="shared" si="20"/>
        <v>30</v>
      </c>
      <c r="F146" s="2" t="str">
        <f>IF(results!AA146&lt;&gt;"b","",results!B146)</f>
        <v>Wurzer Raffael</v>
      </c>
      <c r="G146" s="2">
        <f>IF(results!$AA146&lt;&gt;"b","",results!Y146)</f>
        <v>1</v>
      </c>
      <c r="H146" s="36">
        <f>IF(results!$AA146&lt;&gt;"b","",W146)</f>
        <v>0</v>
      </c>
      <c r="I146" s="36">
        <f>IF(results!$AA146&lt;&gt;"b","",IF(X146=W146,X146+0.0001,X146))</f>
        <v>1E-4</v>
      </c>
      <c r="J146" s="36">
        <f>IF(results!$AA146&lt;&gt;"b","",IF(OR(W146=Y146,X146=Y146),Y146+0.0002,Y146))</f>
        <v>2.0000000000000001E-4</v>
      </c>
      <c r="K146" s="36">
        <f>IF(results!$AA146&lt;&gt;"b","",IF(OR(W146=Z146,X146=Z146,Y146=Z146),Z146+0.0003,Z146))</f>
        <v>2.9999999999999997E-4</v>
      </c>
      <c r="L146" s="36">
        <f>IF(results!$AA146&lt;&gt;"b","",IF(OR(W146=AA146,X146=AA146,Y146=AA146,Z146=AA146),AA146+0.0004,AA146))</f>
        <v>4.0000000000000002E-4</v>
      </c>
      <c r="M146" s="36">
        <f>IF(results!$AA146&lt;&gt;"b","",IF(OR(W146=AB146,X146=AB146,Y146=AB146,Z146=AB146,AA146=AB146),AB146+0.0005,AB146))</f>
        <v>5.0000000000000001E-4</v>
      </c>
      <c r="N146" s="36">
        <f>IF(results!$AA146&lt;&gt;"b","",IF(OR(W146=AC146,X146=AC146,Y146=AC146,Z146=AC146,AA146=AC146,AB146=AC146),AC146+0.0006,AC146))</f>
        <v>5.9999999999999995E-4</v>
      </c>
      <c r="O146" s="36">
        <f>IF(results!$AA146&lt;&gt;"b","",IF(OR(W146=AD146,X146=AD146,Y146=AD146,Z146=AD146,AA146=AD146,AB146=AD146,AC146=AD146),AD146+0.0007,AD146))</f>
        <v>6.9999999999999999E-4</v>
      </c>
      <c r="P146" s="36">
        <f>IF(results!$AA146&lt;&gt;"b","",IF(OR(W146=AE146,X146=AE146,Y146=AE146,Z146=AE146,AA146=AE146,AB146=AE146,AC146=AE146,AD146=AE146),AE146+0.0008,AE146))</f>
        <v>8.0000000000000004E-4</v>
      </c>
      <c r="Q146" s="36">
        <f>IF(results!$AA146&lt;&gt;"b","",IF(OR(W146=AF146,X146=AF146,Y146=AF146,Z146=AF146,AA146=AF146,AB146=AF146,AC146=AF146,AD146=AF146,AE146=AF146),AF146+0.0009,AF146))</f>
        <v>8.9999999999999998E-4</v>
      </c>
      <c r="R146" s="36">
        <f>IF(results!$AA146&lt;&gt;"b","",AG146*2)</f>
        <v>118</v>
      </c>
      <c r="S146" s="54">
        <f t="shared" si="23"/>
        <v>118.0035</v>
      </c>
      <c r="T146" s="4">
        <f t="shared" si="24"/>
        <v>118.0035146</v>
      </c>
      <c r="U146" s="4">
        <f>IF(results!$AA146&lt;&gt;"b","",results!Z146)</f>
        <v>16.7</v>
      </c>
      <c r="V146" s="4">
        <f>IF(results!AA146="A",1,IF(results!AA146="B",2,IF(results!AA146="C",3,99)))</f>
        <v>2</v>
      </c>
      <c r="W146" s="35">
        <f>results!C146+results!D146</f>
        <v>0</v>
      </c>
      <c r="X146" s="35">
        <f>results!E146+results!F146</f>
        <v>0</v>
      </c>
      <c r="Y146" s="35">
        <f>results!G146+results!H146</f>
        <v>0</v>
      </c>
      <c r="Z146" s="35">
        <f>results!I146+results!J146</f>
        <v>0</v>
      </c>
      <c r="AA146" s="35">
        <f>results!K146+results!L146</f>
        <v>0</v>
      </c>
      <c r="AB146" s="35">
        <f>results!M146+results!N146</f>
        <v>0</v>
      </c>
      <c r="AC146" s="35">
        <f>results!O146+results!P146</f>
        <v>0</v>
      </c>
      <c r="AD146" s="35">
        <f>results!Q146+results!R146</f>
        <v>0</v>
      </c>
      <c r="AE146" s="35">
        <f>results!S146+results!T146</f>
        <v>0</v>
      </c>
      <c r="AF146" s="35">
        <f>results!U146+results!V146</f>
        <v>0</v>
      </c>
      <c r="AG146" s="35">
        <f>results!W146+results!X146</f>
        <v>59</v>
      </c>
    </row>
    <row r="147" spans="1:33" x14ac:dyDescent="0.35">
      <c r="A147" s="18">
        <v>141</v>
      </c>
      <c r="B147" s="20">
        <f t="shared" si="21"/>
        <v>114</v>
      </c>
      <c r="C147" s="20">
        <f t="shared" si="22"/>
        <v>85</v>
      </c>
      <c r="D147" s="14">
        <f t="shared" ref="D147:E155" si="25">_xlfn.RANK.EQ($S147,$S$7:$S$160,0)</f>
        <v>78</v>
      </c>
      <c r="E147" s="14">
        <f t="shared" si="25"/>
        <v>78</v>
      </c>
      <c r="F147" s="2" t="str">
        <f>IF(results!AA147&lt;&gt;"b","",results!B147)</f>
        <v/>
      </c>
      <c r="G147" s="2" t="str">
        <f>IF(results!$AA147&lt;&gt;"b","",results!Y147)</f>
        <v/>
      </c>
      <c r="H147" s="36" t="str">
        <f>IF(results!$AA147&lt;&gt;"b","",W147)</f>
        <v/>
      </c>
      <c r="I147" s="36" t="str">
        <f>IF(results!$AA147&lt;&gt;"b","",IF(X147=W147,X147+0.0001,X147))</f>
        <v/>
      </c>
      <c r="J147" s="36" t="str">
        <f>IF(results!$AA147&lt;&gt;"b","",IF(OR(W147=Y147,X147=Y147),Y147+0.0002,Y147))</f>
        <v/>
      </c>
      <c r="K147" s="36" t="str">
        <f>IF(results!$AA147&lt;&gt;"b","",IF(OR(W147=Z147,X147=Z147,Y147=Z147),Z147+0.0003,Z147))</f>
        <v/>
      </c>
      <c r="L147" s="36" t="str">
        <f>IF(results!$AA147&lt;&gt;"b","",IF(OR(W147=AA147,X147=AA147,Y147=AA147,Z147=AA147),AA147+0.0004,AA147))</f>
        <v/>
      </c>
      <c r="M147" s="36" t="str">
        <f>IF(results!$AA147&lt;&gt;"b","",IF(OR(W147=AB147,X147=AB147,Y147=AB147,Z147=AB147,AA147=AB147),AB147+0.0005,AB147))</f>
        <v/>
      </c>
      <c r="N147" s="36" t="str">
        <f>IF(results!$AA147&lt;&gt;"b","",IF(OR(W147=AC147,X147=AC147,Y147=AC147,Z147=AC147,AA147=AC147,AB147=AC147),AC147+0.0006,AC147))</f>
        <v/>
      </c>
      <c r="O147" s="36" t="str">
        <f>IF(results!$AA147&lt;&gt;"b","",IF(OR(W147=AD147,X147=AD147,Y147=AD147,Z147=AD147,AA147=AD147,AB147=AD147,AC147=AD147),AD147+0.0007,AD147))</f>
        <v/>
      </c>
      <c r="P147" s="36" t="str">
        <f>IF(results!$AA147&lt;&gt;"b","",IF(OR(W147=AE147,X147=AE147,Y147=AE147,Z147=AE147,AA147=AE147,AB147=AE147,AC147=AE147,AD147=AE147),AE147+0.0008,AE147))</f>
        <v/>
      </c>
      <c r="Q147" s="36" t="str">
        <f>IF(results!$AA147&lt;&gt;"b","",IF(OR(W147=AF147,X147=AF147,Y147=AF147,Z147=AF147,AA147=AF147,AB147=AF147,AC147=AF147,AD147=AF147,AE147=AF147),AF147+0.0009,AF147))</f>
        <v/>
      </c>
      <c r="R147" s="36" t="str">
        <f>IF(results!$AA147&lt;&gt;"b","",AG147*2)</f>
        <v/>
      </c>
      <c r="S147" s="54">
        <f t="shared" ref="S147:S155" si="26">IF(F147&lt;&gt;"",(MAX(H147:R147)+LARGE(H147:R147,2)+LARGE(H147:R147,3)+LARGE(H147:R147,4)+LARGE(H147:R147,5)+LARGE(H147:R147,6)),0)</f>
        <v>0</v>
      </c>
      <c r="T147" s="4">
        <f t="shared" ref="T147:T155" si="27">S147+0.0000001*ROW()</f>
        <v>1.47E-5</v>
      </c>
      <c r="U147" s="4" t="str">
        <f>IF(results!$AA147&lt;&gt;"b","",results!Z147)</f>
        <v/>
      </c>
      <c r="V147" s="4">
        <f>IF(results!AA147="A",1,IF(results!AA147="B",2,IF(results!AA147="C",3,99)))</f>
        <v>3</v>
      </c>
      <c r="W147" s="35">
        <f>results!C147+results!D147</f>
        <v>29</v>
      </c>
      <c r="X147" s="35">
        <f>results!E147+results!F147</f>
        <v>0</v>
      </c>
      <c r="Y147" s="35">
        <f>results!G147+results!H147</f>
        <v>0</v>
      </c>
      <c r="Z147" s="35">
        <f>results!I147+results!J147</f>
        <v>0</v>
      </c>
      <c r="AA147" s="35">
        <f>results!K147+results!L147</f>
        <v>0</v>
      </c>
      <c r="AB147" s="35">
        <f>results!M147+results!N147</f>
        <v>0</v>
      </c>
      <c r="AC147" s="35">
        <f>results!O147+results!P147</f>
        <v>0</v>
      </c>
      <c r="AD147" s="35">
        <f>results!Q147+results!R147</f>
        <v>0</v>
      </c>
      <c r="AE147" s="35">
        <f>results!S147+results!T147</f>
        <v>0</v>
      </c>
      <c r="AF147" s="35">
        <f>results!U147+results!V147</f>
        <v>0</v>
      </c>
      <c r="AG147" s="35">
        <f>results!W147+results!X147</f>
        <v>0</v>
      </c>
    </row>
    <row r="148" spans="1:33" x14ac:dyDescent="0.35">
      <c r="A148" s="18">
        <v>142</v>
      </c>
      <c r="B148" s="20">
        <f t="shared" si="21"/>
        <v>40</v>
      </c>
      <c r="C148" s="20">
        <f t="shared" si="22"/>
        <v>17</v>
      </c>
      <c r="D148" s="14">
        <f t="shared" si="25"/>
        <v>17</v>
      </c>
      <c r="E148" s="14">
        <f t="shared" si="25"/>
        <v>17</v>
      </c>
      <c r="F148" s="2" t="str">
        <f>IF(results!AA148&lt;&gt;"b","",results!B148)</f>
        <v>Zabret Metka</v>
      </c>
      <c r="G148" s="2">
        <f>IF(results!$AA148&lt;&gt;"b","",results!Y148)</f>
        <v>2</v>
      </c>
      <c r="H148" s="36">
        <f>IF(results!$AA148&lt;&gt;"b","",W148)</f>
        <v>0</v>
      </c>
      <c r="I148" s="36">
        <f>IF(results!$AA148&lt;&gt;"b","",IF(X148=W148,X148+0.0001,X148))</f>
        <v>1E-4</v>
      </c>
      <c r="J148" s="36">
        <f>IF(results!$AA148&lt;&gt;"b","",IF(OR(W148=Y148,X148=Y148),Y148+0.0002,Y148))</f>
        <v>57</v>
      </c>
      <c r="K148" s="36">
        <f>IF(results!$AA148&lt;&gt;"b","",IF(OR(W148=Z148,X148=Z148,Y148=Z148),Z148+0.0003,Z148))</f>
        <v>2.9999999999999997E-4</v>
      </c>
      <c r="L148" s="36">
        <f>IF(results!$AA148&lt;&gt;"b","",IF(OR(W148=AA148,X148=AA148,Y148=AA148,Z148=AA148),AA148+0.0004,AA148))</f>
        <v>4.0000000000000002E-4</v>
      </c>
      <c r="M148" s="36">
        <f>IF(results!$AA148&lt;&gt;"b","",IF(OR(W148=AB148,X148=AB148,Y148=AB148,Z148=AB148,AA148=AB148),AB148+0.0005,AB148))</f>
        <v>5.0000000000000001E-4</v>
      </c>
      <c r="N148" s="36">
        <f>IF(results!$AA148&lt;&gt;"b","",IF(OR(W148=AC148,X148=AC148,Y148=AC148,Z148=AC148,AA148=AC148,AB148=AC148),AC148+0.0006,AC148))</f>
        <v>5.9999999999999995E-4</v>
      </c>
      <c r="O148" s="36">
        <f>IF(results!$AA148&lt;&gt;"b","",IF(OR(W148=AD148,X148=AD148,Y148=AD148,Z148=AD148,AA148=AD148,AB148=AD148,AC148=AD148),AD148+0.0007,AD148))</f>
        <v>6.9999999999999999E-4</v>
      </c>
      <c r="P148" s="36">
        <f>IF(results!$AA148&lt;&gt;"b","",IF(OR(W148=AE148,X148=AE148,Y148=AE148,Z148=AE148,AA148=AE148,AB148=AE148,AC148=AE148,AD148=AE148),AE148+0.0008,AE148))</f>
        <v>8.0000000000000004E-4</v>
      </c>
      <c r="Q148" s="36">
        <f>IF(results!$AA148&lt;&gt;"b","",IF(OR(W148=AF148,X148=AF148,Y148=AF148,Z148=AF148,AA148=AF148,AB148=AF148,AC148=AF148,AD148=AF148,AE148=AF148),AF148+0.0009,AF148))</f>
        <v>8.9999999999999998E-4</v>
      </c>
      <c r="R148" s="36">
        <f>IF(results!$AA148&lt;&gt;"b","",AG148*2)</f>
        <v>124</v>
      </c>
      <c r="S148" s="54">
        <f>IF(F148&lt;&gt;"",(MAX(H148:R148)+LARGE(H148:R148,2)+LARGE(H148:R148,3)+LARGE(H148:R148,4)+LARGE(H148:R148,5)+LARGE(H148:R148,6)),0)+0.0007</f>
        <v>181.00369999999998</v>
      </c>
      <c r="T148" s="4">
        <f t="shared" si="27"/>
        <v>181.00371479999998</v>
      </c>
      <c r="U148" s="4">
        <f>IF(results!$AA148&lt;&gt;"b","",results!Z148)</f>
        <v>17.899999999999999</v>
      </c>
      <c r="V148" s="4">
        <f>IF(results!AA148="A",1,IF(results!AA148="B",2,IF(results!AA148="C",3,99)))</f>
        <v>2</v>
      </c>
      <c r="W148" s="35">
        <f>results!C148+results!D148</f>
        <v>0</v>
      </c>
      <c r="X148" s="35">
        <f>results!E148+results!F148</f>
        <v>0</v>
      </c>
      <c r="Y148" s="35">
        <f>results!G148+results!H148</f>
        <v>57</v>
      </c>
      <c r="Z148" s="35">
        <f>results!I148+results!J148</f>
        <v>0</v>
      </c>
      <c r="AA148" s="35">
        <f>results!K148+results!L148</f>
        <v>0</v>
      </c>
      <c r="AB148" s="35">
        <f>results!M148+results!N148</f>
        <v>0</v>
      </c>
      <c r="AC148" s="35">
        <f>results!O148+results!P148</f>
        <v>0</v>
      </c>
      <c r="AD148" s="35">
        <f>results!Q148+results!R148</f>
        <v>0</v>
      </c>
      <c r="AE148" s="35">
        <f>results!S148+results!T148</f>
        <v>0</v>
      </c>
      <c r="AF148" s="35">
        <f>results!U148+results!V148</f>
        <v>0</v>
      </c>
      <c r="AG148" s="35">
        <f>results!W148+results!X148</f>
        <v>62</v>
      </c>
    </row>
    <row r="149" spans="1:33" x14ac:dyDescent="0.35">
      <c r="A149" s="18">
        <v>143</v>
      </c>
      <c r="B149" s="20">
        <f t="shared" si="21"/>
        <v>114</v>
      </c>
      <c r="C149" s="20">
        <f t="shared" si="22"/>
        <v>84</v>
      </c>
      <c r="D149" s="14">
        <f t="shared" si="25"/>
        <v>78</v>
      </c>
      <c r="E149" s="14">
        <f t="shared" si="25"/>
        <v>78</v>
      </c>
      <c r="F149" s="2" t="str">
        <f>IF(results!AA149&lt;&gt;"b","",results!B149)</f>
        <v/>
      </c>
      <c r="G149" s="2" t="str">
        <f>IF(results!$AA149&lt;&gt;"b","",results!Y149)</f>
        <v/>
      </c>
      <c r="H149" s="36" t="str">
        <f>IF(results!$AA149&lt;&gt;"b","",W149)</f>
        <v/>
      </c>
      <c r="I149" s="36" t="str">
        <f>IF(results!$AA149&lt;&gt;"b","",IF(X149=W149,X149+0.0001,X149))</f>
        <v/>
      </c>
      <c r="J149" s="36" t="str">
        <f>IF(results!$AA149&lt;&gt;"b","",IF(OR(W149=Y149,X149=Y149),Y149+0.0002,Y149))</f>
        <v/>
      </c>
      <c r="K149" s="36" t="str">
        <f>IF(results!$AA149&lt;&gt;"b","",IF(OR(W149=Z149,X149=Z149,Y149=Z149),Z149+0.0003,Z149))</f>
        <v/>
      </c>
      <c r="L149" s="36" t="str">
        <f>IF(results!$AA149&lt;&gt;"b","",IF(OR(W149=AA149,X149=AA149,Y149=AA149,Z149=AA149),AA149+0.0004,AA149))</f>
        <v/>
      </c>
      <c r="M149" s="36" t="str">
        <f>IF(results!$AA149&lt;&gt;"b","",IF(OR(W149=AB149,X149=AB149,Y149=AB149,Z149=AB149,AA149=AB149),AB149+0.0005,AB149))</f>
        <v/>
      </c>
      <c r="N149" s="36" t="str">
        <f>IF(results!$AA149&lt;&gt;"b","",IF(OR(W149=AC149,X149=AC149,Y149=AC149,Z149=AC149,AA149=AC149,AB149=AC149),AC149+0.0006,AC149))</f>
        <v/>
      </c>
      <c r="O149" s="36" t="str">
        <f>IF(results!$AA149&lt;&gt;"b","",IF(OR(W149=AD149,X149=AD149,Y149=AD149,Z149=AD149,AA149=AD149,AB149=AD149,AC149=AD149),AD149+0.0007,AD149))</f>
        <v/>
      </c>
      <c r="P149" s="36" t="str">
        <f>IF(results!$AA149&lt;&gt;"b","",IF(OR(W149=AE149,X149=AE149,Y149=AE149,Z149=AE149,AA149=AE149,AB149=AE149,AC149=AE149,AD149=AE149),AE149+0.0008,AE149))</f>
        <v/>
      </c>
      <c r="Q149" s="36" t="str">
        <f>IF(results!$AA149&lt;&gt;"b","",IF(OR(W149=AF149,X149=AF149,Y149=AF149,Z149=AF149,AA149=AF149,AB149=AF149,AC149=AF149,AD149=AF149,AE149=AF149),AF149+0.0009,AF149))</f>
        <v/>
      </c>
      <c r="R149" s="36" t="str">
        <f>IF(results!$AA149&lt;&gt;"b","",AG149*2)</f>
        <v/>
      </c>
      <c r="S149" s="54">
        <f t="shared" si="26"/>
        <v>0</v>
      </c>
      <c r="T149" s="4">
        <f t="shared" si="27"/>
        <v>1.49E-5</v>
      </c>
      <c r="U149" s="4" t="str">
        <f>IF(results!$AA149&lt;&gt;"b","",results!Z149)</f>
        <v/>
      </c>
      <c r="V149" s="4">
        <f>IF(results!AA149="A",1,IF(results!AA149="B",2,IF(results!AA149="C",3,99)))</f>
        <v>3</v>
      </c>
      <c r="W149" s="35">
        <f>results!C149+results!D149</f>
        <v>0</v>
      </c>
      <c r="X149" s="35">
        <f>results!E149+results!F149</f>
        <v>0</v>
      </c>
      <c r="Y149" s="35">
        <f>results!G149+results!H149</f>
        <v>0</v>
      </c>
      <c r="Z149" s="35">
        <f>results!I149+results!J149</f>
        <v>38</v>
      </c>
      <c r="AA149" s="35">
        <f>results!K149+results!L149</f>
        <v>47</v>
      </c>
      <c r="AB149" s="35">
        <f>results!M149+results!N149</f>
        <v>0</v>
      </c>
      <c r="AC149" s="35">
        <f>results!O149+results!P149</f>
        <v>44</v>
      </c>
      <c r="AD149" s="35">
        <f>results!Q149+results!R149</f>
        <v>0</v>
      </c>
      <c r="AE149" s="35">
        <f>results!S149+results!T149</f>
        <v>0</v>
      </c>
      <c r="AF149" s="35">
        <f>results!U149+results!V149</f>
        <v>37</v>
      </c>
      <c r="AG149" s="35">
        <f>results!W149+results!X149</f>
        <v>0</v>
      </c>
    </row>
    <row r="150" spans="1:33" x14ac:dyDescent="0.35">
      <c r="A150" s="18">
        <v>144</v>
      </c>
      <c r="B150" s="20">
        <f t="shared" si="21"/>
        <v>40</v>
      </c>
      <c r="C150" s="20">
        <f t="shared" si="22"/>
        <v>19</v>
      </c>
      <c r="D150" s="14">
        <f t="shared" si="25"/>
        <v>19</v>
      </c>
      <c r="E150" s="14">
        <f t="shared" si="25"/>
        <v>19</v>
      </c>
      <c r="F150" s="2" t="str">
        <f>IF(results!AA150&lt;&gt;"b","",results!B150)</f>
        <v>Zalaznik Rado</v>
      </c>
      <c r="G150" s="2">
        <f>IF(results!$AA150&lt;&gt;"b","",results!Y150)</f>
        <v>4</v>
      </c>
      <c r="H150" s="36">
        <f>IF(results!$AA150&lt;&gt;"b","",W150)</f>
        <v>0</v>
      </c>
      <c r="I150" s="36">
        <f>IF(results!$AA150&lt;&gt;"b","",IF(X150=W150,X150+0.0001,X150))</f>
        <v>1E-4</v>
      </c>
      <c r="J150" s="36">
        <f>IF(results!$AA150&lt;&gt;"b","",IF(OR(W150=Y150,X150=Y150),Y150+0.0002,Y150))</f>
        <v>2.0000000000000001E-4</v>
      </c>
      <c r="K150" s="36">
        <f>IF(results!$AA150&lt;&gt;"b","",IF(OR(W150=Z150,X150=Z150,Y150=Z150),Z150+0.0003,Z150))</f>
        <v>32</v>
      </c>
      <c r="L150" s="36">
        <f>IF(results!$AA150&lt;&gt;"b","",IF(OR(W150=AA150,X150=AA150,Y150=AA150,Z150=AA150),AA150+0.0004,AA150))</f>
        <v>31</v>
      </c>
      <c r="M150" s="36">
        <f>IF(results!$AA150&lt;&gt;"b","",IF(OR(W150=AB150,X150=AB150,Y150=AB150,Z150=AB150,AA150=AB150),AB150+0.0005,AB150))</f>
        <v>5.0000000000000001E-4</v>
      </c>
      <c r="N150" s="36">
        <f>IF(results!$AA150&lt;&gt;"b","",IF(OR(W150=AC150,X150=AC150,Y150=AC150,Z150=AC150,AA150=AC150,AB150=AC150),AC150+0.0006,AC150))</f>
        <v>52</v>
      </c>
      <c r="O150" s="36">
        <f>IF(results!$AA150&lt;&gt;"b","",IF(OR(W150=AD150,X150=AD150,Y150=AD150,Z150=AD150,AA150=AD150,AB150=AD150,AC150=AD150),AD150+0.0007,AD150))</f>
        <v>6.9999999999999999E-4</v>
      </c>
      <c r="P150" s="36">
        <f>IF(results!$AA150&lt;&gt;"b","",IF(OR(W150=AE150,X150=AE150,Y150=AE150,Z150=AE150,AA150=AE150,AB150=AE150,AC150=AE150,AD150=AE150),AE150+0.0008,AE150))</f>
        <v>8.0000000000000004E-4</v>
      </c>
      <c r="Q150" s="36">
        <f>IF(results!$AA150&lt;&gt;"b","",IF(OR(W150=AF150,X150=AF150,Y150=AF150,Z150=AF150,AA150=AF150,AB150=AF150,AC150=AF150,AD150=AF150,AE150=AF150),AF150+0.0009,AF150))</f>
        <v>59</v>
      </c>
      <c r="R150" s="36">
        <f>IF(results!$AA150&lt;&gt;"b","",AG150*2)</f>
        <v>0</v>
      </c>
      <c r="S150" s="54">
        <f t="shared" si="26"/>
        <v>174.00149999999999</v>
      </c>
      <c r="T150" s="4">
        <f t="shared" si="27"/>
        <v>174.00151499999998</v>
      </c>
      <c r="U150" s="4">
        <f>IF(results!$AA150&lt;&gt;"b","",results!Z150)</f>
        <v>24.8</v>
      </c>
      <c r="V150" s="4">
        <f>IF(results!AA150="A",1,IF(results!AA150="B",2,IF(results!AA150="C",3,99)))</f>
        <v>2</v>
      </c>
      <c r="W150" s="35">
        <f>results!C150+results!D150</f>
        <v>0</v>
      </c>
      <c r="X150" s="35">
        <f>results!E150+results!F150</f>
        <v>0</v>
      </c>
      <c r="Y150" s="35">
        <f>results!G150+results!H150</f>
        <v>0</v>
      </c>
      <c r="Z150" s="35">
        <f>results!I150+results!J150</f>
        <v>32</v>
      </c>
      <c r="AA150" s="35">
        <f>results!K150+results!L150</f>
        <v>31</v>
      </c>
      <c r="AB150" s="35">
        <f>results!M150+results!N150</f>
        <v>0</v>
      </c>
      <c r="AC150" s="35">
        <f>results!O150+results!P150</f>
        <v>52</v>
      </c>
      <c r="AD150" s="35">
        <f>results!Q150+results!R150</f>
        <v>0</v>
      </c>
      <c r="AE150" s="35">
        <f>results!S150+results!T150</f>
        <v>0</v>
      </c>
      <c r="AF150" s="35">
        <f>results!U150+results!V150</f>
        <v>59</v>
      </c>
      <c r="AG150" s="35">
        <f>results!W150+results!X150</f>
        <v>0</v>
      </c>
    </row>
    <row r="151" spans="1:33" x14ac:dyDescent="0.35">
      <c r="A151" s="18">
        <v>145</v>
      </c>
      <c r="B151" s="20">
        <f t="shared" si="21"/>
        <v>114</v>
      </c>
      <c r="C151" s="20">
        <f t="shared" si="22"/>
        <v>83</v>
      </c>
      <c r="D151" s="14">
        <f t="shared" si="25"/>
        <v>78</v>
      </c>
      <c r="E151" s="14">
        <f t="shared" si="25"/>
        <v>78</v>
      </c>
      <c r="F151" s="2" t="str">
        <f>IF(results!AA151&lt;&gt;"b","",results!B151)</f>
        <v/>
      </c>
      <c r="G151" s="2" t="str">
        <f>IF(results!$AA151&lt;&gt;"b","",results!Y151)</f>
        <v/>
      </c>
      <c r="H151" s="36" t="str">
        <f>IF(results!$AA151&lt;&gt;"b","",W151)</f>
        <v/>
      </c>
      <c r="I151" s="36" t="str">
        <f>IF(results!$AA151&lt;&gt;"b","",IF(X151=W151,X151+0.0001,X151))</f>
        <v/>
      </c>
      <c r="J151" s="36" t="str">
        <f>IF(results!$AA151&lt;&gt;"b","",IF(OR(W151=Y151,X151=Y151),Y151+0.0002,Y151))</f>
        <v/>
      </c>
      <c r="K151" s="36" t="str">
        <f>IF(results!$AA151&lt;&gt;"b","",IF(OR(W151=Z151,X151=Z151,Y151=Z151),Z151+0.0003,Z151))</f>
        <v/>
      </c>
      <c r="L151" s="36" t="str">
        <f>IF(results!$AA151&lt;&gt;"b","",IF(OR(W151=AA151,X151=AA151,Y151=AA151,Z151=AA151),AA151+0.0004,AA151))</f>
        <v/>
      </c>
      <c r="M151" s="36" t="str">
        <f>IF(results!$AA151&lt;&gt;"b","",IF(OR(W151=AB151,X151=AB151,Y151=AB151,Z151=AB151,AA151=AB151),AB151+0.0005,AB151))</f>
        <v/>
      </c>
      <c r="N151" s="36" t="str">
        <f>IF(results!$AA151&lt;&gt;"b","",IF(OR(W151=AC151,X151=AC151,Y151=AC151,Z151=AC151,AA151=AC151,AB151=AC151),AC151+0.0006,AC151))</f>
        <v/>
      </c>
      <c r="O151" s="36" t="str">
        <f>IF(results!$AA151&lt;&gt;"b","",IF(OR(W151=AD151,X151=AD151,Y151=AD151,Z151=AD151,AA151=AD151,AB151=AD151,AC151=AD151),AD151+0.0007,AD151))</f>
        <v/>
      </c>
      <c r="P151" s="36" t="str">
        <f>IF(results!$AA151&lt;&gt;"b","",IF(OR(W151=AE151,X151=AE151,Y151=AE151,Z151=AE151,AA151=AE151,AB151=AE151,AC151=AE151,AD151=AE151),AE151+0.0008,AE151))</f>
        <v/>
      </c>
      <c r="Q151" s="36" t="str">
        <f>IF(results!$AA151&lt;&gt;"b","",IF(OR(W151=AF151,X151=AF151,Y151=AF151,Z151=AF151,AA151=AF151,AB151=AF151,AC151=AF151,AD151=AF151,AE151=AF151),AF151+0.0009,AF151))</f>
        <v/>
      </c>
      <c r="R151" s="36" t="str">
        <f>IF(results!$AA151&lt;&gt;"b","",AG151*2)</f>
        <v/>
      </c>
      <c r="S151" s="54">
        <f t="shared" si="26"/>
        <v>0</v>
      </c>
      <c r="T151" s="4">
        <f t="shared" si="27"/>
        <v>1.5099999999999999E-5</v>
      </c>
      <c r="U151" s="4" t="str">
        <f>IF(results!$AA151&lt;&gt;"b","",results!Z151)</f>
        <v/>
      </c>
      <c r="V151" s="4">
        <f>IF(results!AA151="A",1,IF(results!AA151="B",2,IF(results!AA151="C",3,99)))</f>
        <v>3</v>
      </c>
      <c r="W151" s="35">
        <f>results!C151+results!D151</f>
        <v>41</v>
      </c>
      <c r="X151" s="35">
        <f>results!E151+results!F151</f>
        <v>0</v>
      </c>
      <c r="Y151" s="35">
        <f>results!G151+results!H151</f>
        <v>0</v>
      </c>
      <c r="Z151" s="35">
        <f>results!I151+results!J151</f>
        <v>31</v>
      </c>
      <c r="AA151" s="35">
        <f>results!K151+results!L151</f>
        <v>44</v>
      </c>
      <c r="AB151" s="35">
        <f>results!M151+results!N151</f>
        <v>40</v>
      </c>
      <c r="AC151" s="35">
        <f>results!O151+results!P151</f>
        <v>32</v>
      </c>
      <c r="AD151" s="35">
        <f>results!Q151+results!R151</f>
        <v>41</v>
      </c>
      <c r="AE151" s="35">
        <f>results!S151+results!T151</f>
        <v>41</v>
      </c>
      <c r="AF151" s="35">
        <f>results!U151+results!V151</f>
        <v>0</v>
      </c>
      <c r="AG151" s="35">
        <f>results!W151+results!X151</f>
        <v>48</v>
      </c>
    </row>
    <row r="152" spans="1:33" x14ac:dyDescent="0.35">
      <c r="A152" s="18">
        <v>146</v>
      </c>
      <c r="B152" s="20">
        <f t="shared" si="21"/>
        <v>1</v>
      </c>
      <c r="C152" s="20">
        <f t="shared" si="22"/>
        <v>82</v>
      </c>
      <c r="D152" s="14">
        <f t="shared" si="25"/>
        <v>78</v>
      </c>
      <c r="E152" s="14">
        <f t="shared" si="25"/>
        <v>78</v>
      </c>
      <c r="F152" s="2" t="str">
        <f>IF(results!AA152&lt;&gt;"b","",results!B152)</f>
        <v/>
      </c>
      <c r="G152" s="2" t="str">
        <f>IF(results!$AA152&lt;&gt;"b","",results!Y152)</f>
        <v/>
      </c>
      <c r="H152" s="36" t="str">
        <f>IF(results!$AA152&lt;&gt;"b","",W152)</f>
        <v/>
      </c>
      <c r="I152" s="36" t="str">
        <f>IF(results!$AA152&lt;&gt;"b","",IF(X152=W152,X152+0.0001,X152))</f>
        <v/>
      </c>
      <c r="J152" s="36" t="str">
        <f>IF(results!$AA152&lt;&gt;"b","",IF(OR(W152=Y152,X152=Y152),Y152+0.0002,Y152))</f>
        <v/>
      </c>
      <c r="K152" s="36" t="str">
        <f>IF(results!$AA152&lt;&gt;"b","",IF(OR(W152=Z152,X152=Z152,Y152=Z152),Z152+0.0003,Z152))</f>
        <v/>
      </c>
      <c r="L152" s="36" t="str">
        <f>IF(results!$AA152&lt;&gt;"b","",IF(OR(W152=AA152,X152=AA152,Y152=AA152,Z152=AA152),AA152+0.0004,AA152))</f>
        <v/>
      </c>
      <c r="M152" s="36" t="str">
        <f>IF(results!$AA152&lt;&gt;"b","",IF(OR(W152=AB152,X152=AB152,Y152=AB152,Z152=AB152,AA152=AB152),AB152+0.0005,AB152))</f>
        <v/>
      </c>
      <c r="N152" s="36" t="str">
        <f>IF(results!$AA152&lt;&gt;"b","",IF(OR(W152=AC152,X152=AC152,Y152=AC152,Z152=AC152,AA152=AC152,AB152=AC152),AC152+0.0006,AC152))</f>
        <v/>
      </c>
      <c r="O152" s="36" t="str">
        <f>IF(results!$AA152&lt;&gt;"b","",IF(OR(W152=AD152,X152=AD152,Y152=AD152,Z152=AD152,AA152=AD152,AB152=AD152,AC152=AD152),AD152+0.0007,AD152))</f>
        <v/>
      </c>
      <c r="P152" s="36" t="str">
        <f>IF(results!$AA152&lt;&gt;"b","",IF(OR(W152=AE152,X152=AE152,Y152=AE152,Z152=AE152,AA152=AE152,AB152=AE152,AC152=AE152,AD152=AE152),AE152+0.0008,AE152))</f>
        <v/>
      </c>
      <c r="Q152" s="36" t="str">
        <f>IF(results!$AA152&lt;&gt;"b","",IF(OR(W152=AF152,X152=AF152,Y152=AF152,Z152=AF152,AA152=AF152,AB152=AF152,AC152=AF152,AD152=AF152,AE152=AF152),AF152+0.0009,AF152))</f>
        <v/>
      </c>
      <c r="R152" s="36" t="str">
        <f>IF(results!$AA152&lt;&gt;"b","",AG152*2)</f>
        <v/>
      </c>
      <c r="S152" s="54">
        <f t="shared" si="26"/>
        <v>0</v>
      </c>
      <c r="T152" s="4">
        <f t="shared" si="27"/>
        <v>1.52E-5</v>
      </c>
      <c r="U152" s="4" t="str">
        <f>IF(results!$AA152&lt;&gt;"b","",results!Z152)</f>
        <v/>
      </c>
      <c r="V152" s="4">
        <f>IF(results!AA152="A",1,IF(results!AA152="B",2,IF(results!AA152="C",3,99)))</f>
        <v>1</v>
      </c>
      <c r="W152" s="35">
        <f>results!C152+results!D152</f>
        <v>0</v>
      </c>
      <c r="X152" s="35">
        <f>results!E152+results!F152</f>
        <v>0</v>
      </c>
      <c r="Y152" s="35">
        <f>results!G152+results!H152</f>
        <v>0</v>
      </c>
      <c r="Z152" s="35">
        <f>results!I152+results!J152</f>
        <v>0</v>
      </c>
      <c r="AA152" s="35">
        <f>results!K152+results!L152</f>
        <v>0</v>
      </c>
      <c r="AB152" s="35">
        <f>results!M152+results!N152</f>
        <v>0</v>
      </c>
      <c r="AC152" s="35">
        <f>results!O152+results!P152</f>
        <v>58</v>
      </c>
      <c r="AD152" s="35">
        <f>results!Q152+results!R152</f>
        <v>0</v>
      </c>
      <c r="AE152" s="35">
        <f>results!S152+results!T152</f>
        <v>0</v>
      </c>
      <c r="AF152" s="35">
        <f>results!U152+results!V152</f>
        <v>0</v>
      </c>
      <c r="AG152" s="35">
        <f>results!W152+results!X152</f>
        <v>0</v>
      </c>
    </row>
    <row r="153" spans="1:33" x14ac:dyDescent="0.35">
      <c r="A153" s="18">
        <v>147</v>
      </c>
      <c r="B153" s="20">
        <f t="shared" si="21"/>
        <v>114</v>
      </c>
      <c r="C153" s="20">
        <f t="shared" si="22"/>
        <v>81</v>
      </c>
      <c r="D153" s="14">
        <f t="shared" si="25"/>
        <v>78</v>
      </c>
      <c r="E153" s="14">
        <f t="shared" si="25"/>
        <v>78</v>
      </c>
      <c r="F153" s="2" t="str">
        <f>IF(results!AA153&lt;&gt;"b","",results!B153)</f>
        <v/>
      </c>
      <c r="G153" s="2" t="str">
        <f>IF(results!$AA153&lt;&gt;"b","",results!Y153)</f>
        <v/>
      </c>
      <c r="H153" s="36" t="str">
        <f>IF(results!$AA153&lt;&gt;"b","",W153)</f>
        <v/>
      </c>
      <c r="I153" s="36" t="str">
        <f>IF(results!$AA153&lt;&gt;"b","",IF(X153=W153,X153+0.0001,X153))</f>
        <v/>
      </c>
      <c r="J153" s="36" t="str">
        <f>IF(results!$AA153&lt;&gt;"b","",IF(OR(W153=Y153,X153=Y153),Y153+0.0002,Y153))</f>
        <v/>
      </c>
      <c r="K153" s="36" t="str">
        <f>IF(results!$AA153&lt;&gt;"b","",IF(OR(W153=Z153,X153=Z153,Y153=Z153),Z153+0.0003,Z153))</f>
        <v/>
      </c>
      <c r="L153" s="36" t="str">
        <f>IF(results!$AA153&lt;&gt;"b","",IF(OR(W153=AA153,X153=AA153,Y153=AA153,Z153=AA153),AA153+0.0004,AA153))</f>
        <v/>
      </c>
      <c r="M153" s="36" t="str">
        <f>IF(results!$AA153&lt;&gt;"b","",IF(OR(W153=AB153,X153=AB153,Y153=AB153,Z153=AB153,AA153=AB153),AB153+0.0005,AB153))</f>
        <v/>
      </c>
      <c r="N153" s="36" t="str">
        <f>IF(results!$AA153&lt;&gt;"b","",IF(OR(W153=AC153,X153=AC153,Y153=AC153,Z153=AC153,AA153=AC153,AB153=AC153),AC153+0.0006,AC153))</f>
        <v/>
      </c>
      <c r="O153" s="36" t="str">
        <f>IF(results!$AA153&lt;&gt;"b","",IF(OR(W153=AD153,X153=AD153,Y153=AD153,Z153=AD153,AA153=AD153,AB153=AD153,AC153=AD153),AD153+0.0007,AD153))</f>
        <v/>
      </c>
      <c r="P153" s="36" t="str">
        <f>IF(results!$AA153&lt;&gt;"b","",IF(OR(W153=AE153,X153=AE153,Y153=AE153,Z153=AE153,AA153=AE153,AB153=AE153,AC153=AE153,AD153=AE153),AE153+0.0008,AE153))</f>
        <v/>
      </c>
      <c r="Q153" s="36" t="str">
        <f>IF(results!$AA153&lt;&gt;"b","",IF(OR(W153=AF153,X153=AF153,Y153=AF153,Z153=AF153,AA153=AF153,AB153=AF153,AC153=AF153,AD153=AF153,AE153=AF153),AF153+0.0009,AF153))</f>
        <v/>
      </c>
      <c r="R153" s="36" t="str">
        <f>IF(results!$AA153&lt;&gt;"b","",AG153*2)</f>
        <v/>
      </c>
      <c r="S153" s="54">
        <f t="shared" si="26"/>
        <v>0</v>
      </c>
      <c r="T153" s="4">
        <f t="shared" si="27"/>
        <v>1.5299999999999999E-5</v>
      </c>
      <c r="U153" s="4" t="str">
        <f>IF(results!$AA153&lt;&gt;"b","",results!Z153)</f>
        <v/>
      </c>
      <c r="V153" s="4">
        <f>IF(results!AA153="A",1,IF(results!AA153="B",2,IF(results!AA153="C",3,99)))</f>
        <v>3</v>
      </c>
      <c r="W153" s="35">
        <f>results!C153+results!D153</f>
        <v>0</v>
      </c>
      <c r="X153" s="35">
        <f>results!E153+results!F153</f>
        <v>0</v>
      </c>
      <c r="Y153" s="35">
        <f>results!G153+results!H153</f>
        <v>0</v>
      </c>
      <c r="Z153" s="35">
        <f>results!I153+results!J153</f>
        <v>0</v>
      </c>
      <c r="AA153" s="35">
        <f>results!K153+results!L153</f>
        <v>0</v>
      </c>
      <c r="AB153" s="35">
        <f>results!M153+results!N153</f>
        <v>0</v>
      </c>
      <c r="AC153" s="35">
        <f>results!O153+results!P153</f>
        <v>0</v>
      </c>
      <c r="AD153" s="35">
        <f>results!Q153+results!R153</f>
        <v>0</v>
      </c>
      <c r="AE153" s="35">
        <f>results!S153+results!T153</f>
        <v>0</v>
      </c>
      <c r="AF153" s="35">
        <f>results!U153+results!V153</f>
        <v>32</v>
      </c>
      <c r="AG153" s="35">
        <f>results!W153+results!X153</f>
        <v>0</v>
      </c>
    </row>
    <row r="154" spans="1:33" x14ac:dyDescent="0.35">
      <c r="A154" s="18">
        <v>148</v>
      </c>
      <c r="B154" s="20">
        <f t="shared" si="21"/>
        <v>40</v>
      </c>
      <c r="C154" s="20">
        <f t="shared" si="22"/>
        <v>38</v>
      </c>
      <c r="D154" s="14">
        <f t="shared" si="25"/>
        <v>38</v>
      </c>
      <c r="E154" s="14">
        <f t="shared" si="25"/>
        <v>38</v>
      </c>
      <c r="F154" s="2" t="str">
        <f>IF(results!AA154&lt;&gt;"b","",results!B154)</f>
        <v>Zidarn Roman</v>
      </c>
      <c r="G154" s="2">
        <f>IF(results!$AA154&lt;&gt;"b","",results!Y154)</f>
        <v>2</v>
      </c>
      <c r="H154" s="36">
        <f>IF(results!$AA154&lt;&gt;"b","",W154)</f>
        <v>0</v>
      </c>
      <c r="I154" s="36">
        <f>IF(results!$AA154&lt;&gt;"b","",IF(X154=W154,X154+0.0001,X154))</f>
        <v>1E-4</v>
      </c>
      <c r="J154" s="36">
        <f>IF(results!$AA154&lt;&gt;"b","",IF(OR(W154=Y154,X154=Y154),Y154+0.0002,Y154))</f>
        <v>2.0000000000000001E-4</v>
      </c>
      <c r="K154" s="36">
        <f>IF(results!$AA154&lt;&gt;"b","",IF(OR(W154=Z154,X154=Z154,Y154=Z154),Z154+0.0003,Z154))</f>
        <v>43</v>
      </c>
      <c r="L154" s="36">
        <f>IF(results!$AA154&lt;&gt;"b","",IF(OR(W154=AA154,X154=AA154,Y154=AA154,Z154=AA154),AA154+0.0004,AA154))</f>
        <v>41</v>
      </c>
      <c r="M154" s="36">
        <f>IF(results!$AA154&lt;&gt;"b","",IF(OR(W154=AB154,X154=AB154,Y154=AB154,Z154=AB154,AA154=AB154),AB154+0.0005,AB154))</f>
        <v>5.0000000000000001E-4</v>
      </c>
      <c r="N154" s="36">
        <f>IF(results!$AA154&lt;&gt;"b","",IF(OR(W154=AC154,X154=AC154,Y154=AC154,Z154=AC154,AA154=AC154,AB154=AC154),AC154+0.0006,AC154))</f>
        <v>5.9999999999999995E-4</v>
      </c>
      <c r="O154" s="36">
        <f>IF(results!$AA154&lt;&gt;"b","",IF(OR(W154=AD154,X154=AD154,Y154=AD154,Z154=AD154,AA154=AD154,AB154=AD154,AC154=AD154),AD154+0.0007,AD154))</f>
        <v>6.9999999999999999E-4</v>
      </c>
      <c r="P154" s="36">
        <f>IF(results!$AA154&lt;&gt;"b","",IF(OR(W154=AE154,X154=AE154,Y154=AE154,Z154=AE154,AA154=AE154,AB154=AE154,AC154=AE154,AD154=AE154),AE154+0.0008,AE154))</f>
        <v>8.0000000000000004E-4</v>
      </c>
      <c r="Q154" s="36">
        <f>IF(results!$AA154&lt;&gt;"b","",IF(OR(W154=AF154,X154=AF154,Y154=AF154,Z154=AF154,AA154=AF154,AB154=AF154,AC154=AF154,AD154=AF154,AE154=AF154),AF154+0.0009,AF154))</f>
        <v>8.9999999999999998E-4</v>
      </c>
      <c r="R154" s="36">
        <f>IF(results!$AA154&lt;&gt;"b","",AG154*2)</f>
        <v>0</v>
      </c>
      <c r="S154" s="54">
        <f t="shared" si="26"/>
        <v>84.003</v>
      </c>
      <c r="T154" s="4">
        <f t="shared" si="27"/>
        <v>84.003015399999995</v>
      </c>
      <c r="U154" s="4">
        <f>IF(results!$AA154&lt;&gt;"b","",results!Z154)</f>
        <v>22.4</v>
      </c>
      <c r="V154" s="4">
        <f>IF(results!AA154="A",1,IF(results!AA154="B",2,IF(results!AA154="C",3,99)))</f>
        <v>2</v>
      </c>
      <c r="W154" s="35">
        <f>results!C154+results!D154</f>
        <v>0</v>
      </c>
      <c r="X154" s="35">
        <f>results!E154+results!F154</f>
        <v>0</v>
      </c>
      <c r="Y154" s="35">
        <f>results!G154+results!H154</f>
        <v>0</v>
      </c>
      <c r="Z154" s="35">
        <f>results!I154+results!J154</f>
        <v>43</v>
      </c>
      <c r="AA154" s="35">
        <f>results!K154+results!L154</f>
        <v>41</v>
      </c>
      <c r="AB154" s="35">
        <f>results!M154+results!N154</f>
        <v>0</v>
      </c>
      <c r="AC154" s="35">
        <f>results!O154+results!P154</f>
        <v>0</v>
      </c>
      <c r="AD154" s="35">
        <f>results!Q154+results!R154</f>
        <v>0</v>
      </c>
      <c r="AE154" s="35">
        <f>results!S154+results!T154</f>
        <v>0</v>
      </c>
      <c r="AF154" s="35">
        <f>results!U154+results!V154</f>
        <v>0</v>
      </c>
      <c r="AG154" s="35">
        <f>results!W154+results!X154</f>
        <v>0</v>
      </c>
    </row>
    <row r="155" spans="1:33" x14ac:dyDescent="0.35">
      <c r="A155" s="18">
        <v>149</v>
      </c>
      <c r="B155" s="20">
        <f t="shared" si="21"/>
        <v>1</v>
      </c>
      <c r="C155" s="20">
        <f t="shared" si="22"/>
        <v>80</v>
      </c>
      <c r="D155" s="14">
        <f t="shared" si="25"/>
        <v>78</v>
      </c>
      <c r="E155" s="14">
        <f t="shared" si="25"/>
        <v>78</v>
      </c>
      <c r="F155" s="2" t="str">
        <f>IF(results!AA155&lt;&gt;"b","",results!B155)</f>
        <v/>
      </c>
      <c r="G155" s="2" t="str">
        <f>IF(results!$AA155&lt;&gt;"b","",results!Y155)</f>
        <v/>
      </c>
      <c r="H155" s="36" t="str">
        <f>IF(results!$AA155&lt;&gt;"b","",W155)</f>
        <v/>
      </c>
      <c r="I155" s="36" t="str">
        <f>IF(results!$AA155&lt;&gt;"b","",IF(X155=W155,X155+0.0001,X155))</f>
        <v/>
      </c>
      <c r="J155" s="36" t="str">
        <f>IF(results!$AA155&lt;&gt;"b","",IF(OR(W155=Y155,X155=Y155),Y155+0.0002,Y155))</f>
        <v/>
      </c>
      <c r="K155" s="36" t="str">
        <f>IF(results!$AA155&lt;&gt;"b","",IF(OR(W155=Z155,X155=Z155,Y155=Z155),Z155+0.0003,Z155))</f>
        <v/>
      </c>
      <c r="L155" s="36" t="str">
        <f>IF(results!$AA155&lt;&gt;"b","",IF(OR(W155=AA155,X155=AA155,Y155=AA155,Z155=AA155),AA155+0.0004,AA155))</f>
        <v/>
      </c>
      <c r="M155" s="36" t="str">
        <f>IF(results!$AA155&lt;&gt;"b","",IF(OR(W155=AB155,X155=AB155,Y155=AB155,Z155=AB155,AA155=AB155),AB155+0.0005,AB155))</f>
        <v/>
      </c>
      <c r="N155" s="36" t="str">
        <f>IF(results!$AA155&lt;&gt;"b","",IF(OR(W155=AC155,X155=AC155,Y155=AC155,Z155=AC155,AA155=AC155,AB155=AC155),AC155+0.0006,AC155))</f>
        <v/>
      </c>
      <c r="O155" s="36" t="str">
        <f>IF(results!$AA155&lt;&gt;"b","",IF(OR(W155=AD155,X155=AD155,Y155=AD155,Z155=AD155,AA155=AD155,AB155=AD155,AC155=AD155),AD155+0.0007,AD155))</f>
        <v/>
      </c>
      <c r="P155" s="36" t="str">
        <f>IF(results!$AA155&lt;&gt;"b","",IF(OR(W155=AE155,X155=AE155,Y155=AE155,Z155=AE155,AA155=AE155,AB155=AE155,AC155=AE155,AD155=AE155),AE155+0.0008,AE155))</f>
        <v/>
      </c>
      <c r="Q155" s="36" t="str">
        <f>IF(results!$AA155&lt;&gt;"b","",IF(OR(W155=AF155,X155=AF155,Y155=AF155,Z155=AF155,AA155=AF155,AB155=AF155,AC155=AF155,AD155=AF155,AE155=AF155),AF155+0.0009,AF155))</f>
        <v/>
      </c>
      <c r="R155" s="36" t="str">
        <f>IF(results!$AA155&lt;&gt;"b","",AG155*2)</f>
        <v/>
      </c>
      <c r="S155" s="54">
        <f t="shared" si="26"/>
        <v>0</v>
      </c>
      <c r="T155" s="4">
        <f t="shared" si="27"/>
        <v>1.5500000000000001E-5</v>
      </c>
      <c r="U155" s="4" t="str">
        <f>IF(results!$AA155&lt;&gt;"b","",results!Z155)</f>
        <v/>
      </c>
      <c r="V155" s="4">
        <f>IF(results!AA155="A",1,IF(results!AA155="B",2,IF(results!AA155="C",3,99)))</f>
        <v>1</v>
      </c>
      <c r="W155" s="35">
        <f>results!C155+results!D155</f>
        <v>0</v>
      </c>
      <c r="X155" s="35">
        <f>results!E155+results!F155</f>
        <v>0</v>
      </c>
      <c r="Y155" s="35">
        <f>results!G155+results!H155</f>
        <v>0</v>
      </c>
      <c r="Z155" s="35">
        <f>results!I155+results!J155</f>
        <v>0</v>
      </c>
      <c r="AA155" s="35">
        <f>results!K155+results!L155</f>
        <v>0</v>
      </c>
      <c r="AB155" s="35">
        <f>results!M155+results!N155</f>
        <v>0</v>
      </c>
      <c r="AC155" s="35">
        <f>results!O155+results!P155</f>
        <v>0</v>
      </c>
      <c r="AD155" s="35">
        <f>results!Q155+results!R155</f>
        <v>0</v>
      </c>
      <c r="AE155" s="35">
        <f>results!S155+results!T155</f>
        <v>0</v>
      </c>
      <c r="AF155" s="35">
        <f>results!U155+results!V155</f>
        <v>40</v>
      </c>
      <c r="AG155" s="35">
        <f>results!W155+results!X155</f>
        <v>0</v>
      </c>
    </row>
    <row r="156" spans="1:33" x14ac:dyDescent="0.35">
      <c r="A156" s="18">
        <v>150</v>
      </c>
      <c r="B156" s="20">
        <f t="shared" si="21"/>
        <v>114</v>
      </c>
      <c r="C156" s="20">
        <f t="shared" si="22"/>
        <v>79</v>
      </c>
      <c r="D156" s="14">
        <f t="shared" ref="D156:E160" si="28">_xlfn.RANK.EQ($S156,$S$7:$S$160,0)</f>
        <v>78</v>
      </c>
      <c r="E156" s="14">
        <f t="shared" si="28"/>
        <v>78</v>
      </c>
      <c r="F156" s="2" t="str">
        <f>IF(results!AA156&lt;&gt;"b","",results!B156)</f>
        <v/>
      </c>
      <c r="G156" s="2" t="str">
        <f>IF(results!$AA156&lt;&gt;"b","",results!Y156)</f>
        <v/>
      </c>
      <c r="H156" s="36" t="str">
        <f>IF(results!$AA156&lt;&gt;"b","",W156)</f>
        <v/>
      </c>
      <c r="I156" s="36" t="str">
        <f>IF(results!$AA156&lt;&gt;"b","",IF(X156=W156,X156+0.0001,X156))</f>
        <v/>
      </c>
      <c r="J156" s="36" t="str">
        <f>IF(results!$AA156&lt;&gt;"b","",IF(OR(W156=Y156,X156=Y156),Y156+0.0002,Y156))</f>
        <v/>
      </c>
      <c r="K156" s="36" t="str">
        <f>IF(results!$AA156&lt;&gt;"b","",IF(OR(W156=Z156,X156=Z156,Y156=Z156),Z156+0.0003,Z156))</f>
        <v/>
      </c>
      <c r="L156" s="36" t="str">
        <f>IF(results!$AA156&lt;&gt;"b","",IF(OR(W156=AA156,X156=AA156,Y156=AA156,Z156=AA156),AA156+0.0004,AA156))</f>
        <v/>
      </c>
      <c r="M156" s="36" t="str">
        <f>IF(results!$AA156&lt;&gt;"b","",IF(OR(W156=AB156,X156=AB156,Y156=AB156,Z156=AB156,AA156=AB156),AB156+0.0005,AB156))</f>
        <v/>
      </c>
      <c r="N156" s="36" t="str">
        <f>IF(results!$AA156&lt;&gt;"b","",IF(OR(W156=AC156,X156=AC156,Y156=AC156,Z156=AC156,AA156=AC156,AB156=AC156),AC156+0.0006,AC156))</f>
        <v/>
      </c>
      <c r="O156" s="36" t="str">
        <f>IF(results!$AA156&lt;&gt;"b","",IF(OR(W156=AD156,X156=AD156,Y156=AD156,Z156=AD156,AA156=AD156,AB156=AD156,AC156=AD156),AD156+0.0007,AD156))</f>
        <v/>
      </c>
      <c r="P156" s="36" t="str">
        <f>IF(results!$AA156&lt;&gt;"b","",IF(OR(W156=AE156,X156=AE156,Y156=AE156,Z156=AE156,AA156=AE156,AB156=AE156,AC156=AE156,AD156=AE156),AE156+0.0008,AE156))</f>
        <v/>
      </c>
      <c r="Q156" s="36" t="str">
        <f>IF(results!$AA156&lt;&gt;"b","",IF(OR(W156=AF156,X156=AF156,Y156=AF156,Z156=AF156,AA156=AF156,AB156=AF156,AC156=AF156,AD156=AF156,AE156=AF156),AF156+0.0009,AF156))</f>
        <v/>
      </c>
      <c r="R156" s="36" t="str">
        <f>IF(results!$AA156&lt;&gt;"b","",AG156*2)</f>
        <v/>
      </c>
      <c r="S156" s="54">
        <f t="shared" ref="S156:S157" si="29">IF(F156&lt;&gt;"",(MAX(H156:R156)+LARGE(H156:R156,2)+LARGE(H156:R156,3)+LARGE(H156:R156,4)+LARGE(H156:R156,5)+LARGE(H156:R156,6)),0)</f>
        <v>0</v>
      </c>
      <c r="T156" s="4">
        <f t="shared" ref="T156:T157" si="30">S156+0.0000001*ROW()</f>
        <v>1.56E-5</v>
      </c>
      <c r="U156" s="4" t="str">
        <f>IF(results!$AA156&lt;&gt;"b","",results!Z156)</f>
        <v/>
      </c>
      <c r="V156" s="4">
        <f>IF(results!AA156="A",1,IF(results!AA156="B",2,IF(results!AA156="C",3,99)))</f>
        <v>3</v>
      </c>
      <c r="W156" s="35">
        <f>results!C156+results!D156</f>
        <v>0</v>
      </c>
      <c r="X156" s="35">
        <f>results!E156+results!F156</f>
        <v>0</v>
      </c>
      <c r="Y156" s="35">
        <f>results!G156+results!H156</f>
        <v>0</v>
      </c>
      <c r="Z156" s="35">
        <f>results!I156+results!J156</f>
        <v>39</v>
      </c>
      <c r="AA156" s="35">
        <f>results!K156+results!L156</f>
        <v>0</v>
      </c>
      <c r="AB156" s="35">
        <f>results!M156+results!N156</f>
        <v>0</v>
      </c>
      <c r="AC156" s="35">
        <f>results!O156+results!P156</f>
        <v>0</v>
      </c>
      <c r="AD156" s="35">
        <f>results!Q156+results!R156</f>
        <v>0</v>
      </c>
      <c r="AE156" s="35">
        <f>results!S156+results!T156</f>
        <v>0</v>
      </c>
      <c r="AF156" s="35">
        <f>results!U156+results!V156</f>
        <v>0</v>
      </c>
      <c r="AG156" s="35">
        <f>results!W156+results!X156</f>
        <v>0</v>
      </c>
    </row>
    <row r="157" spans="1:33" x14ac:dyDescent="0.35">
      <c r="A157" s="18">
        <v>151</v>
      </c>
      <c r="B157" s="20">
        <f t="shared" si="21"/>
        <v>40</v>
      </c>
      <c r="C157" s="20">
        <f t="shared" si="22"/>
        <v>61</v>
      </c>
      <c r="D157" s="14">
        <f t="shared" si="28"/>
        <v>61</v>
      </c>
      <c r="E157" s="14">
        <f t="shared" si="28"/>
        <v>61</v>
      </c>
      <c r="F157" s="2" t="str">
        <f>IF(results!AA157&lt;&gt;"b","",results!B157)</f>
        <v>Zitnik Joze</v>
      </c>
      <c r="G157" s="2">
        <f>IF(results!$AA157&lt;&gt;"b","",results!Y157)</f>
        <v>1</v>
      </c>
      <c r="H157" s="36">
        <f>IF(results!$AA157&lt;&gt;"b","",W157)</f>
        <v>0</v>
      </c>
      <c r="I157" s="36">
        <f>IF(results!$AA157&lt;&gt;"b","",IF(X157=W157,X157+0.0001,X157))</f>
        <v>1E-4</v>
      </c>
      <c r="J157" s="36">
        <f>IF(results!$AA157&lt;&gt;"b","",IF(OR(W157=Y157,X157=Y157),Y157+0.0002,Y157))</f>
        <v>2.0000000000000001E-4</v>
      </c>
      <c r="K157" s="36">
        <f>IF(results!$AA157&lt;&gt;"b","",IF(OR(W157=Z157,X157=Z157,Y157=Z157),Z157+0.0003,Z157))</f>
        <v>42</v>
      </c>
      <c r="L157" s="36">
        <f>IF(results!$AA157&lt;&gt;"b","",IF(OR(W157=AA157,X157=AA157,Y157=AA157,Z157=AA157),AA157+0.0004,AA157))</f>
        <v>4.0000000000000002E-4</v>
      </c>
      <c r="M157" s="36">
        <f>IF(results!$AA157&lt;&gt;"b","",IF(OR(W157=AB157,X157=AB157,Y157=AB157,Z157=AB157,AA157=AB157),AB157+0.0005,AB157))</f>
        <v>5.0000000000000001E-4</v>
      </c>
      <c r="N157" s="36">
        <f>IF(results!$AA157&lt;&gt;"b","",IF(OR(W157=AC157,X157=AC157,Y157=AC157,Z157=AC157,AA157=AC157,AB157=AC157),AC157+0.0006,AC157))</f>
        <v>5.9999999999999995E-4</v>
      </c>
      <c r="O157" s="36">
        <f>IF(results!$AA157&lt;&gt;"b","",IF(OR(W157=AD157,X157=AD157,Y157=AD157,Z157=AD157,AA157=AD157,AB157=AD157,AC157=AD157),AD157+0.0007,AD157))</f>
        <v>6.9999999999999999E-4</v>
      </c>
      <c r="P157" s="36">
        <f>IF(results!$AA157&lt;&gt;"b","",IF(OR(W157=AE157,X157=AE157,Y157=AE157,Z157=AE157,AA157=AE157,AB157=AE157,AC157=AE157,AD157=AE157),AE157+0.0008,AE157))</f>
        <v>8.0000000000000004E-4</v>
      </c>
      <c r="Q157" s="36">
        <f>IF(results!$AA157&lt;&gt;"b","",IF(OR(W157=AF157,X157=AF157,Y157=AF157,Z157=AF157,AA157=AF157,AB157=AF157,AC157=AF157,AD157=AF157,AE157=AF157),AF157+0.0009,AF157))</f>
        <v>8.9999999999999998E-4</v>
      </c>
      <c r="R157" s="36">
        <f>IF(results!$AA157&lt;&gt;"b","",AG157*2)</f>
        <v>0</v>
      </c>
      <c r="S157" s="54">
        <f t="shared" si="29"/>
        <v>42.003500000000003</v>
      </c>
      <c r="T157" s="4">
        <f t="shared" si="30"/>
        <v>42.003515700000001</v>
      </c>
      <c r="U157" s="4">
        <f>IF(results!$AA157&lt;&gt;"b","",results!Z157)</f>
        <v>18.600000000000001</v>
      </c>
      <c r="V157" s="4">
        <f>IF(results!AA157="A",1,IF(results!AA157="B",2,IF(results!AA157="C",3,99)))</f>
        <v>2</v>
      </c>
      <c r="W157" s="35">
        <f>results!C157+results!D157</f>
        <v>0</v>
      </c>
      <c r="X157" s="35">
        <f>results!E157+results!F157</f>
        <v>0</v>
      </c>
      <c r="Y157" s="35">
        <f>results!G157+results!H157</f>
        <v>0</v>
      </c>
      <c r="Z157" s="35">
        <f>results!I157+results!J157</f>
        <v>42</v>
      </c>
      <c r="AA157" s="35">
        <f>results!K157+results!L157</f>
        <v>0</v>
      </c>
      <c r="AB157" s="35">
        <f>results!M157+results!N157</f>
        <v>0</v>
      </c>
      <c r="AC157" s="35">
        <f>results!O157+results!P157</f>
        <v>0</v>
      </c>
      <c r="AD157" s="35">
        <f>results!Q157+results!R157</f>
        <v>0</v>
      </c>
      <c r="AE157" s="35">
        <f>results!S157+results!T157</f>
        <v>0</v>
      </c>
      <c r="AF157" s="35">
        <f>results!U157+results!V157</f>
        <v>0</v>
      </c>
      <c r="AG157" s="35">
        <f>results!W157+results!X157</f>
        <v>0</v>
      </c>
    </row>
    <row r="158" spans="1:33" x14ac:dyDescent="0.35">
      <c r="A158" s="18">
        <v>152</v>
      </c>
      <c r="B158" s="20">
        <f t="shared" si="21"/>
        <v>1</v>
      </c>
      <c r="C158" s="20">
        <f t="shared" si="22"/>
        <v>78</v>
      </c>
      <c r="D158" s="14">
        <f t="shared" si="28"/>
        <v>78</v>
      </c>
      <c r="E158" s="14">
        <f t="shared" si="28"/>
        <v>78</v>
      </c>
      <c r="F158" s="2" t="str">
        <f>IF(results!AA158&lt;&gt;"b","",results!B158)</f>
        <v/>
      </c>
      <c r="G158" s="2" t="str">
        <f>IF(results!$AA158&lt;&gt;"b","",results!Y158)</f>
        <v/>
      </c>
      <c r="H158" s="36" t="str">
        <f>IF(results!$AA158&lt;&gt;"b","",W158)</f>
        <v/>
      </c>
      <c r="I158" s="36" t="str">
        <f>IF(results!$AA158&lt;&gt;"b","",IF(X158=W158,X158+0.0001,X158))</f>
        <v/>
      </c>
      <c r="J158" s="36" t="str">
        <f>IF(results!$AA158&lt;&gt;"b","",IF(OR(W158=Y158,X158=Y158),Y158+0.0002,Y158))</f>
        <v/>
      </c>
      <c r="K158" s="36" t="str">
        <f>IF(results!$AA158&lt;&gt;"b","",IF(OR(W158=Z158,X158=Z158,Y158=Z158),Z158+0.0003,Z158))</f>
        <v/>
      </c>
      <c r="L158" s="36" t="str">
        <f>IF(results!$AA158&lt;&gt;"b","",IF(OR(W158=AA158,X158=AA158,Y158=AA158,Z158=AA158),AA158+0.0004,AA158))</f>
        <v/>
      </c>
      <c r="M158" s="36" t="str">
        <f>IF(results!$AA158&lt;&gt;"b","",IF(OR(W158=AB158,X158=AB158,Y158=AB158,Z158=AB158,AA158=AB158),AB158+0.0005,AB158))</f>
        <v/>
      </c>
      <c r="N158" s="36" t="str">
        <f>IF(results!$AA158&lt;&gt;"b","",IF(OR(W158=AC158,X158=AC158,Y158=AC158,Z158=AC158,AA158=AC158,AB158=AC158),AC158+0.0006,AC158))</f>
        <v/>
      </c>
      <c r="O158" s="36" t="str">
        <f>IF(results!$AA158&lt;&gt;"b","",IF(OR(W158=AD158,X158=AD158,Y158=AD158,Z158=AD158,AA158=AD158,AB158=AD158,AC158=AD158),AD158+0.0007,AD158))</f>
        <v/>
      </c>
      <c r="P158" s="36" t="str">
        <f>IF(results!$AA158&lt;&gt;"b","",IF(OR(W158=AE158,X158=AE158,Y158=AE158,Z158=AE158,AA158=AE158,AB158=AE158,AC158=AE158,AD158=AE158),AE158+0.0008,AE158))</f>
        <v/>
      </c>
      <c r="Q158" s="36" t="str">
        <f>IF(results!$AA158&lt;&gt;"b","",IF(OR(W158=AF158,X158=AF158,Y158=AF158,Z158=AF158,AA158=AF158,AB158=AF158,AC158=AF158,AD158=AF158,AE158=AF158),AF158+0.0009,AF158))</f>
        <v/>
      </c>
      <c r="R158" s="36" t="str">
        <f>IF(results!$AA158&lt;&gt;"b","",AG158*2)</f>
        <v/>
      </c>
      <c r="S158" s="54">
        <f t="shared" ref="S158:S160" si="31">IF(F158&lt;&gt;"",(MAX(H158:R158)+LARGE(H158:R158,2)+LARGE(H158:R158,3)+LARGE(H158:R158,4)+LARGE(H158:R158,5)+LARGE(H158:R158,6)),0)</f>
        <v>0</v>
      </c>
      <c r="T158" s="4">
        <f t="shared" ref="T158:T160" si="32">S158+0.0000001*ROW()</f>
        <v>1.5799999999999998E-5</v>
      </c>
      <c r="U158" s="4" t="str">
        <f>IF(results!$AA158&lt;&gt;"b","",results!Z158)</f>
        <v/>
      </c>
      <c r="V158" s="4">
        <f>IF(results!AA158="A",1,IF(results!AA158="B",2,IF(results!AA158="C",3,99)))</f>
        <v>1</v>
      </c>
      <c r="W158" s="35">
        <f>results!C158+results!D158</f>
        <v>0</v>
      </c>
      <c r="X158" s="35">
        <f>results!E158+results!F158</f>
        <v>0</v>
      </c>
      <c r="Y158" s="35">
        <f>results!G158+results!H158</f>
        <v>0</v>
      </c>
      <c r="Z158" s="35">
        <f>results!I158+results!J158</f>
        <v>0</v>
      </c>
      <c r="AA158" s="35">
        <f>results!K158+results!L158</f>
        <v>0</v>
      </c>
      <c r="AB158" s="35">
        <f>results!M158+results!N158</f>
        <v>0</v>
      </c>
      <c r="AC158" s="35">
        <f>results!O158+results!P158</f>
        <v>59</v>
      </c>
      <c r="AD158" s="35">
        <f>results!Q158+results!R158</f>
        <v>0</v>
      </c>
      <c r="AE158" s="35">
        <f>results!S158+results!T158</f>
        <v>0</v>
      </c>
      <c r="AF158" s="35">
        <f>results!U158+results!V158</f>
        <v>0</v>
      </c>
      <c r="AG158" s="35">
        <f>results!W158+results!X158</f>
        <v>0</v>
      </c>
    </row>
    <row r="159" spans="1:33" x14ac:dyDescent="0.35">
      <c r="A159" s="18">
        <v>153</v>
      </c>
      <c r="B159" s="20">
        <f t="shared" si="21"/>
        <v>40</v>
      </c>
      <c r="C159" s="20">
        <f t="shared" si="22"/>
        <v>1</v>
      </c>
      <c r="D159" s="14">
        <f t="shared" si="28"/>
        <v>1</v>
      </c>
      <c r="E159" s="14">
        <f t="shared" si="28"/>
        <v>1</v>
      </c>
      <c r="F159" s="2" t="str">
        <f>IF(results!AA159&lt;&gt;"b","",results!B159)</f>
        <v xml:space="preserve">Zupančič Bojan </v>
      </c>
      <c r="G159" s="2">
        <f>IF(results!$AA159&lt;&gt;"b","",results!Y159)</f>
        <v>10</v>
      </c>
      <c r="H159" s="36">
        <f>IF(results!$AA159&lt;&gt;"b","",W159)</f>
        <v>55</v>
      </c>
      <c r="I159" s="36">
        <f>IF(results!$AA159&lt;&gt;"b","",IF(X159=W159,X159+0.0001,X159))</f>
        <v>56</v>
      </c>
      <c r="J159" s="36">
        <f>IF(results!$AA159&lt;&gt;"b","",IF(OR(W159=Y159,X159=Y159),Y159+0.0002,Y159))</f>
        <v>44</v>
      </c>
      <c r="K159" s="36">
        <f>IF(results!$AA159&lt;&gt;"b","",IF(OR(W159=Z159,X159=Z159,Y159=Z159),Z159+0.0003,Z159))</f>
        <v>51</v>
      </c>
      <c r="L159" s="36">
        <f>IF(results!$AA159&lt;&gt;"b","",IF(OR(W159=AA159,X159=AA159,Y159=AA159,Z159=AA159),AA159+0.0004,AA159))</f>
        <v>0</v>
      </c>
      <c r="M159" s="36">
        <f>IF(results!$AA159&lt;&gt;"b","",IF(OR(W159=AB159,X159=AB159,Y159=AB159,Z159=AB159,AA159=AB159),AB159+0.0005,AB159))</f>
        <v>60</v>
      </c>
      <c r="N159" s="36">
        <f>IF(results!$AA159&lt;&gt;"b","",IF(OR(W159=AC159,X159=AC159,Y159=AC159,Z159=AC159,AA159=AC159,AB159=AC159),AC159+0.0006,AC159))</f>
        <v>47</v>
      </c>
      <c r="O159" s="36">
        <f>IF(results!$AA159&lt;&gt;"b","",IF(OR(W159=AD159,X159=AD159,Y159=AD159,Z159=AD159,AA159=AD159,AB159=AD159,AC159=AD159),AD159+0.0007,AD159))</f>
        <v>54</v>
      </c>
      <c r="P159" s="36">
        <f>IF(results!$AA159&lt;&gt;"b","",IF(OR(W159=AE159,X159=AE159,Y159=AE159,Z159=AE159,AA159=AE159,AB159=AE159,AC159=AE159,AD159=AE159),AE159+0.0008,AE159))</f>
        <v>61</v>
      </c>
      <c r="Q159" s="36">
        <f>IF(results!$AA159&lt;&gt;"b","",IF(OR(W159=AF159,X159=AF159,Y159=AF159,Z159=AF159,AA159=AF159,AB159=AF159,AC159=AF159,AD159=AF159,AE159=AF159),AF159+0.0009,AF159))</f>
        <v>59</v>
      </c>
      <c r="R159" s="36">
        <f>IF(results!$AA159&lt;&gt;"b","",AG159*2)</f>
        <v>114</v>
      </c>
      <c r="S159" s="54">
        <f t="shared" si="31"/>
        <v>405</v>
      </c>
      <c r="T159" s="4">
        <f t="shared" si="32"/>
        <v>405.00001589999999</v>
      </c>
      <c r="U159" s="4">
        <f>IF(results!$AA159&lt;&gt;"b","",results!Z159)</f>
        <v>17.100000000000001</v>
      </c>
      <c r="V159" s="4">
        <f>IF(results!AA159="A",1,IF(results!AA159="B",2,IF(results!AA159="C",3,99)))</f>
        <v>2</v>
      </c>
      <c r="W159" s="35">
        <f>results!C159+results!D159</f>
        <v>55</v>
      </c>
      <c r="X159" s="35">
        <f>results!E159+results!F159</f>
        <v>56</v>
      </c>
      <c r="Y159" s="35">
        <f>results!G159+results!H159</f>
        <v>44</v>
      </c>
      <c r="Z159" s="35">
        <f>results!I159+results!J159</f>
        <v>51</v>
      </c>
      <c r="AA159" s="35">
        <f>results!K159+results!L159</f>
        <v>0</v>
      </c>
      <c r="AB159" s="35">
        <f>results!M159+results!N159</f>
        <v>60</v>
      </c>
      <c r="AC159" s="35">
        <f>results!O159+results!P159</f>
        <v>47</v>
      </c>
      <c r="AD159" s="35">
        <f>results!Q159+results!R159</f>
        <v>54</v>
      </c>
      <c r="AE159" s="35">
        <f>results!S159+results!T159</f>
        <v>61</v>
      </c>
      <c r="AF159" s="35">
        <f>results!U159+results!V159</f>
        <v>59</v>
      </c>
      <c r="AG159" s="35">
        <f>results!W159+results!X159</f>
        <v>57</v>
      </c>
    </row>
    <row r="160" spans="1:33" x14ac:dyDescent="0.35">
      <c r="A160" s="18">
        <v>154</v>
      </c>
      <c r="B160" s="20">
        <f t="shared" si="21"/>
        <v>40</v>
      </c>
      <c r="C160" s="20">
        <f t="shared" si="22"/>
        <v>23</v>
      </c>
      <c r="D160" s="14">
        <f t="shared" si="28"/>
        <v>23</v>
      </c>
      <c r="E160" s="14">
        <f t="shared" si="28"/>
        <v>23</v>
      </c>
      <c r="F160" s="2" t="str">
        <f>IF(results!AA160&lt;&gt;"b","",results!B160)</f>
        <v xml:space="preserve">Zupin Matjaž </v>
      </c>
      <c r="G160" s="2">
        <f>IF(results!$AA160&lt;&gt;"b","",results!Y160)</f>
        <v>4</v>
      </c>
      <c r="H160" s="36">
        <f>IF(results!$AA160&lt;&gt;"b","",W160)</f>
        <v>38</v>
      </c>
      <c r="I160" s="36">
        <f>IF(results!$AA160&lt;&gt;"b","",IF(X160=W160,X160+0.0001,X160))</f>
        <v>0</v>
      </c>
      <c r="J160" s="36">
        <f>IF(results!$AA160&lt;&gt;"b","",IF(OR(W160=Y160,X160=Y160),Y160+0.0002,Y160))</f>
        <v>53</v>
      </c>
      <c r="K160" s="36">
        <f>IF(results!$AA160&lt;&gt;"b","",IF(OR(W160=Z160,X160=Z160,Y160=Z160),Z160+0.0003,Z160))</f>
        <v>2.9999999999999997E-4</v>
      </c>
      <c r="L160" s="36">
        <f>IF(results!$AA160&lt;&gt;"b","",IF(OR(W160=AA160,X160=AA160,Y160=AA160,Z160=AA160),AA160+0.0004,AA160))</f>
        <v>39</v>
      </c>
      <c r="M160" s="36">
        <f>IF(results!$AA160&lt;&gt;"b","",IF(OR(W160=AB160,X160=AB160,Y160=AB160,Z160=AB160,AA160=AB160),AB160+0.0005,AB160))</f>
        <v>5.0000000000000001E-4</v>
      </c>
      <c r="N160" s="36">
        <f>IF(results!$AA160&lt;&gt;"b","",IF(OR(W160=AC160,X160=AC160,Y160=AC160,Z160=AC160,AA160=AC160,AB160=AC160),AC160+0.0006,AC160))</f>
        <v>5.9999999999999995E-4</v>
      </c>
      <c r="O160" s="36">
        <f>IF(results!$AA160&lt;&gt;"b","",IF(OR(W160=AD160,X160=AD160,Y160=AD160,Z160=AD160,AA160=AD160,AB160=AD160,AC160=AD160),AD160+0.0007,AD160))</f>
        <v>6.9999999999999999E-4</v>
      </c>
      <c r="P160" s="36">
        <f>IF(results!$AA160&lt;&gt;"b","",IF(OR(W160=AE160,X160=AE160,Y160=AE160,Z160=AE160,AA160=AE160,AB160=AE160,AC160=AE160,AD160=AE160),AE160+0.0008,AE160))</f>
        <v>8.0000000000000004E-4</v>
      </c>
      <c r="Q160" s="36">
        <f>IF(results!$AA160&lt;&gt;"b","",IF(OR(W160=AF160,X160=AF160,Y160=AF160,Z160=AF160,AA160=AF160,AB160=AF160,AC160=AF160,AD160=AF160,AE160=AF160),AF160+0.0009,AF160))</f>
        <v>33</v>
      </c>
      <c r="R160" s="36">
        <f>IF(results!$AA160&lt;&gt;"b","",AG160*2)</f>
        <v>0</v>
      </c>
      <c r="S160" s="54">
        <f t="shared" si="31"/>
        <v>163.00149999999999</v>
      </c>
      <c r="T160" s="4">
        <f t="shared" si="32"/>
        <v>163.00151599999998</v>
      </c>
      <c r="U160" s="4">
        <f>IF(results!$AA160&lt;&gt;"b","",results!Z160)</f>
        <v>18.100000000000001</v>
      </c>
      <c r="V160" s="4">
        <f>IF(results!AA160="A",1,IF(results!AA160="B",2,IF(results!AA160="C",3,99)))</f>
        <v>2</v>
      </c>
      <c r="W160" s="35">
        <f>results!C160+results!D160</f>
        <v>38</v>
      </c>
      <c r="X160" s="35">
        <f>results!E160+results!F160</f>
        <v>0</v>
      </c>
      <c r="Y160" s="35">
        <f>results!G160+results!H160</f>
        <v>53</v>
      </c>
      <c r="Z160" s="35">
        <f>results!I160+results!J160</f>
        <v>0</v>
      </c>
      <c r="AA160" s="35">
        <f>results!K160+results!L160</f>
        <v>39</v>
      </c>
      <c r="AB160" s="35">
        <f>results!M160+results!N160</f>
        <v>0</v>
      </c>
      <c r="AC160" s="35">
        <f>results!O160+results!P160</f>
        <v>0</v>
      </c>
      <c r="AD160" s="35">
        <f>results!Q160+results!R160</f>
        <v>0</v>
      </c>
      <c r="AE160" s="35">
        <f>results!S160+results!T160</f>
        <v>0</v>
      </c>
      <c r="AF160" s="35">
        <f>results!U160+results!V160</f>
        <v>33</v>
      </c>
      <c r="AG160" s="35">
        <f>results!W160+results!X160</f>
        <v>0</v>
      </c>
    </row>
    <row r="161" spans="1:1" x14ac:dyDescent="0.35">
      <c r="A161" s="18">
        <v>155</v>
      </c>
    </row>
  </sheetData>
  <sheetProtection algorithmName="SHA-512" hashValue="5+gZrgGykC+AyUuS5kAT0kSfyl9ex6yalyeuZ2lzzz3uYJdusuUXHb6Wbxdon7MuC/bzW6Saplz6vu7CWpWiJQ==" saltValue="5gM4c76T5DN6sOPih08wug==" spinCount="100000" sheet="1" objects="1" scenarios="1"/>
  <mergeCells count="21">
    <mergeCell ref="O5:O6"/>
    <mergeCell ref="P5:P6"/>
    <mergeCell ref="S5:S6"/>
    <mergeCell ref="T5:T6"/>
    <mergeCell ref="U5:U6"/>
    <mergeCell ref="H2:R2"/>
    <mergeCell ref="H4:R4"/>
    <mergeCell ref="B5:B6"/>
    <mergeCell ref="C5:C6"/>
    <mergeCell ref="D5:D6"/>
    <mergeCell ref="F5:F6"/>
    <mergeCell ref="G5:G6"/>
    <mergeCell ref="H5:H6"/>
    <mergeCell ref="I5:I6"/>
    <mergeCell ref="J5:J6"/>
    <mergeCell ref="Q5:Q6"/>
    <mergeCell ref="R5:R6"/>
    <mergeCell ref="K5:K6"/>
    <mergeCell ref="L5:L6"/>
    <mergeCell ref="M5:M6"/>
    <mergeCell ref="N5:N6"/>
  </mergeCells>
  <conditionalFormatting sqref="F7:G175">
    <cfRule type="cellIs" dxfId="14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S7:S160">
    <cfRule type="cellIs" dxfId="13" priority="213" operator="equal">
      <formula>200</formula>
    </cfRule>
  </conditionalFormatting>
  <conditionalFormatting sqref="S8:S175">
    <cfRule type="cellIs" dxfId="12" priority="216" operator="equal">
      <formula>0</formula>
    </cfRule>
  </conditionalFormatting>
  <conditionalFormatting sqref="S7:T7">
    <cfRule type="cellIs" dxfId="11" priority="222" operator="equal">
      <formula>0</formula>
    </cfRule>
  </conditionalFormatting>
  <conditionalFormatting sqref="T8:T160">
    <cfRule type="cellIs" dxfId="10" priority="215" operator="equal">
      <formula>0</formula>
    </cfRule>
  </conditionalFormatting>
  <conditionalFormatting sqref="U7:V160">
    <cfRule type="cellIs" dxfId="9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00B050"/>
  </sheetPr>
  <dimension ref="A2:AG156"/>
  <sheetViews>
    <sheetView zoomScale="90" zoomScaleNormal="90" workbookViewId="0">
      <pane ySplit="6" topLeftCell="A10" activePane="bottomLeft" state="frozen"/>
      <selection pane="bottomLeft" activeCell="S25" sqref="S25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8" width="7.453125" style="10" customWidth="1"/>
    <col min="19" max="19" width="9.81640625" style="11" customWidth="1"/>
    <col min="20" max="20" width="7.81640625" style="11" customWidth="1"/>
    <col min="21" max="21" width="7.54296875" style="10" customWidth="1"/>
    <col min="22" max="22" width="4.1796875" style="10" customWidth="1"/>
    <col min="23" max="24" width="4.54296875" style="14" customWidth="1"/>
    <col min="25" max="33" width="4.54296875" style="10" customWidth="1"/>
    <col min="34" max="16384" width="8.81640625" style="10"/>
  </cols>
  <sheetData>
    <row r="2" spans="1:33" ht="31" x14ac:dyDescent="0.7">
      <c r="H2" s="86" t="s">
        <v>15</v>
      </c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3" ht="7.5" customHeight="1" x14ac:dyDescent="0.35"/>
    <row r="4" spans="1:33" ht="21.75" customHeight="1" x14ac:dyDescent="0.35">
      <c r="H4" s="62" t="s">
        <v>4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7" t="s">
        <v>13</v>
      </c>
    </row>
    <row r="5" spans="1:33" ht="15.75" customHeight="1" x14ac:dyDescent="0.35">
      <c r="B5" s="81" t="s">
        <v>2</v>
      </c>
      <c r="C5" s="81" t="s">
        <v>3</v>
      </c>
      <c r="D5" s="81" t="s">
        <v>8</v>
      </c>
      <c r="E5" s="19"/>
      <c r="F5" s="83" t="s">
        <v>0</v>
      </c>
      <c r="G5" s="84" t="s">
        <v>7</v>
      </c>
      <c r="H5" s="60">
        <v>1</v>
      </c>
      <c r="I5" s="60">
        <v>2</v>
      </c>
      <c r="J5" s="60">
        <v>3</v>
      </c>
      <c r="K5" s="60">
        <v>4</v>
      </c>
      <c r="L5" s="60">
        <v>5</v>
      </c>
      <c r="M5" s="60">
        <v>6</v>
      </c>
      <c r="N5" s="60">
        <v>7</v>
      </c>
      <c r="O5" s="60">
        <v>8</v>
      </c>
      <c r="P5" s="60">
        <v>9</v>
      </c>
      <c r="Q5" s="60">
        <v>10</v>
      </c>
      <c r="R5" s="60">
        <v>11</v>
      </c>
      <c r="S5" s="87" t="s">
        <v>19</v>
      </c>
      <c r="T5" s="56" t="s">
        <v>10</v>
      </c>
      <c r="U5" s="56" t="s">
        <v>18</v>
      </c>
      <c r="W5" s="14" t="s">
        <v>167</v>
      </c>
      <c r="X5" s="14" t="s">
        <v>168</v>
      </c>
      <c r="Y5" s="10" t="s">
        <v>169</v>
      </c>
      <c r="Z5" s="14" t="s">
        <v>170</v>
      </c>
      <c r="AA5" s="14" t="s">
        <v>171</v>
      </c>
      <c r="AB5" s="10" t="s">
        <v>172</v>
      </c>
      <c r="AC5" s="10" t="s">
        <v>173</v>
      </c>
      <c r="AD5" s="10" t="s">
        <v>174</v>
      </c>
      <c r="AE5" s="10" t="s">
        <v>175</v>
      </c>
      <c r="AF5" s="10" t="s">
        <v>176</v>
      </c>
      <c r="AG5" s="10" t="s">
        <v>177</v>
      </c>
    </row>
    <row r="6" spans="1:33" ht="15.75" customHeight="1" x14ac:dyDescent="0.35">
      <c r="B6" s="82"/>
      <c r="C6" s="82"/>
      <c r="D6" s="82"/>
      <c r="E6" s="19" t="s">
        <v>9</v>
      </c>
      <c r="F6" s="83"/>
      <c r="G6" s="85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87"/>
      <c r="T6" s="56"/>
      <c r="U6" s="56"/>
    </row>
    <row r="7" spans="1:33" x14ac:dyDescent="0.35">
      <c r="A7" s="18">
        <v>1</v>
      </c>
      <c r="B7" s="20">
        <f t="shared" ref="B7:B38" si="0">RANK($V7,$V$7:$V$156,1)</f>
        <v>110</v>
      </c>
      <c r="C7" s="20">
        <f t="shared" ref="C7:C38" si="1">RANK($T7,$T$7:$T$156)</f>
        <v>23</v>
      </c>
      <c r="D7" s="14">
        <f t="shared" ref="D7:E26" si="2">_xlfn.RANK.EQ($S7,$S$7:$S$156,0)</f>
        <v>23</v>
      </c>
      <c r="E7" s="14">
        <f t="shared" si="2"/>
        <v>23</v>
      </c>
      <c r="F7" s="2" t="str">
        <f>IF(results!$AA7&lt;&gt;"c","",results!B7)</f>
        <v>Amon Barbara</v>
      </c>
      <c r="G7" s="2">
        <f>IF(results!$AA7&lt;&gt;"c","",results!Y7)</f>
        <v>1</v>
      </c>
      <c r="H7" s="36">
        <f>IF(results!$AA7&lt;&gt;"c","",W7)</f>
        <v>0</v>
      </c>
      <c r="I7" s="36">
        <f>IF(results!$AA7&lt;&gt;"c","",IF(X7=W7,X7+0.0001,X7))</f>
        <v>1E-4</v>
      </c>
      <c r="J7" s="36">
        <f>IF(results!$AA7&lt;&gt;"c","",IF(OR(W7=Y7,X7=Y7),Y7+0.0002,Y7))</f>
        <v>2.0000000000000001E-4</v>
      </c>
      <c r="K7" s="36">
        <f>IF(results!$AA7&lt;&gt;"c","",IF(OR(W7=Z7,X7=Z7,Y7=Z7),Z7+0.0003,Z7))</f>
        <v>2.9999999999999997E-4</v>
      </c>
      <c r="L7" s="36">
        <f>IF(results!$AA7&lt;&gt;"c","",IF(OR(W7=AA7,X7=AA7,Y7=AA7,Z7=AA7),AA7+0.0004,AA7))</f>
        <v>50</v>
      </c>
      <c r="M7" s="36">
        <f>IF(results!$AA7&lt;&gt;"c","",IF(OR(W7=AB7,X7=AB7,Y7=AB7,Z7=AB7,AA7=AB7),AB7+0.0005,AB7))</f>
        <v>5.0000000000000001E-4</v>
      </c>
      <c r="N7" s="36">
        <f>IF(results!$AA7&lt;&gt;"c","",IF(OR(W7=AC7,X7=AC7,Y7=AC7,Z7=AC7,AA7=AC7,AB7=AC7),AC7+0.0006,AC7))</f>
        <v>5.9999999999999995E-4</v>
      </c>
      <c r="O7" s="36">
        <f>IF(results!$AA7&lt;&gt;"c","",IF(OR(W7=AD7,X7=AD7,Y7=AD7,Z7=AD7,AA7=AD7,AB7=AD7,AC7=AD7),AD7+0.0007,AD7))</f>
        <v>6.9999999999999999E-4</v>
      </c>
      <c r="P7" s="36">
        <f>IF(results!$AA7&lt;&gt;"c","",IF(OR(W7=AE7,X7=AE7,Y7=AE7,Z7=AE7,AA7=AE7,AB7=AE7,AC7=AE7,AD7=AE7),AE7+0.0008,AE7))</f>
        <v>8.0000000000000004E-4</v>
      </c>
      <c r="Q7" s="36">
        <f>IF(results!$AA7&lt;&gt;"c","",IF(OR(W7=AF7,X7=AF7,Y7=AF7,Z7=AF7,AA7=AF7,AB7=AF7,AC7=AF7,AD7=AF7,AE7=AF7),AF7+0.0009,AF7))</f>
        <v>8.9999999999999998E-4</v>
      </c>
      <c r="R7" s="36">
        <f>IF(results!$AA7&lt;&gt;"c","",AG7*2)</f>
        <v>0</v>
      </c>
      <c r="S7" s="4">
        <f t="shared" ref="S7:S38" si="3">IF(F7&lt;&gt;"",(MAX(H7:R7)+LARGE(H7:R7,2)+LARGE(H7:R7,3)+LARGE(H7:R7,4)+LARGE(H7:R7,5)+LARGE(H7:R7,6)),0)</f>
        <v>50.003500000000003</v>
      </c>
      <c r="T7" s="4">
        <f>S7+0.0000001*ROW()</f>
        <v>50.003500700000004</v>
      </c>
      <c r="U7" s="4">
        <f>IF(results!$AA7&lt;&gt;"c","",results!Z7)</f>
        <v>31.4</v>
      </c>
      <c r="V7" s="4">
        <f>IF(results!AA7="A",1,IF(results!AA7="B",2,IF(results!AA7="C",3,99)))</f>
        <v>3</v>
      </c>
      <c r="W7" s="35">
        <f>results!C7+results!D7</f>
        <v>0</v>
      </c>
      <c r="X7" s="35">
        <f>results!E7+results!F7</f>
        <v>0</v>
      </c>
      <c r="Y7" s="35">
        <f>results!G7+results!H7</f>
        <v>0</v>
      </c>
      <c r="Z7" s="35">
        <f>results!I7+results!J7</f>
        <v>0</v>
      </c>
      <c r="AA7" s="35">
        <f>results!K7+results!L7</f>
        <v>50</v>
      </c>
      <c r="AB7" s="35">
        <f>results!M7+results!N7</f>
        <v>0</v>
      </c>
      <c r="AC7" s="35">
        <f>results!O7+results!P7</f>
        <v>0</v>
      </c>
      <c r="AD7" s="35">
        <f>results!Q7+results!R7</f>
        <v>0</v>
      </c>
      <c r="AE7" s="35">
        <f>results!S7+results!T7</f>
        <v>0</v>
      </c>
      <c r="AF7" s="35">
        <f>results!U7+results!V7</f>
        <v>0</v>
      </c>
      <c r="AG7" s="35">
        <f>results!W7+results!X7</f>
        <v>0</v>
      </c>
    </row>
    <row r="8" spans="1:33" x14ac:dyDescent="0.35">
      <c r="A8" s="18">
        <v>2</v>
      </c>
      <c r="B8" s="20">
        <f t="shared" si="0"/>
        <v>39</v>
      </c>
      <c r="C8" s="20">
        <f t="shared" si="1"/>
        <v>150</v>
      </c>
      <c r="D8" s="14">
        <f t="shared" si="2"/>
        <v>43</v>
      </c>
      <c r="E8" s="14">
        <f t="shared" si="2"/>
        <v>43</v>
      </c>
      <c r="F8" s="2" t="str">
        <f>IF(results!AA8&lt;&gt;"c","",results!B8)</f>
        <v/>
      </c>
      <c r="G8" s="2" t="str">
        <f>IF(results!$AA8&lt;&gt;"c","",results!Y8)</f>
        <v/>
      </c>
      <c r="H8" s="36" t="str">
        <f>IF(results!$AA8&lt;&gt;"c","",W8)</f>
        <v/>
      </c>
      <c r="I8" s="36" t="str">
        <f>IF(results!$AA8&lt;&gt;"c","",IF(X8=W8,X8+0.0001,X8))</f>
        <v/>
      </c>
      <c r="J8" s="36" t="str">
        <f>IF(results!$AA8&lt;&gt;"c","",IF(OR(W8=Y8,X8=Y8),Y8+0.0002,Y8))</f>
        <v/>
      </c>
      <c r="K8" s="36" t="str">
        <f>IF(results!$AA8&lt;&gt;"c","",IF(OR(W8=Z8,X8=Z8,Y8=Z8),Z8+0.0003,Z8))</f>
        <v/>
      </c>
      <c r="L8" s="36" t="str">
        <f>IF(results!$AA8&lt;&gt;"c","",IF(OR(W8=AA8,X8=AA8,Y8=AA8,Z8=AA8),AA8+0.0004,AA8))</f>
        <v/>
      </c>
      <c r="M8" s="36" t="str">
        <f>IF(results!$AA8&lt;&gt;"c","",IF(OR(W8=AB8,X8=AB8,Y8=AB8,Z8=AB8,AA8=AB8),AB8+0.0005,AB8))</f>
        <v/>
      </c>
      <c r="N8" s="36" t="str">
        <f>IF(results!$AA8&lt;&gt;"c","",IF(OR(W8=AC8,X8=AC8,Y8=AC8,Z8=AC8,AA8=AC8,AB8=AC8),AC8+0.0006,AC8))</f>
        <v/>
      </c>
      <c r="O8" s="36" t="str">
        <f>IF(results!$AA8&lt;&gt;"c","",IF(OR(W8=AD8,X8=AD8,Y8=AD8,Z8=AD8,AA8=AD8,AB8=AD8,AC8=AD8),AD8+0.0007,AD8))</f>
        <v/>
      </c>
      <c r="P8" s="36" t="str">
        <f>IF(results!$AA8&lt;&gt;"c","",IF(OR(W8=AE8,X8=AE8,Y8=AE8,Z8=AE8,AA8=AE8,AB8=AE8,AC8=AE8,AD8=AE8),AE8+0.0008,AE8))</f>
        <v/>
      </c>
      <c r="Q8" s="36" t="str">
        <f>IF(results!$AA8&lt;&gt;"c","",IF(OR(W8=AF8,X8=AF8,Y8=AF8,Z8=AF8,AA8=AF8,AB8=AF8,AC8=AF8,AD8=AF8,AE8=AF8),AF8+0.0009,AF8))</f>
        <v/>
      </c>
      <c r="R8" s="36" t="str">
        <f>IF(results!$AA8&lt;&gt;"c","",AG8*2)</f>
        <v/>
      </c>
      <c r="S8" s="4">
        <f t="shared" si="3"/>
        <v>0</v>
      </c>
      <c r="T8" s="4">
        <f t="shared" ref="T8:T71" si="4">S8+0.0000001*ROW()</f>
        <v>7.9999999999999996E-7</v>
      </c>
      <c r="U8" s="4" t="str">
        <f>IF(results!$AA8&lt;&gt;"c","",results!Z8)</f>
        <v/>
      </c>
      <c r="V8" s="4">
        <f>IF(results!AA8="A",1,IF(results!AA8="B",2,IF(results!AA8="C",3,99)))</f>
        <v>2</v>
      </c>
      <c r="W8" s="35">
        <f>results!C8+results!D8</f>
        <v>0</v>
      </c>
      <c r="X8" s="35">
        <f>results!E8+results!F8</f>
        <v>0</v>
      </c>
      <c r="Y8" s="35">
        <f>results!G8+results!H8</f>
        <v>0</v>
      </c>
      <c r="Z8" s="35">
        <f>results!I8+results!J8</f>
        <v>63</v>
      </c>
      <c r="AA8" s="35">
        <f>results!K8+results!L8</f>
        <v>0</v>
      </c>
      <c r="AB8" s="35">
        <f>results!M8+results!N8</f>
        <v>0</v>
      </c>
      <c r="AC8" s="35">
        <f>results!O8+results!P8</f>
        <v>0</v>
      </c>
      <c r="AD8" s="35">
        <f>results!Q8+results!R8</f>
        <v>0</v>
      </c>
      <c r="AE8" s="35">
        <f>results!S8+results!T8</f>
        <v>0</v>
      </c>
      <c r="AF8" s="35">
        <f>results!U8+results!V8</f>
        <v>0</v>
      </c>
      <c r="AG8" s="35">
        <f>results!W8+results!X8</f>
        <v>0</v>
      </c>
    </row>
    <row r="9" spans="1:33" x14ac:dyDescent="0.35">
      <c r="A9" s="18">
        <v>3</v>
      </c>
      <c r="B9" s="20">
        <f t="shared" si="0"/>
        <v>39</v>
      </c>
      <c r="C9" s="20">
        <f t="shared" si="1"/>
        <v>149</v>
      </c>
      <c r="D9" s="14">
        <f t="shared" si="2"/>
        <v>43</v>
      </c>
      <c r="E9" s="14">
        <f t="shared" si="2"/>
        <v>43</v>
      </c>
      <c r="F9" s="2" t="str">
        <f>IF(results!AA9&lt;&gt;"c","",results!B9)</f>
        <v/>
      </c>
      <c r="G9" s="2" t="str">
        <f>IF(results!$AA9&lt;&gt;"c","",results!Y9)</f>
        <v/>
      </c>
      <c r="H9" s="36" t="str">
        <f>IF(results!$AA9&lt;&gt;"c","",W9)</f>
        <v/>
      </c>
      <c r="I9" s="36" t="str">
        <f>IF(results!$AA9&lt;&gt;"c","",IF(X9=W9,X9+0.0001,X9))</f>
        <v/>
      </c>
      <c r="J9" s="36" t="str">
        <f>IF(results!$AA9&lt;&gt;"c","",IF(OR(W9=Y9,X9=Y9),Y9+0.0002,Y9))</f>
        <v/>
      </c>
      <c r="K9" s="36" t="str">
        <f>IF(results!$AA9&lt;&gt;"c","",IF(OR(W9=Z9,X9=Z9,Y9=Z9),Z9+0.0003,Z9))</f>
        <v/>
      </c>
      <c r="L9" s="36" t="str">
        <f>IF(results!$AA9&lt;&gt;"c","",IF(OR(W9=AA9,X9=AA9,Y9=AA9,Z9=AA9),AA9+0.0004,AA9))</f>
        <v/>
      </c>
      <c r="M9" s="36" t="str">
        <f>IF(results!$AA9&lt;&gt;"c","",IF(OR(W9=AB9,X9=AB9,Y9=AB9,Z9=AB9,AA9=AB9),AB9+0.0005,AB9))</f>
        <v/>
      </c>
      <c r="N9" s="36" t="str">
        <f>IF(results!$AA9&lt;&gt;"c","",IF(OR(W9=AC9,X9=AC9,Y9=AC9,Z9=AC9,AA9=AC9,AB9=AC9),AC9+0.0006,AC9))</f>
        <v/>
      </c>
      <c r="O9" s="36" t="str">
        <f>IF(results!$AA9&lt;&gt;"c","",IF(OR(W9=AD9,X9=AD9,Y9=AD9,Z9=AD9,AA9=AD9,AB9=AD9,AC9=AD9),AD9+0.0007,AD9))</f>
        <v/>
      </c>
      <c r="P9" s="36" t="str">
        <f>IF(results!$AA9&lt;&gt;"c","",IF(OR(W9=AE9,X9=AE9,Y9=AE9,Z9=AE9,AA9=AE9,AB9=AE9,AC9=AE9,AD9=AE9),AE9+0.0008,AE9))</f>
        <v/>
      </c>
      <c r="Q9" s="36" t="str">
        <f>IF(results!$AA9&lt;&gt;"c","",IF(OR(W9=AF9,X9=AF9,Y9=AF9,Z9=AF9,AA9=AF9,AB9=AF9,AC9=AF9,AD9=AF9,AE9=AF9),AF9+0.0009,AF9))</f>
        <v/>
      </c>
      <c r="R9" s="36" t="str">
        <f>IF(results!$AA9&lt;&gt;"c","",AG9*2)</f>
        <v/>
      </c>
      <c r="S9" s="4">
        <f t="shared" si="3"/>
        <v>0</v>
      </c>
      <c r="T9" s="4">
        <f t="shared" si="4"/>
        <v>8.9999999999999996E-7</v>
      </c>
      <c r="U9" s="4" t="str">
        <f>IF(results!$AA9&lt;&gt;"c","",results!Z9)</f>
        <v/>
      </c>
      <c r="V9" s="4">
        <f>IF(results!AA9="A",1,IF(results!AA9="B",2,IF(results!AA9="C",3,99)))</f>
        <v>2</v>
      </c>
      <c r="W9" s="35">
        <f>results!C9+results!D9</f>
        <v>36</v>
      </c>
      <c r="X9" s="35">
        <f>results!E9+results!F9</f>
        <v>0</v>
      </c>
      <c r="Y9" s="35">
        <f>results!G9+results!H9</f>
        <v>0</v>
      </c>
      <c r="Z9" s="35">
        <f>results!I9+results!J9</f>
        <v>0</v>
      </c>
      <c r="AA9" s="35">
        <f>results!K9+results!L9</f>
        <v>44</v>
      </c>
      <c r="AB9" s="35">
        <f>results!M9+results!N9</f>
        <v>37</v>
      </c>
      <c r="AC9" s="35">
        <f>results!O9+results!P9</f>
        <v>44</v>
      </c>
      <c r="AD9" s="35">
        <f>results!Q9+results!R9</f>
        <v>0</v>
      </c>
      <c r="AE9" s="35">
        <f>results!S9+results!T9</f>
        <v>0</v>
      </c>
      <c r="AF9" s="35">
        <f>results!U9+results!V9</f>
        <v>0</v>
      </c>
      <c r="AG9" s="35">
        <f>results!W9+results!X9</f>
        <v>52</v>
      </c>
    </row>
    <row r="10" spans="1:33" x14ac:dyDescent="0.35">
      <c r="A10" s="18">
        <v>4</v>
      </c>
      <c r="B10" s="20">
        <f t="shared" si="0"/>
        <v>110</v>
      </c>
      <c r="C10" s="20">
        <f t="shared" si="1"/>
        <v>4</v>
      </c>
      <c r="D10" s="14">
        <f t="shared" si="2"/>
        <v>4</v>
      </c>
      <c r="E10" s="14">
        <f t="shared" si="2"/>
        <v>4</v>
      </c>
      <c r="F10" s="2" t="str">
        <f>IF(results!AA10&lt;&gt;"c","",results!B10)</f>
        <v xml:space="preserve">Belli Mauro </v>
      </c>
      <c r="G10" s="2">
        <f>IF(results!$AA10&lt;&gt;"c","",results!Y10)</f>
        <v>7</v>
      </c>
      <c r="H10" s="36">
        <f>IF(results!$AA10&lt;&gt;"c","",W10)</f>
        <v>41</v>
      </c>
      <c r="I10" s="36">
        <f>IF(results!$AA10&lt;&gt;"c","",IF(X10=W10,X10+0.0001,X10))</f>
        <v>0</v>
      </c>
      <c r="J10" s="36">
        <f>IF(results!$AA10&lt;&gt;"c","",IF(OR(W10=Y10,X10=Y10),Y10+0.0002,Y10))</f>
        <v>2.0000000000000001E-4</v>
      </c>
      <c r="K10" s="36">
        <f>IF(results!$AA10&lt;&gt;"c","",IF(OR(W10=Z10,X10=Z10,Y10=Z10),Z10+0.0003,Z10))</f>
        <v>31</v>
      </c>
      <c r="L10" s="36">
        <f>IF(results!$AA10&lt;&gt;"c","",IF(OR(W10=AA10,X10=AA10,Y10=AA10,Z10=AA10),AA10+0.0004,AA10))</f>
        <v>41.000399999999999</v>
      </c>
      <c r="M10" s="36">
        <f>IF(results!$AA10&lt;&gt;"c","",IF(OR(W10=AB10,X10=AB10,Y10=AB10,Z10=AB10,AA10=AB10),AB10+0.0005,AB10))</f>
        <v>5.0000000000000001E-4</v>
      </c>
      <c r="N10" s="36">
        <f>IF(results!$AA10&lt;&gt;"c","",IF(OR(W10=AC10,X10=AC10,Y10=AC10,Z10=AC10,AA10=AC10,AB10=AC10),AC10+0.0006,AC10))</f>
        <v>36</v>
      </c>
      <c r="O10" s="36">
        <f>IF(results!$AA10&lt;&gt;"c","",IF(OR(W10=AD10,X10=AD10,Y10=AD10,Z10=AD10,AA10=AD10,AB10=AD10,AC10=AD10),AD10+0.0007,AD10))</f>
        <v>57</v>
      </c>
      <c r="P10" s="36">
        <f>IF(results!$AA10&lt;&gt;"c","",IF(OR(W10=AE10,X10=AE10,Y10=AE10,Z10=AE10,AA10=AE10,AB10=AE10,AC10=AE10,AD10=AE10),AE10+0.0008,AE10))</f>
        <v>46</v>
      </c>
      <c r="Q10" s="36">
        <f>IF(results!$AA10&lt;&gt;"c","",IF(OR(W10=AF10,X10=AF10,Y10=AF10,Z10=AF10,AA10=AF10,AB10=AF10,AC10=AF10,AD10=AF10,AE10=AF10),AF10+0.0009,AF10))</f>
        <v>8.9999999999999998E-4</v>
      </c>
      <c r="R10" s="36">
        <f>IF(results!$AA10&lt;&gt;"c","",AG10*2)</f>
        <v>84</v>
      </c>
      <c r="S10" s="4">
        <f t="shared" si="3"/>
        <v>305.00040000000001</v>
      </c>
      <c r="T10" s="4">
        <f t="shared" si="4"/>
        <v>305.00040100000001</v>
      </c>
      <c r="U10" s="4">
        <f>IF(results!$AA10&lt;&gt;"c","",results!Z10)</f>
        <v>32.4</v>
      </c>
      <c r="V10" s="4">
        <f>IF(results!AA10="A",1,IF(results!AA10="B",2,IF(results!AA10="C",3,99)))</f>
        <v>3</v>
      </c>
      <c r="W10" s="35">
        <f>results!C10+results!D10</f>
        <v>41</v>
      </c>
      <c r="X10" s="35">
        <f>results!E10+results!F10</f>
        <v>0</v>
      </c>
      <c r="Y10" s="35">
        <f>results!G10+results!H10</f>
        <v>0</v>
      </c>
      <c r="Z10" s="35">
        <f>results!I10+results!J10</f>
        <v>31</v>
      </c>
      <c r="AA10" s="35">
        <f>results!K10+results!L10</f>
        <v>41</v>
      </c>
      <c r="AB10" s="35">
        <f>results!M10+results!N10</f>
        <v>0</v>
      </c>
      <c r="AC10" s="35">
        <f>results!O10+results!P10</f>
        <v>36</v>
      </c>
      <c r="AD10" s="35">
        <f>results!Q10+results!R10</f>
        <v>57</v>
      </c>
      <c r="AE10" s="35">
        <f>results!S10+results!T10</f>
        <v>46</v>
      </c>
      <c r="AF10" s="35">
        <f>results!U10+results!V10</f>
        <v>0</v>
      </c>
      <c r="AG10" s="35">
        <f>results!W10+results!X10</f>
        <v>42</v>
      </c>
    </row>
    <row r="11" spans="1:33" x14ac:dyDescent="0.35">
      <c r="A11" s="18">
        <v>5</v>
      </c>
      <c r="B11" s="20">
        <f t="shared" si="0"/>
        <v>1</v>
      </c>
      <c r="C11" s="20">
        <f t="shared" si="1"/>
        <v>148</v>
      </c>
      <c r="D11" s="14">
        <f t="shared" si="2"/>
        <v>43</v>
      </c>
      <c r="E11" s="14">
        <f t="shared" si="2"/>
        <v>43</v>
      </c>
      <c r="F11" s="2" t="str">
        <f>IF(results!AA11&lt;&gt;"c","",results!B11)</f>
        <v/>
      </c>
      <c r="G11" s="2" t="str">
        <f>IF(results!$AA11&lt;&gt;"c","",results!Y11)</f>
        <v/>
      </c>
      <c r="H11" s="36" t="str">
        <f>IF(results!$AA11&lt;&gt;"c","",W11)</f>
        <v/>
      </c>
      <c r="I11" s="36" t="str">
        <f>IF(results!$AA11&lt;&gt;"c","",IF(X11=W11,X11+0.0001,X11))</f>
        <v/>
      </c>
      <c r="J11" s="36" t="str">
        <f>IF(results!$AA11&lt;&gt;"c","",IF(OR(W11=Y11,X11=Y11),Y11+0.0002,Y11))</f>
        <v/>
      </c>
      <c r="K11" s="36" t="str">
        <f>IF(results!$AA11&lt;&gt;"c","",IF(OR(W11=Z11,X11=Z11,Y11=Z11),Z11+0.0003,Z11))</f>
        <v/>
      </c>
      <c r="L11" s="36" t="str">
        <f>IF(results!$AA11&lt;&gt;"c","",IF(OR(W11=AA11,X11=AA11,Y11=AA11,Z11=AA11),AA11+0.0004,AA11))</f>
        <v/>
      </c>
      <c r="M11" s="36" t="str">
        <f>IF(results!$AA11&lt;&gt;"c","",IF(OR(W11=AB11,X11=AB11,Y11=AB11,Z11=AB11,AA11=AB11),AB11+0.0005,AB11))</f>
        <v/>
      </c>
      <c r="N11" s="36" t="str">
        <f>IF(results!$AA11&lt;&gt;"c","",IF(OR(W11=AC11,X11=AC11,Y11=AC11,Z11=AC11,AA11=AC11,AB11=AC11),AC11+0.0006,AC11))</f>
        <v/>
      </c>
      <c r="O11" s="36" t="str">
        <f>IF(results!$AA11&lt;&gt;"c","",IF(OR(W11=AD11,X11=AD11,Y11=AD11,Z11=AD11,AA11=AD11,AB11=AD11,AC11=AD11),AD11+0.0007,AD11))</f>
        <v/>
      </c>
      <c r="P11" s="36" t="str">
        <f>IF(results!$AA11&lt;&gt;"c","",IF(OR(W11=AE11,X11=AE11,Y11=AE11,Z11=AE11,AA11=AE11,AB11=AE11,AC11=AE11,AD11=AE11),AE11+0.0008,AE11))</f>
        <v/>
      </c>
      <c r="Q11" s="36" t="str">
        <f>IF(results!$AA11&lt;&gt;"c","",IF(OR(W11=AF11,X11=AF11,Y11=AF11,Z11=AF11,AA11=AF11,AB11=AF11,AC11=AF11,AD11=AF11,AE11=AF11),AF11+0.0009,AF11))</f>
        <v/>
      </c>
      <c r="R11" s="36" t="str">
        <f>IF(results!$AA11&lt;&gt;"c","",AG11*2)</f>
        <v/>
      </c>
      <c r="S11" s="4">
        <f t="shared" si="3"/>
        <v>0</v>
      </c>
      <c r="T11" s="4">
        <f t="shared" si="4"/>
        <v>1.1000000000000001E-6</v>
      </c>
      <c r="U11" s="4" t="str">
        <f>IF(results!$AA11&lt;&gt;"c","",results!Z11)</f>
        <v/>
      </c>
      <c r="V11" s="4">
        <f>IF(results!AA11="A",1,IF(results!AA11="B",2,IF(results!AA11="C",3,99)))</f>
        <v>1</v>
      </c>
      <c r="W11" s="35">
        <f>results!C11+results!D11</f>
        <v>0</v>
      </c>
      <c r="X11" s="35">
        <f>results!E11+results!F11</f>
        <v>49</v>
      </c>
      <c r="Y11" s="35">
        <f>results!G11+results!H11</f>
        <v>0</v>
      </c>
      <c r="Z11" s="35">
        <f>results!I11+results!J11</f>
        <v>53</v>
      </c>
      <c r="AA11" s="35">
        <f>results!K11+results!L11</f>
        <v>0</v>
      </c>
      <c r="AB11" s="35">
        <f>results!M11+results!N11</f>
        <v>53</v>
      </c>
      <c r="AC11" s="35">
        <f>results!O11+results!P11</f>
        <v>0</v>
      </c>
      <c r="AD11" s="35">
        <f>results!Q11+results!R11</f>
        <v>0</v>
      </c>
      <c r="AE11" s="35">
        <f>results!S11+results!T11</f>
        <v>0</v>
      </c>
      <c r="AF11" s="35">
        <f>results!U11+results!V11</f>
        <v>0</v>
      </c>
      <c r="AG11" s="35">
        <f>results!W11+results!X11</f>
        <v>0</v>
      </c>
    </row>
    <row r="12" spans="1:33" x14ac:dyDescent="0.35">
      <c r="A12" s="18">
        <v>6</v>
      </c>
      <c r="B12" s="20">
        <f t="shared" si="0"/>
        <v>1</v>
      </c>
      <c r="C12" s="20">
        <f t="shared" si="1"/>
        <v>147</v>
      </c>
      <c r="D12" s="14">
        <f t="shared" si="2"/>
        <v>43</v>
      </c>
      <c r="E12" s="14">
        <f t="shared" si="2"/>
        <v>43</v>
      </c>
      <c r="F12" s="2" t="str">
        <f>IF(results!AA12&lt;&gt;"c","",results!B12)</f>
        <v/>
      </c>
      <c r="G12" s="2" t="str">
        <f>IF(results!$AA12&lt;&gt;"c","",results!Y12)</f>
        <v/>
      </c>
      <c r="H12" s="36" t="str">
        <f>IF(results!$AA12&lt;&gt;"c","",W12)</f>
        <v/>
      </c>
      <c r="I12" s="36" t="str">
        <f>IF(results!$AA12&lt;&gt;"c","",IF(X12=W12,X12+0.0001,X12))</f>
        <v/>
      </c>
      <c r="J12" s="36" t="str">
        <f>IF(results!$AA12&lt;&gt;"c","",IF(OR(W12=Y12,X12=Y12),Y12+0.0002,Y12))</f>
        <v/>
      </c>
      <c r="K12" s="36" t="str">
        <f>IF(results!$AA12&lt;&gt;"c","",IF(OR(W12=Z12,X12=Z12,Y12=Z12),Z12+0.0003,Z12))</f>
        <v/>
      </c>
      <c r="L12" s="36" t="str">
        <f>IF(results!$AA12&lt;&gt;"c","",IF(OR(W12=AA12,X12=AA12,Y12=AA12,Z12=AA12),AA12+0.0004,AA12))</f>
        <v/>
      </c>
      <c r="M12" s="36" t="str">
        <f>IF(results!$AA12&lt;&gt;"c","",IF(OR(W12=AB12,X12=AB12,Y12=AB12,Z12=AB12,AA12=AB12),AB12+0.0005,AB12))</f>
        <v/>
      </c>
      <c r="N12" s="36" t="str">
        <f>IF(results!$AA12&lt;&gt;"c","",IF(OR(W12=AC12,X12=AC12,Y12=AC12,Z12=AC12,AA12=AC12,AB12=AC12),AC12+0.0006,AC12))</f>
        <v/>
      </c>
      <c r="O12" s="36" t="str">
        <f>IF(results!$AA12&lt;&gt;"c","",IF(OR(W12=AD12,X12=AD12,Y12=AD12,Z12=AD12,AA12=AD12,AB12=AD12,AC12=AD12),AD12+0.0007,AD12))</f>
        <v/>
      </c>
      <c r="P12" s="36" t="str">
        <f>IF(results!$AA12&lt;&gt;"c","",IF(OR(W12=AE12,X12=AE12,Y12=AE12,Z12=AE12,AA12=AE12,AB12=AE12,AC12=AE12,AD12=AE12),AE12+0.0008,AE12))</f>
        <v/>
      </c>
      <c r="Q12" s="36" t="str">
        <f>IF(results!$AA12&lt;&gt;"c","",IF(OR(W12=AF12,X12=AF12,Y12=AF12,Z12=AF12,AA12=AF12,AB12=AF12,AC12=AF12,AD12=AF12,AE12=AF12),AF12+0.0009,AF12))</f>
        <v/>
      </c>
      <c r="R12" s="36" t="str">
        <f>IF(results!$AA12&lt;&gt;"c","",AG12*2)</f>
        <v/>
      </c>
      <c r="S12" s="4">
        <f t="shared" si="3"/>
        <v>0</v>
      </c>
      <c r="T12" s="4">
        <f t="shared" si="4"/>
        <v>1.1999999999999999E-6</v>
      </c>
      <c r="U12" s="4" t="str">
        <f>IF(results!$AA12&lt;&gt;"c","",results!Z12)</f>
        <v/>
      </c>
      <c r="V12" s="4">
        <f>IF(results!AA12="A",1,IF(results!AA12="B",2,IF(results!AA12="C",3,99)))</f>
        <v>1</v>
      </c>
      <c r="W12" s="35">
        <f>results!C12+results!D12</f>
        <v>0</v>
      </c>
      <c r="X12" s="35">
        <f>results!E12+results!F12</f>
        <v>0</v>
      </c>
      <c r="Y12" s="35">
        <f>results!G12+results!H12</f>
        <v>0</v>
      </c>
      <c r="Z12" s="35">
        <f>results!I12+results!J12</f>
        <v>49</v>
      </c>
      <c r="AA12" s="35">
        <f>results!K12+results!L12</f>
        <v>43</v>
      </c>
      <c r="AB12" s="35">
        <f>results!M12+results!N12</f>
        <v>51</v>
      </c>
      <c r="AC12" s="35">
        <f>results!O12+results!P12</f>
        <v>45</v>
      </c>
      <c r="AD12" s="35">
        <f>results!Q12+results!R12</f>
        <v>59</v>
      </c>
      <c r="AE12" s="35">
        <f>results!S12+results!T12</f>
        <v>0</v>
      </c>
      <c r="AF12" s="35">
        <f>results!U12+results!V12</f>
        <v>0</v>
      </c>
      <c r="AG12" s="35">
        <f>results!W12+results!X12</f>
        <v>0</v>
      </c>
    </row>
    <row r="13" spans="1:33" x14ac:dyDescent="0.35">
      <c r="A13" s="18">
        <v>7</v>
      </c>
      <c r="B13" s="20">
        <f t="shared" si="0"/>
        <v>39</v>
      </c>
      <c r="C13" s="20">
        <f t="shared" si="1"/>
        <v>146</v>
      </c>
      <c r="D13" s="14">
        <f t="shared" si="2"/>
        <v>43</v>
      </c>
      <c r="E13" s="14">
        <f t="shared" si="2"/>
        <v>43</v>
      </c>
      <c r="F13" s="2" t="str">
        <f>IF(results!AA13&lt;&gt;"c","",results!B13)</f>
        <v/>
      </c>
      <c r="G13" s="2" t="str">
        <f>IF(results!$AA13&lt;&gt;"c","",results!Y13)</f>
        <v/>
      </c>
      <c r="H13" s="36" t="str">
        <f>IF(results!$AA13&lt;&gt;"c","",W13)</f>
        <v/>
      </c>
      <c r="I13" s="36" t="str">
        <f>IF(results!$AA13&lt;&gt;"c","",IF(X13=W13,X13+0.0001,X13))</f>
        <v/>
      </c>
      <c r="J13" s="36" t="str">
        <f>IF(results!$AA13&lt;&gt;"c","",IF(OR(W13=Y13,X13=Y13),Y13+0.0002,Y13))</f>
        <v/>
      </c>
      <c r="K13" s="36" t="str">
        <f>IF(results!$AA13&lt;&gt;"c","",IF(OR(W13=Z13,X13=Z13,Y13=Z13),Z13+0.0003,Z13))</f>
        <v/>
      </c>
      <c r="L13" s="36" t="str">
        <f>IF(results!$AA13&lt;&gt;"c","",IF(OR(W13=AA13,X13=AA13,Y13=AA13,Z13=AA13),AA13+0.0004,AA13))</f>
        <v/>
      </c>
      <c r="M13" s="36" t="str">
        <f>IF(results!$AA13&lt;&gt;"c","",IF(OR(W13=AB13,X13=AB13,Y13=AB13,Z13=AB13,AA13=AB13),AB13+0.0005,AB13))</f>
        <v/>
      </c>
      <c r="N13" s="36" t="str">
        <f>IF(results!$AA13&lt;&gt;"c","",IF(OR(W13=AC13,X13=AC13,Y13=AC13,Z13=AC13,AA13=AC13,AB13=AC13),AC13+0.0006,AC13))</f>
        <v/>
      </c>
      <c r="O13" s="36" t="str">
        <f>IF(results!$AA13&lt;&gt;"c","",IF(OR(W13=AD13,X13=AD13,Y13=AD13,Z13=AD13,AA13=AD13,AB13=AD13,AC13=AD13),AD13+0.0007,AD13))</f>
        <v/>
      </c>
      <c r="P13" s="36" t="str">
        <f>IF(results!$AA13&lt;&gt;"c","",IF(OR(W13=AE13,X13=AE13,Y13=AE13,Z13=AE13,AA13=AE13,AB13=AE13,AC13=AE13,AD13=AE13),AE13+0.0008,AE13))</f>
        <v/>
      </c>
      <c r="Q13" s="36" t="str">
        <f>IF(results!$AA13&lt;&gt;"c","",IF(OR(W13=AF13,X13=AF13,Y13=AF13,Z13=AF13,AA13=AF13,AB13=AF13,AC13=AF13,AD13=AF13,AE13=AF13),AF13+0.0009,AF13))</f>
        <v/>
      </c>
      <c r="R13" s="36" t="str">
        <f>IF(results!$AA13&lt;&gt;"c","",AG13*2)</f>
        <v/>
      </c>
      <c r="S13" s="4">
        <f t="shared" si="3"/>
        <v>0</v>
      </c>
      <c r="T13" s="4">
        <f t="shared" si="4"/>
        <v>1.2999999999999998E-6</v>
      </c>
      <c r="U13" s="4" t="str">
        <f>IF(results!$AA13&lt;&gt;"c","",results!Z13)</f>
        <v/>
      </c>
      <c r="V13" s="4">
        <f>IF(results!AA13="A",1,IF(results!AA13="B",2,IF(results!AA13="C",3,99)))</f>
        <v>2</v>
      </c>
      <c r="W13" s="35">
        <f>results!C13+results!D13</f>
        <v>0</v>
      </c>
      <c r="X13" s="35">
        <f>results!E13+results!F13</f>
        <v>0</v>
      </c>
      <c r="Y13" s="35">
        <f>results!G13+results!H13</f>
        <v>0</v>
      </c>
      <c r="Z13" s="35">
        <f>results!I13+results!J13</f>
        <v>0</v>
      </c>
      <c r="AA13" s="35">
        <f>results!K13+results!L13</f>
        <v>55</v>
      </c>
      <c r="AB13" s="35">
        <f>results!M13+results!N13</f>
        <v>0</v>
      </c>
      <c r="AC13" s="35">
        <f>results!O13+results!P13</f>
        <v>45</v>
      </c>
      <c r="AD13" s="35">
        <f>results!Q13+results!R13</f>
        <v>51</v>
      </c>
      <c r="AE13" s="35">
        <f>results!S13+results!T13</f>
        <v>50</v>
      </c>
      <c r="AF13" s="35">
        <f>results!U13+results!V13</f>
        <v>0</v>
      </c>
      <c r="AG13" s="35">
        <f>results!W13+results!X13</f>
        <v>0</v>
      </c>
    </row>
    <row r="14" spans="1:33" x14ac:dyDescent="0.35">
      <c r="A14" s="18">
        <v>8</v>
      </c>
      <c r="B14" s="20">
        <f t="shared" si="0"/>
        <v>110</v>
      </c>
      <c r="C14" s="20">
        <f t="shared" si="1"/>
        <v>20</v>
      </c>
      <c r="D14" s="14">
        <f t="shared" si="2"/>
        <v>20</v>
      </c>
      <c r="E14" s="14">
        <f t="shared" si="2"/>
        <v>20</v>
      </c>
      <c r="F14" s="2" t="str">
        <f>IF(results!AA14&lt;&gt;"c","",results!B14)</f>
        <v xml:space="preserve">Bizjak Miran </v>
      </c>
      <c r="G14" s="2">
        <f>IF(results!$AA14&lt;&gt;"c","",results!Y14)</f>
        <v>2</v>
      </c>
      <c r="H14" s="36">
        <f>IF(results!$AA14&lt;&gt;"c","",W14)</f>
        <v>38</v>
      </c>
      <c r="I14" s="36">
        <f>IF(results!$AA14&lt;&gt;"c","",IF(X14=W14,X14+0.0001,X14))</f>
        <v>0</v>
      </c>
      <c r="J14" s="36">
        <f>IF(results!$AA14&lt;&gt;"c","",IF(OR(W14=Y14,X14=Y14),Y14+0.0002,Y14))</f>
        <v>32</v>
      </c>
      <c r="K14" s="36">
        <f>IF(results!$AA14&lt;&gt;"c","",IF(OR(W14=Z14,X14=Z14,Y14=Z14),Z14+0.0003,Z14))</f>
        <v>2.9999999999999997E-4</v>
      </c>
      <c r="L14" s="36">
        <f>IF(results!$AA14&lt;&gt;"c","",IF(OR(W14=AA14,X14=AA14,Y14=AA14,Z14=AA14),AA14+0.0004,AA14))</f>
        <v>4.0000000000000002E-4</v>
      </c>
      <c r="M14" s="36">
        <f>IF(results!$AA14&lt;&gt;"c","",IF(OR(W14=AB14,X14=AB14,Y14=AB14,Z14=AB14,AA14=AB14),AB14+0.0005,AB14))</f>
        <v>5.0000000000000001E-4</v>
      </c>
      <c r="N14" s="36">
        <f>IF(results!$AA14&lt;&gt;"c","",IF(OR(W14=AC14,X14=AC14,Y14=AC14,Z14=AC14,AA14=AC14,AB14=AC14),AC14+0.0006,AC14))</f>
        <v>5.9999999999999995E-4</v>
      </c>
      <c r="O14" s="36">
        <f>IF(results!$AA14&lt;&gt;"c","",IF(OR(W14=AD14,X14=AD14,Y14=AD14,Z14=AD14,AA14=AD14,AB14=AD14,AC14=AD14),AD14+0.0007,AD14))</f>
        <v>6.9999999999999999E-4</v>
      </c>
      <c r="P14" s="36">
        <f>IF(results!$AA14&lt;&gt;"c","",IF(OR(W14=AE14,X14=AE14,Y14=AE14,Z14=AE14,AA14=AE14,AB14=AE14,AC14=AE14,AD14=AE14),AE14+0.0008,AE14))</f>
        <v>8.0000000000000004E-4</v>
      </c>
      <c r="Q14" s="36">
        <f>IF(results!$AA14&lt;&gt;"c","",IF(OR(W14=AF14,X14=AF14,Y14=AF14,Z14=AF14,AA14=AF14,AB14=AF14,AC14=AF14,AD14=AF14,AE14=AF14),AF14+0.0009,AF14))</f>
        <v>8.9999999999999998E-4</v>
      </c>
      <c r="R14" s="36">
        <f>IF(results!$AA14&lt;&gt;"c","",AG14*2)</f>
        <v>0</v>
      </c>
      <c r="S14" s="4">
        <f t="shared" si="3"/>
        <v>70.003</v>
      </c>
      <c r="T14" s="4">
        <f t="shared" si="4"/>
        <v>70.003001400000002</v>
      </c>
      <c r="U14" s="4">
        <f>IF(results!$AA14&lt;&gt;"c","",results!Z14)</f>
        <v>25.2</v>
      </c>
      <c r="V14" s="4">
        <f>IF(results!AA14="A",1,IF(results!AA14="B",2,IF(results!AA14="C",3,99)))</f>
        <v>3</v>
      </c>
      <c r="W14" s="35">
        <f>results!C14+results!D14</f>
        <v>38</v>
      </c>
      <c r="X14" s="35">
        <f>results!E14+results!F14</f>
        <v>0</v>
      </c>
      <c r="Y14" s="35">
        <f>results!G14+results!H14</f>
        <v>32</v>
      </c>
      <c r="Z14" s="35">
        <f>results!I14+results!J14</f>
        <v>0</v>
      </c>
      <c r="AA14" s="35">
        <f>results!K14+results!L14</f>
        <v>0</v>
      </c>
      <c r="AB14" s="35">
        <f>results!M14+results!N14</f>
        <v>0</v>
      </c>
      <c r="AC14" s="35">
        <f>results!O14+results!P14</f>
        <v>0</v>
      </c>
      <c r="AD14" s="35">
        <f>results!Q14+results!R14</f>
        <v>0</v>
      </c>
      <c r="AE14" s="35">
        <f>results!S14+results!T14</f>
        <v>0</v>
      </c>
      <c r="AF14" s="35">
        <f>results!U14+results!V14</f>
        <v>0</v>
      </c>
      <c r="AG14" s="35">
        <f>results!W14+results!X14</f>
        <v>0</v>
      </c>
    </row>
    <row r="15" spans="1:33" x14ac:dyDescent="0.35">
      <c r="A15" s="18">
        <v>9</v>
      </c>
      <c r="B15" s="20">
        <f t="shared" si="0"/>
        <v>39</v>
      </c>
      <c r="C15" s="20">
        <f t="shared" si="1"/>
        <v>145</v>
      </c>
      <c r="D15" s="14">
        <f t="shared" si="2"/>
        <v>43</v>
      </c>
      <c r="E15" s="14">
        <f t="shared" si="2"/>
        <v>43</v>
      </c>
      <c r="F15" s="2" t="str">
        <f>IF(results!AA15&lt;&gt;"c","",results!B15)</f>
        <v/>
      </c>
      <c r="G15" s="2" t="str">
        <f>IF(results!$AA15&lt;&gt;"c","",results!Y15)</f>
        <v/>
      </c>
      <c r="H15" s="36" t="str">
        <f>IF(results!$AA15&lt;&gt;"c","",W15)</f>
        <v/>
      </c>
      <c r="I15" s="36" t="str">
        <f>IF(results!$AA15&lt;&gt;"c","",IF(X15=W15,X15+0.0001,X15))</f>
        <v/>
      </c>
      <c r="J15" s="36" t="str">
        <f>IF(results!$AA15&lt;&gt;"c","",IF(OR(W15=Y15,X15=Y15),Y15+0.0002,Y15))</f>
        <v/>
      </c>
      <c r="K15" s="36" t="str">
        <f>IF(results!$AA15&lt;&gt;"c","",IF(OR(W15=Z15,X15=Z15,Y15=Z15),Z15+0.0003,Z15))</f>
        <v/>
      </c>
      <c r="L15" s="36" t="str">
        <f>IF(results!$AA15&lt;&gt;"c","",IF(OR(W15=AA15,X15=AA15,Y15=AA15,Z15=AA15),AA15+0.0004,AA15))</f>
        <v/>
      </c>
      <c r="M15" s="36" t="str">
        <f>IF(results!$AA15&lt;&gt;"c","",IF(OR(W15=AB15,X15=AB15,Y15=AB15,Z15=AB15,AA15=AB15),AB15+0.0005,AB15))</f>
        <v/>
      </c>
      <c r="N15" s="36" t="str">
        <f>IF(results!$AA15&lt;&gt;"c","",IF(OR(W15=AC15,X15=AC15,Y15=AC15,Z15=AC15,AA15=AC15,AB15=AC15),AC15+0.0006,AC15))</f>
        <v/>
      </c>
      <c r="O15" s="36" t="str">
        <f>IF(results!$AA15&lt;&gt;"c","",IF(OR(W15=AD15,X15=AD15,Y15=AD15,Z15=AD15,AA15=AD15,AB15=AD15,AC15=AD15),AD15+0.0007,AD15))</f>
        <v/>
      </c>
      <c r="P15" s="36" t="str">
        <f>IF(results!$AA15&lt;&gt;"c","",IF(OR(W15=AE15,X15=AE15,Y15=AE15,Z15=AE15,AA15=AE15,AB15=AE15,AC15=AE15,AD15=AE15),AE15+0.0008,AE15))</f>
        <v/>
      </c>
      <c r="Q15" s="36" t="str">
        <f>IF(results!$AA15&lt;&gt;"c","",IF(OR(W15=AF15,X15=AF15,Y15=AF15,Z15=AF15,AA15=AF15,AB15=AF15,AC15=AF15,AD15=AF15,AE15=AF15),AF15+0.0009,AF15))</f>
        <v/>
      </c>
      <c r="R15" s="36" t="str">
        <f>IF(results!$AA15&lt;&gt;"c","",AG15*2)</f>
        <v/>
      </c>
      <c r="S15" s="4">
        <f t="shared" si="3"/>
        <v>0</v>
      </c>
      <c r="T15" s="4">
        <f t="shared" si="4"/>
        <v>1.5E-6</v>
      </c>
      <c r="U15" s="4" t="str">
        <f>IF(results!$AA15&lt;&gt;"c","",results!Z15)</f>
        <v/>
      </c>
      <c r="V15" s="4">
        <f>IF(results!AA15="A",1,IF(results!AA15="B",2,IF(results!AA15="C",3,99)))</f>
        <v>2</v>
      </c>
      <c r="W15" s="35">
        <f>results!C15+results!D15</f>
        <v>51</v>
      </c>
      <c r="X15" s="35">
        <f>results!E15+results!F15</f>
        <v>0</v>
      </c>
      <c r="Y15" s="35">
        <f>results!G15+results!H15</f>
        <v>58</v>
      </c>
      <c r="Z15" s="35">
        <f>results!I15+results!J15</f>
        <v>0</v>
      </c>
      <c r="AA15" s="35">
        <f>results!K15+results!L15</f>
        <v>0</v>
      </c>
      <c r="AB15" s="35">
        <f>results!M15+results!N15</f>
        <v>0</v>
      </c>
      <c r="AC15" s="35">
        <f>results!O15+results!P15</f>
        <v>0</v>
      </c>
      <c r="AD15" s="35">
        <f>results!Q15+results!R15</f>
        <v>0</v>
      </c>
      <c r="AE15" s="35">
        <f>results!S15+results!T15</f>
        <v>0</v>
      </c>
      <c r="AF15" s="35">
        <f>results!U15+results!V15</f>
        <v>0</v>
      </c>
      <c r="AG15" s="35">
        <f>results!W15+results!X15</f>
        <v>0</v>
      </c>
    </row>
    <row r="16" spans="1:33" x14ac:dyDescent="0.35">
      <c r="A16" s="18">
        <v>10</v>
      </c>
      <c r="B16" s="20">
        <f t="shared" si="0"/>
        <v>110</v>
      </c>
      <c r="C16" s="20">
        <f t="shared" si="1"/>
        <v>36</v>
      </c>
      <c r="D16" s="14">
        <f t="shared" si="2"/>
        <v>36</v>
      </c>
      <c r="E16" s="14">
        <f t="shared" si="2"/>
        <v>36</v>
      </c>
      <c r="F16" s="2" t="str">
        <f>IF(results!AA16&lt;&gt;"c","",results!B16)</f>
        <v>Bobera Janko</v>
      </c>
      <c r="G16" s="2">
        <f>IF(results!$AA16&lt;&gt;"c","",results!Y16)</f>
        <v>1</v>
      </c>
      <c r="H16" s="36">
        <f>IF(results!$AA16&lt;&gt;"c","",W16)</f>
        <v>0</v>
      </c>
      <c r="I16" s="36">
        <f>IF(results!$AA16&lt;&gt;"c","",IF(X16=W16,X16+0.0001,X16))</f>
        <v>1E-4</v>
      </c>
      <c r="J16" s="36">
        <f>IF(results!$AA16&lt;&gt;"c","",IF(OR(W16=Y16,X16=Y16),Y16+0.0002,Y16))</f>
        <v>2.0000000000000001E-4</v>
      </c>
      <c r="K16" s="36">
        <f>IF(results!$AA16&lt;&gt;"c","",IF(OR(W16=Z16,X16=Z16,Y16=Z16),Z16+0.0003,Z16))</f>
        <v>2.9999999999999997E-4</v>
      </c>
      <c r="L16" s="36">
        <f>IF(results!$AA16&lt;&gt;"c","",IF(OR(W16=AA16,X16=AA16,Y16=AA16,Z16=AA16),AA16+0.0004,AA16))</f>
        <v>31</v>
      </c>
      <c r="M16" s="36">
        <f>IF(results!$AA16&lt;&gt;"c","",IF(OR(W16=AB16,X16=AB16,Y16=AB16,Z16=AB16,AA16=AB16),AB16+0.0005,AB16))</f>
        <v>5.0000000000000001E-4</v>
      </c>
      <c r="N16" s="36">
        <f>IF(results!$AA16&lt;&gt;"c","",IF(OR(W16=AC16,X16=AC16,Y16=AC16,Z16=AC16,AA16=AC16,AB16=AC16),AC16+0.0006,AC16))</f>
        <v>5.9999999999999995E-4</v>
      </c>
      <c r="O16" s="36">
        <f>IF(results!$AA16&lt;&gt;"c","",IF(OR(W16=AD16,X16=AD16,Y16=AD16,Z16=AD16,AA16=AD16,AB16=AD16,AC16=AD16),AD16+0.0007,AD16))</f>
        <v>6.9999999999999999E-4</v>
      </c>
      <c r="P16" s="36">
        <f>IF(results!$AA16&lt;&gt;"c","",IF(OR(W16=AE16,X16=AE16,Y16=AE16,Z16=AE16,AA16=AE16,AB16=AE16,AC16=AE16,AD16=AE16),AE16+0.0008,AE16))</f>
        <v>8.0000000000000004E-4</v>
      </c>
      <c r="Q16" s="36">
        <f>IF(results!$AA16&lt;&gt;"c","",IF(OR(W16=AF16,X16=AF16,Y16=AF16,Z16=AF16,AA16=AF16,AB16=AF16,AC16=AF16,AD16=AF16,AE16=AF16),AF16+0.0009,AF16))</f>
        <v>8.9999999999999998E-4</v>
      </c>
      <c r="R16" s="36">
        <f>IF(results!$AA16&lt;&gt;"c","",AG16*2)</f>
        <v>0</v>
      </c>
      <c r="S16" s="4">
        <f t="shared" si="3"/>
        <v>31.003499999999999</v>
      </c>
      <c r="T16" s="4">
        <f t="shared" si="4"/>
        <v>31.0035016</v>
      </c>
      <c r="U16" s="4">
        <f>IF(results!$AA16&lt;&gt;"c","",results!Z16)</f>
        <v>32.1</v>
      </c>
      <c r="V16" s="4">
        <f>IF(results!AA16="A",1,IF(results!AA16="B",2,IF(results!AA16="C",3,99)))</f>
        <v>3</v>
      </c>
      <c r="W16" s="35">
        <f>results!C16+results!D16</f>
        <v>0</v>
      </c>
      <c r="X16" s="35">
        <f>results!E16+results!F16</f>
        <v>0</v>
      </c>
      <c r="Y16" s="35">
        <f>results!G16+results!H16</f>
        <v>0</v>
      </c>
      <c r="Z16" s="35">
        <f>results!I16+results!J16</f>
        <v>0</v>
      </c>
      <c r="AA16" s="35">
        <f>results!K16+results!L16</f>
        <v>31</v>
      </c>
      <c r="AB16" s="35">
        <f>results!M16+results!N16</f>
        <v>0</v>
      </c>
      <c r="AC16" s="35">
        <f>results!O16+results!P16</f>
        <v>0</v>
      </c>
      <c r="AD16" s="35">
        <f>results!Q16+results!R16</f>
        <v>0</v>
      </c>
      <c r="AE16" s="35">
        <f>results!S16+results!T16</f>
        <v>0</v>
      </c>
      <c r="AF16" s="35">
        <f>results!U16+results!V16</f>
        <v>0</v>
      </c>
      <c r="AG16" s="35">
        <f>results!W16+results!X16</f>
        <v>0</v>
      </c>
    </row>
    <row r="17" spans="1:33" x14ac:dyDescent="0.35">
      <c r="A17" s="18">
        <v>11</v>
      </c>
      <c r="B17" s="20">
        <f t="shared" si="0"/>
        <v>110</v>
      </c>
      <c r="C17" s="20">
        <f t="shared" si="1"/>
        <v>14</v>
      </c>
      <c r="D17" s="14">
        <f t="shared" si="2"/>
        <v>14</v>
      </c>
      <c r="E17" s="14">
        <f t="shared" si="2"/>
        <v>14</v>
      </c>
      <c r="F17" s="2" t="str">
        <f>IF(results!AA17&lt;&gt;"c","",results!B17)</f>
        <v>Boccingher Roberto</v>
      </c>
      <c r="G17" s="2">
        <f>IF(results!$AA17&lt;&gt;"c","",results!Y17)</f>
        <v>4</v>
      </c>
      <c r="H17" s="36">
        <f>IF(results!$AA17&lt;&gt;"c","",W17)</f>
        <v>0</v>
      </c>
      <c r="I17" s="36">
        <f>IF(results!$AA17&lt;&gt;"c","",IF(X17=W17,X17+0.0001,X17))</f>
        <v>1E-4</v>
      </c>
      <c r="J17" s="36">
        <f>IF(results!$AA17&lt;&gt;"c","",IF(OR(W17=Y17,X17=Y17),Y17+0.0002,Y17))</f>
        <v>46</v>
      </c>
      <c r="K17" s="36">
        <f>IF(results!$AA17&lt;&gt;"c","",IF(OR(W17=Z17,X17=Z17,Y17=Z17),Z17+0.0003,Z17))</f>
        <v>44</v>
      </c>
      <c r="L17" s="36">
        <f>IF(results!$AA17&lt;&gt;"c","",IF(OR(W17=AA17,X17=AA17,Y17=AA17,Z17=AA17),AA17+0.0004,AA17))</f>
        <v>32</v>
      </c>
      <c r="M17" s="36">
        <f>IF(results!$AA17&lt;&gt;"c","",IF(OR(W17=AB17,X17=AB17,Y17=AB17,Z17=AB17,AA17=AB17),AB17+0.0005,AB17))</f>
        <v>34</v>
      </c>
      <c r="N17" s="36">
        <f>IF(results!$AA17&lt;&gt;"c","",IF(OR(W17=AC17,X17=AC17,Y17=AC17,Z17=AC17,AA17=AC17,AB17=AC17),AC17+0.0006,AC17))</f>
        <v>5.9999999999999995E-4</v>
      </c>
      <c r="O17" s="36">
        <f>IF(results!$AA17&lt;&gt;"c","",IF(OR(W17=AD17,X17=AD17,Y17=AD17,Z17=AD17,AA17=AD17,AB17=AD17,AC17=AD17),AD17+0.0007,AD17))</f>
        <v>6.9999999999999999E-4</v>
      </c>
      <c r="P17" s="36">
        <f>IF(results!$AA17&lt;&gt;"c","",IF(OR(W17=AE17,X17=AE17,Y17=AE17,Z17=AE17,AA17=AE17,AB17=AE17,AC17=AE17,AD17=AE17),AE17+0.0008,AE17))</f>
        <v>8.0000000000000004E-4</v>
      </c>
      <c r="Q17" s="36">
        <f>IF(results!$AA17&lt;&gt;"c","",IF(OR(W17=AF17,X17=AF17,Y17=AF17,Z17=AF17,AA17=AF17,AB17=AF17,AC17=AF17,AD17=AF17,AE17=AF17),AF17+0.0009,AF17))</f>
        <v>8.9999999999999998E-4</v>
      </c>
      <c r="R17" s="36">
        <f>IF(results!$AA17&lt;&gt;"c","",AG17*2)</f>
        <v>0</v>
      </c>
      <c r="S17" s="4">
        <f t="shared" si="3"/>
        <v>156.0017</v>
      </c>
      <c r="T17" s="4">
        <f t="shared" si="4"/>
        <v>156.00170170000001</v>
      </c>
      <c r="U17" s="4">
        <f>IF(results!$AA17&lt;&gt;"c","",results!Z17)</f>
        <v>35.6</v>
      </c>
      <c r="V17" s="4">
        <f>IF(results!AA17="A",1,IF(results!AA17="B",2,IF(results!AA17="C",3,99)))</f>
        <v>3</v>
      </c>
      <c r="W17" s="35">
        <f>results!C17+results!D17</f>
        <v>0</v>
      </c>
      <c r="X17" s="35">
        <f>results!E17+results!F17</f>
        <v>0</v>
      </c>
      <c r="Y17" s="35">
        <f>results!G17+results!H17</f>
        <v>46</v>
      </c>
      <c r="Z17" s="35">
        <f>results!I17+results!J17</f>
        <v>44</v>
      </c>
      <c r="AA17" s="35">
        <f>results!K17+results!L17</f>
        <v>32</v>
      </c>
      <c r="AB17" s="35">
        <f>results!M17+results!N17</f>
        <v>34</v>
      </c>
      <c r="AC17" s="35">
        <f>results!O17+results!P17</f>
        <v>0</v>
      </c>
      <c r="AD17" s="35">
        <f>results!Q17+results!R17</f>
        <v>0</v>
      </c>
      <c r="AE17" s="35">
        <f>results!S17+results!T17</f>
        <v>0</v>
      </c>
      <c r="AF17" s="35">
        <f>results!U17+results!V17</f>
        <v>0</v>
      </c>
      <c r="AG17" s="35">
        <f>results!W17+results!X17</f>
        <v>0</v>
      </c>
    </row>
    <row r="18" spans="1:33" x14ac:dyDescent="0.35">
      <c r="A18" s="18">
        <v>12</v>
      </c>
      <c r="B18" s="20">
        <f t="shared" si="0"/>
        <v>39</v>
      </c>
      <c r="C18" s="20">
        <f t="shared" si="1"/>
        <v>144</v>
      </c>
      <c r="D18" s="14">
        <f t="shared" si="2"/>
        <v>43</v>
      </c>
      <c r="E18" s="14">
        <f t="shared" si="2"/>
        <v>43</v>
      </c>
      <c r="F18" s="2" t="str">
        <f>IF(results!AA18&lt;&gt;"c","",results!B18)</f>
        <v/>
      </c>
      <c r="G18" s="2" t="str">
        <f>IF(results!$AA18&lt;&gt;"c","",results!Y18)</f>
        <v/>
      </c>
      <c r="H18" s="36" t="str">
        <f>IF(results!$AA18&lt;&gt;"c","",W18)</f>
        <v/>
      </c>
      <c r="I18" s="36" t="str">
        <f>IF(results!$AA18&lt;&gt;"c","",IF(X18=W18,X18+0.0001,X18))</f>
        <v/>
      </c>
      <c r="J18" s="36" t="str">
        <f>IF(results!$AA18&lt;&gt;"c","",IF(OR(W18=Y18,X18=Y18),Y18+0.0002,Y18))</f>
        <v/>
      </c>
      <c r="K18" s="36" t="str">
        <f>IF(results!$AA18&lt;&gt;"c","",IF(OR(W18=Z18,X18=Z18,Y18=Z18),Z18+0.0003,Z18))</f>
        <v/>
      </c>
      <c r="L18" s="36" t="str">
        <f>IF(results!$AA18&lt;&gt;"c","",IF(OR(W18=AA18,X18=AA18,Y18=AA18,Z18=AA18),AA18+0.0004,AA18))</f>
        <v/>
      </c>
      <c r="M18" s="36" t="str">
        <f>IF(results!$AA18&lt;&gt;"c","",IF(OR(W18=AB18,X18=AB18,Y18=AB18,Z18=AB18,AA18=AB18),AB18+0.0005,AB18))</f>
        <v/>
      </c>
      <c r="N18" s="36" t="str">
        <f>IF(results!$AA18&lt;&gt;"c","",IF(OR(W18=AC18,X18=AC18,Y18=AC18,Z18=AC18,AA18=AC18,AB18=AC18),AC18+0.0006,AC18))</f>
        <v/>
      </c>
      <c r="O18" s="36" t="str">
        <f>IF(results!$AA18&lt;&gt;"c","",IF(OR(W18=AD18,X18=AD18,Y18=AD18,Z18=AD18,AA18=AD18,AB18=AD18,AC18=AD18),AD18+0.0007,AD18))</f>
        <v/>
      </c>
      <c r="P18" s="36" t="str">
        <f>IF(results!$AA18&lt;&gt;"c","",IF(OR(W18=AE18,X18=AE18,Y18=AE18,Z18=AE18,AA18=AE18,AB18=AE18,AC18=AE18,AD18=AE18),AE18+0.0008,AE18))</f>
        <v/>
      </c>
      <c r="Q18" s="36" t="str">
        <f>IF(results!$AA18&lt;&gt;"c","",IF(OR(W18=AF18,X18=AF18,Y18=AF18,Z18=AF18,AA18=AF18,AB18=AF18,AC18=AF18,AD18=AF18,AE18=AF18),AF18+0.0009,AF18))</f>
        <v/>
      </c>
      <c r="R18" s="36" t="str">
        <f>IF(results!$AA18&lt;&gt;"c","",AG18*2)</f>
        <v/>
      </c>
      <c r="S18" s="4">
        <f t="shared" si="3"/>
        <v>0</v>
      </c>
      <c r="T18" s="4">
        <f t="shared" si="4"/>
        <v>1.7999999999999999E-6</v>
      </c>
      <c r="U18" s="4" t="str">
        <f>IF(results!$AA18&lt;&gt;"c","",results!Z18)</f>
        <v/>
      </c>
      <c r="V18" s="4">
        <f>IF(results!AA18="A",1,IF(results!AA18="B",2,IF(results!AA18="C",3,99)))</f>
        <v>2</v>
      </c>
      <c r="W18" s="35">
        <f>results!C18+results!D18</f>
        <v>0</v>
      </c>
      <c r="X18" s="35">
        <f>results!E18+results!F18</f>
        <v>0</v>
      </c>
      <c r="Y18" s="35">
        <f>results!G18+results!H18</f>
        <v>0</v>
      </c>
      <c r="Z18" s="35">
        <f>results!I18+results!J18</f>
        <v>0</v>
      </c>
      <c r="AA18" s="35">
        <f>results!K18+results!L18</f>
        <v>56</v>
      </c>
      <c r="AB18" s="35">
        <f>results!M18+results!N18</f>
        <v>0</v>
      </c>
      <c r="AC18" s="35">
        <f>results!O18+results!P18</f>
        <v>0</v>
      </c>
      <c r="AD18" s="35">
        <f>results!Q18+results!R18</f>
        <v>0</v>
      </c>
      <c r="AE18" s="35">
        <f>results!S18+results!T18</f>
        <v>0</v>
      </c>
      <c r="AF18" s="35">
        <f>results!U18+results!V18</f>
        <v>0</v>
      </c>
      <c r="AG18" s="35">
        <f>results!W18+results!X18</f>
        <v>0</v>
      </c>
    </row>
    <row r="19" spans="1:33" x14ac:dyDescent="0.35">
      <c r="A19" s="18">
        <v>13</v>
      </c>
      <c r="B19" s="20">
        <f t="shared" si="0"/>
        <v>39</v>
      </c>
      <c r="C19" s="20">
        <f t="shared" si="1"/>
        <v>143</v>
      </c>
      <c r="D19" s="14">
        <f t="shared" si="2"/>
        <v>43</v>
      </c>
      <c r="E19" s="14">
        <f t="shared" si="2"/>
        <v>43</v>
      </c>
      <c r="F19" s="2" t="str">
        <f>IF(results!AA19&lt;&gt;"c","",results!B19)</f>
        <v/>
      </c>
      <c r="G19" s="2" t="str">
        <f>IF(results!$AA19&lt;&gt;"c","",results!Y19)</f>
        <v/>
      </c>
      <c r="H19" s="36" t="str">
        <f>IF(results!$AA19&lt;&gt;"c","",W19)</f>
        <v/>
      </c>
      <c r="I19" s="36" t="str">
        <f>IF(results!$AA19&lt;&gt;"c","",IF(X19=W19,X19+0.0001,X19))</f>
        <v/>
      </c>
      <c r="J19" s="36" t="str">
        <f>IF(results!$AA19&lt;&gt;"c","",IF(OR(W19=Y19,X19=Y19),Y19+0.0002,Y19))</f>
        <v/>
      </c>
      <c r="K19" s="36" t="str">
        <f>IF(results!$AA19&lt;&gt;"c","",IF(OR(W19=Z19,X19=Z19,Y19=Z19),Z19+0.0003,Z19))</f>
        <v/>
      </c>
      <c r="L19" s="36" t="str">
        <f>IF(results!$AA19&lt;&gt;"c","",IF(OR(W19=AA19,X19=AA19,Y19=AA19,Z19=AA19),AA19+0.0004,AA19))</f>
        <v/>
      </c>
      <c r="M19" s="36" t="str">
        <f>IF(results!$AA19&lt;&gt;"c","",IF(OR(W19=AB19,X19=AB19,Y19=AB19,Z19=AB19,AA19=AB19),AB19+0.0005,AB19))</f>
        <v/>
      </c>
      <c r="N19" s="36" t="str">
        <f>IF(results!$AA19&lt;&gt;"c","",IF(OR(W19=AC19,X19=AC19,Y19=AC19,Z19=AC19,AA19=AC19,AB19=AC19),AC19+0.0006,AC19))</f>
        <v/>
      </c>
      <c r="O19" s="36" t="str">
        <f>IF(results!$AA19&lt;&gt;"c","",IF(OR(W19=AD19,X19=AD19,Y19=AD19,Z19=AD19,AA19=AD19,AB19=AD19,AC19=AD19),AD19+0.0007,AD19))</f>
        <v/>
      </c>
      <c r="P19" s="36" t="str">
        <f>IF(results!$AA19&lt;&gt;"c","",IF(OR(W19=AE19,X19=AE19,Y19=AE19,Z19=AE19,AA19=AE19,AB19=AE19,AC19=AE19,AD19=AE19),AE19+0.0008,AE19))</f>
        <v/>
      </c>
      <c r="Q19" s="36" t="str">
        <f>IF(results!$AA19&lt;&gt;"c","",IF(OR(W19=AF19,X19=AF19,Y19=AF19,Z19=AF19,AA19=AF19,AB19=AF19,AC19=AF19,AD19=AF19,AE19=AF19),AF19+0.0009,AF19))</f>
        <v/>
      </c>
      <c r="R19" s="36" t="str">
        <f>IF(results!$AA19&lt;&gt;"c","",AG19*2)</f>
        <v/>
      </c>
      <c r="S19" s="4">
        <f t="shared" si="3"/>
        <v>0</v>
      </c>
      <c r="T19" s="4">
        <f t="shared" si="4"/>
        <v>1.9E-6</v>
      </c>
      <c r="U19" s="4" t="str">
        <f>IF(results!$AA19&lt;&gt;"c","",results!Z19)</f>
        <v/>
      </c>
      <c r="V19" s="4">
        <f>IF(results!AA19="A",1,IF(results!AA19="B",2,IF(results!AA19="C",3,99)))</f>
        <v>2</v>
      </c>
      <c r="W19" s="35">
        <f>results!C19+results!D19</f>
        <v>0</v>
      </c>
      <c r="X19" s="35">
        <f>results!E19+results!F19</f>
        <v>45</v>
      </c>
      <c r="Y19" s="35">
        <f>results!G19+results!H19</f>
        <v>0</v>
      </c>
      <c r="Z19" s="35">
        <f>results!I19+results!J19</f>
        <v>38</v>
      </c>
      <c r="AA19" s="35">
        <f>results!K19+results!L19</f>
        <v>0</v>
      </c>
      <c r="AB19" s="35">
        <f>results!M19+results!N19</f>
        <v>39</v>
      </c>
      <c r="AC19" s="35">
        <f>results!O19+results!P19</f>
        <v>0</v>
      </c>
      <c r="AD19" s="35">
        <f>results!Q19+results!R19</f>
        <v>46</v>
      </c>
      <c r="AE19" s="35">
        <f>results!S19+results!T19</f>
        <v>0</v>
      </c>
      <c r="AF19" s="35">
        <f>results!U19+results!V19</f>
        <v>0</v>
      </c>
      <c r="AG19" s="35">
        <f>results!W19+results!X19</f>
        <v>0</v>
      </c>
    </row>
    <row r="20" spans="1:33" x14ac:dyDescent="0.35">
      <c r="A20" s="18">
        <v>14</v>
      </c>
      <c r="B20" s="20">
        <f t="shared" si="0"/>
        <v>110</v>
      </c>
      <c r="C20" s="20">
        <f t="shared" si="1"/>
        <v>18</v>
      </c>
      <c r="D20" s="14">
        <f t="shared" si="2"/>
        <v>18</v>
      </c>
      <c r="E20" s="14">
        <f t="shared" si="2"/>
        <v>18</v>
      </c>
      <c r="F20" s="2" t="str">
        <f>IF(results!AA20&lt;&gt;"c","",results!B20)</f>
        <v>Brezigar Barbara</v>
      </c>
      <c r="G20" s="2">
        <f>IF(results!$AA20&lt;&gt;"c","",results!Y20)</f>
        <v>2</v>
      </c>
      <c r="H20" s="36">
        <f>IF(results!$AA20&lt;&gt;"c","",W20)</f>
        <v>0</v>
      </c>
      <c r="I20" s="36">
        <f>IF(results!$AA20&lt;&gt;"c","",IF(X20=W20,X20+0.0001,X20))</f>
        <v>1E-4</v>
      </c>
      <c r="J20" s="36">
        <f>IF(results!$AA20&lt;&gt;"c","",IF(OR(W20=Y20,X20=Y20),Y20+0.0002,Y20))</f>
        <v>2.0000000000000001E-4</v>
      </c>
      <c r="K20" s="36">
        <f>IF(results!$AA20&lt;&gt;"c","",IF(OR(W20=Z20,X20=Z20,Y20=Z20),Z20+0.0003,Z20))</f>
        <v>2.9999999999999997E-4</v>
      </c>
      <c r="L20" s="36">
        <f>IF(results!$AA20&lt;&gt;"c","",IF(OR(W20=AA20,X20=AA20,Y20=AA20,Z20=AA20),AA20+0.0004,AA20))</f>
        <v>4.0000000000000002E-4</v>
      </c>
      <c r="M20" s="36">
        <f>IF(results!$AA20&lt;&gt;"c","",IF(OR(W20=AB20,X20=AB20,Y20=AB20,Z20=AB20,AA20=AB20),AB20+0.0005,AB20))</f>
        <v>37</v>
      </c>
      <c r="N20" s="36">
        <f>IF(results!$AA20&lt;&gt;"c","",IF(OR(W20=AC20,X20=AC20,Y20=AC20,Z20=AC20,AA20=AC20,AB20=AC20),AC20+0.0006,AC20))</f>
        <v>41</v>
      </c>
      <c r="O20" s="36">
        <f>IF(results!$AA20&lt;&gt;"c","",IF(OR(W20=AD20,X20=AD20,Y20=AD20,Z20=AD20,AA20=AD20,AB20=AD20,AC20=AD20),AD20+0.0007,AD20))</f>
        <v>6.9999999999999999E-4</v>
      </c>
      <c r="P20" s="36">
        <f>IF(results!$AA20&lt;&gt;"c","",IF(OR(W20=AE20,X20=AE20,Y20=AE20,Z20=AE20,AA20=AE20,AB20=AE20,AC20=AE20,AD20=AE20),AE20+0.0008,AE20))</f>
        <v>8.0000000000000004E-4</v>
      </c>
      <c r="Q20" s="36">
        <f>IF(results!$AA20&lt;&gt;"c","",IF(OR(W20=AF20,X20=AF20,Y20=AF20,Z20=AF20,AA20=AF20,AB20=AF20,AC20=AF20,AD20=AF20,AE20=AF20),AF20+0.0009,AF20))</f>
        <v>8.9999999999999998E-4</v>
      </c>
      <c r="R20" s="36">
        <f>IF(results!$AA20&lt;&gt;"c","",AG20*2)</f>
        <v>0</v>
      </c>
      <c r="S20" s="4">
        <f t="shared" si="3"/>
        <v>78.002799999999993</v>
      </c>
      <c r="T20" s="4">
        <f t="shared" si="4"/>
        <v>78.002801999999988</v>
      </c>
      <c r="U20" s="4">
        <f>IF(results!$AA20&lt;&gt;"c","",results!Z20)</f>
        <v>25.3</v>
      </c>
      <c r="V20" s="4">
        <f>IF(results!AA20="A",1,IF(results!AA20="B",2,IF(results!AA20="C",3,99)))</f>
        <v>3</v>
      </c>
      <c r="W20" s="35">
        <f>results!C20+results!D20</f>
        <v>0</v>
      </c>
      <c r="X20" s="35">
        <f>results!E20+results!F20</f>
        <v>0</v>
      </c>
      <c r="Y20" s="35">
        <f>results!G20+results!H20</f>
        <v>0</v>
      </c>
      <c r="Z20" s="35">
        <f>results!I20+results!J20</f>
        <v>0</v>
      </c>
      <c r="AA20" s="35">
        <f>results!K20+results!L20</f>
        <v>0</v>
      </c>
      <c r="AB20" s="35">
        <f>results!M20+results!N20</f>
        <v>37</v>
      </c>
      <c r="AC20" s="35">
        <f>results!O20+results!P20</f>
        <v>41</v>
      </c>
      <c r="AD20" s="35">
        <f>results!Q20+results!R20</f>
        <v>0</v>
      </c>
      <c r="AE20" s="35">
        <f>results!S20+results!T20</f>
        <v>0</v>
      </c>
      <c r="AF20" s="35">
        <f>results!U20+results!V20</f>
        <v>0</v>
      </c>
      <c r="AG20" s="35">
        <f>results!W20+results!X20</f>
        <v>0</v>
      </c>
    </row>
    <row r="21" spans="1:33" x14ac:dyDescent="0.35">
      <c r="A21" s="18">
        <v>15</v>
      </c>
      <c r="B21" s="20">
        <f t="shared" si="0"/>
        <v>1</v>
      </c>
      <c r="C21" s="20">
        <f t="shared" si="1"/>
        <v>142</v>
      </c>
      <c r="D21" s="14">
        <f t="shared" si="2"/>
        <v>43</v>
      </c>
      <c r="E21" s="14">
        <f t="shared" si="2"/>
        <v>43</v>
      </c>
      <c r="F21" s="2" t="str">
        <f>IF(results!AA21&lt;&gt;"c","",results!B21)</f>
        <v/>
      </c>
      <c r="G21" s="2" t="str">
        <f>IF(results!$AA21&lt;&gt;"c","",results!Y21)</f>
        <v/>
      </c>
      <c r="H21" s="36" t="str">
        <f>IF(results!$AA21&lt;&gt;"c","",W21)</f>
        <v/>
      </c>
      <c r="I21" s="36" t="str">
        <f>IF(results!$AA21&lt;&gt;"c","",IF(X21=W21,X21+0.0001,X21))</f>
        <v/>
      </c>
      <c r="J21" s="36" t="str">
        <f>IF(results!$AA21&lt;&gt;"c","",IF(OR(W21=Y21,X21=Y21),Y21+0.0002,Y21))</f>
        <v/>
      </c>
      <c r="K21" s="36" t="str">
        <f>IF(results!$AA21&lt;&gt;"c","",IF(OR(W21=Z21,X21=Z21,Y21=Z21),Z21+0.0003,Z21))</f>
        <v/>
      </c>
      <c r="L21" s="36" t="str">
        <f>IF(results!$AA21&lt;&gt;"c","",IF(OR(W21=AA21,X21=AA21,Y21=AA21,Z21=AA21),AA21+0.0004,AA21))</f>
        <v/>
      </c>
      <c r="M21" s="36" t="str">
        <f>IF(results!$AA21&lt;&gt;"c","",IF(OR(W21=AB21,X21=AB21,Y21=AB21,Z21=AB21,AA21=AB21),AB21+0.0005,AB21))</f>
        <v/>
      </c>
      <c r="N21" s="36" t="str">
        <f>IF(results!$AA21&lt;&gt;"c","",IF(OR(W21=AC21,X21=AC21,Y21=AC21,Z21=AC21,AA21=AC21,AB21=AC21),AC21+0.0006,AC21))</f>
        <v/>
      </c>
      <c r="O21" s="36" t="str">
        <f>IF(results!$AA21&lt;&gt;"c","",IF(OR(W21=AD21,X21=AD21,Y21=AD21,Z21=AD21,AA21=AD21,AB21=AD21,AC21=AD21),AD21+0.0007,AD21))</f>
        <v/>
      </c>
      <c r="P21" s="36" t="str">
        <f>IF(results!$AA21&lt;&gt;"c","",IF(OR(W21=AE21,X21=AE21,Y21=AE21,Z21=AE21,AA21=AE21,AB21=AE21,AC21=AE21,AD21=AE21),AE21+0.0008,AE21))</f>
        <v/>
      </c>
      <c r="Q21" s="36" t="str">
        <f>IF(results!$AA21&lt;&gt;"c","",IF(OR(W21=AF21,X21=AF21,Y21=AF21,Z21=AF21,AA21=AF21,AB21=AF21,AC21=AF21,AD21=AF21,AE21=AF21),AF21+0.0009,AF21))</f>
        <v/>
      </c>
      <c r="R21" s="36" t="str">
        <f>IF(results!$AA21&lt;&gt;"c","",AG21*2)</f>
        <v/>
      </c>
      <c r="S21" s="4">
        <f t="shared" si="3"/>
        <v>0</v>
      </c>
      <c r="T21" s="4">
        <f t="shared" si="4"/>
        <v>2.0999999999999998E-6</v>
      </c>
      <c r="U21" s="4" t="str">
        <f>IF(results!$AA21&lt;&gt;"c","",results!Z21)</f>
        <v/>
      </c>
      <c r="V21" s="4">
        <f>IF(results!AA21="A",1,IF(results!AA21="B",2,IF(results!AA21="C",3,99)))</f>
        <v>1</v>
      </c>
      <c r="W21" s="35">
        <f>results!C21+results!D21</f>
        <v>0</v>
      </c>
      <c r="X21" s="35">
        <f>results!E21+results!F21</f>
        <v>0</v>
      </c>
      <c r="Y21" s="35">
        <f>results!G21+results!H21</f>
        <v>0</v>
      </c>
      <c r="Z21" s="35">
        <f>results!I21+results!J21</f>
        <v>0</v>
      </c>
      <c r="AA21" s="35">
        <f>results!K21+results!L21</f>
        <v>0</v>
      </c>
      <c r="AB21" s="35">
        <f>results!M21+results!N21</f>
        <v>29</v>
      </c>
      <c r="AC21" s="35">
        <f>results!O21+results!P21</f>
        <v>52</v>
      </c>
      <c r="AD21" s="35">
        <f>results!Q21+results!R21</f>
        <v>0</v>
      </c>
      <c r="AE21" s="35">
        <f>results!S21+results!T21</f>
        <v>0</v>
      </c>
      <c r="AF21" s="35">
        <f>results!U21+results!V21</f>
        <v>0</v>
      </c>
      <c r="AG21" s="35">
        <f>results!W21+results!X21</f>
        <v>0</v>
      </c>
    </row>
    <row r="22" spans="1:33" x14ac:dyDescent="0.35">
      <c r="A22" s="18">
        <v>16</v>
      </c>
      <c r="B22" s="20">
        <f t="shared" si="0"/>
        <v>39</v>
      </c>
      <c r="C22" s="20">
        <f t="shared" si="1"/>
        <v>141</v>
      </c>
      <c r="D22" s="14">
        <f t="shared" si="2"/>
        <v>43</v>
      </c>
      <c r="E22" s="14">
        <f t="shared" si="2"/>
        <v>43</v>
      </c>
      <c r="F22" s="2" t="str">
        <f>IF(results!AA22&lt;&gt;"c","",results!B22)</f>
        <v/>
      </c>
      <c r="G22" s="2" t="str">
        <f>IF(results!$AA22&lt;&gt;"c","",results!Y22)</f>
        <v/>
      </c>
      <c r="H22" s="36" t="str">
        <f>IF(results!$AA22&lt;&gt;"c","",W22)</f>
        <v/>
      </c>
      <c r="I22" s="36" t="str">
        <f>IF(results!$AA22&lt;&gt;"c","",IF(X22=W22,X22+0.0001,X22))</f>
        <v/>
      </c>
      <c r="J22" s="36" t="str">
        <f>IF(results!$AA22&lt;&gt;"c","",IF(OR(W22=Y22,X22=Y22),Y22+0.0002,Y22))</f>
        <v/>
      </c>
      <c r="K22" s="36" t="str">
        <f>IF(results!$AA22&lt;&gt;"c","",IF(OR(W22=Z22,X22=Z22,Y22=Z22),Z22+0.0003,Z22))</f>
        <v/>
      </c>
      <c r="L22" s="36" t="str">
        <f>IF(results!$AA22&lt;&gt;"c","",IF(OR(W22=AA22,X22=AA22,Y22=AA22,Z22=AA22),AA22+0.0004,AA22))</f>
        <v/>
      </c>
      <c r="M22" s="36" t="str">
        <f>IF(results!$AA22&lt;&gt;"c","",IF(OR(W22=AB22,X22=AB22,Y22=AB22,Z22=AB22,AA22=AB22),AB22+0.0005,AB22))</f>
        <v/>
      </c>
      <c r="N22" s="36" t="str">
        <f>IF(results!$AA22&lt;&gt;"c","",IF(OR(W22=AC22,X22=AC22,Y22=AC22,Z22=AC22,AA22=AC22,AB22=AC22),AC22+0.0006,AC22))</f>
        <v/>
      </c>
      <c r="O22" s="36" t="str">
        <f>IF(results!$AA22&lt;&gt;"c","",IF(OR(W22=AD22,X22=AD22,Y22=AD22,Z22=AD22,AA22=AD22,AB22=AD22,AC22=AD22),AD22+0.0007,AD22))</f>
        <v/>
      </c>
      <c r="P22" s="36" t="str">
        <f>IF(results!$AA22&lt;&gt;"c","",IF(OR(W22=AE22,X22=AE22,Y22=AE22,Z22=AE22,AA22=AE22,AB22=AE22,AC22=AE22,AD22=AE22),AE22+0.0008,AE22))</f>
        <v/>
      </c>
      <c r="Q22" s="36" t="str">
        <f>IF(results!$AA22&lt;&gt;"c","",IF(OR(W22=AF22,X22=AF22,Y22=AF22,Z22=AF22,AA22=AF22,AB22=AF22,AC22=AF22,AD22=AF22,AE22=AF22),AF22+0.0009,AF22))</f>
        <v/>
      </c>
      <c r="R22" s="36" t="str">
        <f>IF(results!$AA22&lt;&gt;"c","",AG22*2)</f>
        <v/>
      </c>
      <c r="S22" s="4">
        <f t="shared" si="3"/>
        <v>0</v>
      </c>
      <c r="T22" s="4">
        <f t="shared" si="4"/>
        <v>2.2000000000000001E-6</v>
      </c>
      <c r="U22" s="4" t="str">
        <f>IF(results!$AA22&lt;&gt;"c","",results!Z22)</f>
        <v/>
      </c>
      <c r="V22" s="4">
        <f>IF(results!AA22="A",1,IF(results!AA22="B",2,IF(results!AA22="C",3,99)))</f>
        <v>2</v>
      </c>
      <c r="W22" s="35">
        <f>results!C22+results!D22</f>
        <v>0</v>
      </c>
      <c r="X22" s="35">
        <f>results!E22+results!F22</f>
        <v>0</v>
      </c>
      <c r="Y22" s="35">
        <f>results!G22+results!H22</f>
        <v>0</v>
      </c>
      <c r="Z22" s="35">
        <f>results!I22+results!J22</f>
        <v>0</v>
      </c>
      <c r="AA22" s="35">
        <f>results!K22+results!L22</f>
        <v>50</v>
      </c>
      <c r="AB22" s="35">
        <f>results!M22+results!N22</f>
        <v>0</v>
      </c>
      <c r="AC22" s="35">
        <f>results!O22+results!P22</f>
        <v>0</v>
      </c>
      <c r="AD22" s="35">
        <f>results!Q22+results!R22</f>
        <v>0</v>
      </c>
      <c r="AE22" s="35">
        <f>results!S22+results!T22</f>
        <v>0</v>
      </c>
      <c r="AF22" s="35">
        <f>results!U22+results!V22</f>
        <v>0</v>
      </c>
      <c r="AG22" s="35">
        <f>results!W22+results!X22</f>
        <v>0</v>
      </c>
    </row>
    <row r="23" spans="1:33" x14ac:dyDescent="0.35">
      <c r="A23" s="18">
        <v>17</v>
      </c>
      <c r="B23" s="20">
        <f t="shared" si="0"/>
        <v>1</v>
      </c>
      <c r="C23" s="20">
        <f t="shared" si="1"/>
        <v>140</v>
      </c>
      <c r="D23" s="14">
        <f t="shared" si="2"/>
        <v>43</v>
      </c>
      <c r="E23" s="14">
        <f t="shared" si="2"/>
        <v>43</v>
      </c>
      <c r="F23" s="2" t="str">
        <f>IF(results!AA23&lt;&gt;"c","",results!B23)</f>
        <v/>
      </c>
      <c r="G23" s="2" t="str">
        <f>IF(results!$AA23&lt;&gt;"c","",results!Y23)</f>
        <v/>
      </c>
      <c r="H23" s="36" t="str">
        <f>IF(results!$AA23&lt;&gt;"c","",W23)</f>
        <v/>
      </c>
      <c r="I23" s="36" t="str">
        <f>IF(results!$AA23&lt;&gt;"c","",IF(X23=W23,X23+0.0001,X23))</f>
        <v/>
      </c>
      <c r="J23" s="36" t="str">
        <f>IF(results!$AA23&lt;&gt;"c","",IF(OR(W23=Y23,X23=Y23),Y23+0.0002,Y23))</f>
        <v/>
      </c>
      <c r="K23" s="36" t="str">
        <f>IF(results!$AA23&lt;&gt;"c","",IF(OR(W23=Z23,X23=Z23,Y23=Z23),Z23+0.0003,Z23))</f>
        <v/>
      </c>
      <c r="L23" s="36" t="str">
        <f>IF(results!$AA23&lt;&gt;"c","",IF(OR(W23=AA23,X23=AA23,Y23=AA23,Z23=AA23),AA23+0.0004,AA23))</f>
        <v/>
      </c>
      <c r="M23" s="36" t="str">
        <f>IF(results!$AA23&lt;&gt;"c","",IF(OR(W23=AB23,X23=AB23,Y23=AB23,Z23=AB23,AA23=AB23),AB23+0.0005,AB23))</f>
        <v/>
      </c>
      <c r="N23" s="36" t="str">
        <f>IF(results!$AA23&lt;&gt;"c","",IF(OR(W23=AC23,X23=AC23,Y23=AC23,Z23=AC23,AA23=AC23,AB23=AC23),AC23+0.0006,AC23))</f>
        <v/>
      </c>
      <c r="O23" s="36" t="str">
        <f>IF(results!$AA23&lt;&gt;"c","",IF(OR(W23=AD23,X23=AD23,Y23=AD23,Z23=AD23,AA23=AD23,AB23=AD23,AC23=AD23),AD23+0.0007,AD23))</f>
        <v/>
      </c>
      <c r="P23" s="36" t="str">
        <f>IF(results!$AA23&lt;&gt;"c","",IF(OR(W23=AE23,X23=AE23,Y23=AE23,Z23=AE23,AA23=AE23,AB23=AE23,AC23=AE23,AD23=AE23),AE23+0.0008,AE23))</f>
        <v/>
      </c>
      <c r="Q23" s="36" t="str">
        <f>IF(results!$AA23&lt;&gt;"c","",IF(OR(W23=AF23,X23=AF23,Y23=AF23,Z23=AF23,AA23=AF23,AB23=AF23,AC23=AF23,AD23=AF23,AE23=AF23),AF23+0.0009,AF23))</f>
        <v/>
      </c>
      <c r="R23" s="36" t="str">
        <f>IF(results!$AA23&lt;&gt;"c","",AG23*2)</f>
        <v/>
      </c>
      <c r="S23" s="4">
        <f t="shared" si="3"/>
        <v>0</v>
      </c>
      <c r="T23" s="4">
        <f t="shared" si="4"/>
        <v>2.3E-6</v>
      </c>
      <c r="U23" s="4" t="str">
        <f>IF(results!$AA23&lt;&gt;"c","",results!Z23)</f>
        <v/>
      </c>
      <c r="V23" s="4">
        <f>IF(results!AA23="A",1,IF(results!AA23="B",2,IF(results!AA23="C",3,99)))</f>
        <v>1</v>
      </c>
      <c r="W23" s="35">
        <f>results!C23+results!D23</f>
        <v>0</v>
      </c>
      <c r="X23" s="35">
        <f>results!E23+results!F23</f>
        <v>0</v>
      </c>
      <c r="Y23" s="35">
        <f>results!G23+results!H23</f>
        <v>0</v>
      </c>
      <c r="Z23" s="35">
        <f>results!I23+results!J23</f>
        <v>55</v>
      </c>
      <c r="AA23" s="35">
        <f>results!K23+results!L23</f>
        <v>53</v>
      </c>
      <c r="AB23" s="35">
        <f>results!M23+results!N23</f>
        <v>44</v>
      </c>
      <c r="AC23" s="35">
        <f>results!O23+results!P23</f>
        <v>65</v>
      </c>
      <c r="AD23" s="35">
        <f>results!Q23+results!R23</f>
        <v>61</v>
      </c>
      <c r="AE23" s="35">
        <f>results!S23+results!T23</f>
        <v>0</v>
      </c>
      <c r="AF23" s="35">
        <f>results!U23+results!V23</f>
        <v>0</v>
      </c>
      <c r="AG23" s="35">
        <f>results!W23+results!X23</f>
        <v>0</v>
      </c>
    </row>
    <row r="24" spans="1:33" x14ac:dyDescent="0.35">
      <c r="A24" s="18">
        <v>18</v>
      </c>
      <c r="B24" s="20">
        <f t="shared" si="0"/>
        <v>110</v>
      </c>
      <c r="C24" s="20">
        <f t="shared" si="1"/>
        <v>33</v>
      </c>
      <c r="D24" s="14">
        <f t="shared" si="2"/>
        <v>32</v>
      </c>
      <c r="E24" s="14">
        <f t="shared" si="2"/>
        <v>32</v>
      </c>
      <c r="F24" s="2" t="str">
        <f>IF(results!AA24&lt;&gt;"c","",results!B24)</f>
        <v>Carli Annamaria</v>
      </c>
      <c r="G24" s="2">
        <f>IF(results!$AA24&lt;&gt;"c","",results!Y24)</f>
        <v>1</v>
      </c>
      <c r="H24" s="36">
        <f>IF(results!$AA24&lt;&gt;"c","",W24)</f>
        <v>0</v>
      </c>
      <c r="I24" s="36">
        <f>IF(results!$AA24&lt;&gt;"c","",IF(X24=W24,X24+0.0001,X24))</f>
        <v>1E-4</v>
      </c>
      <c r="J24" s="36">
        <f>IF(results!$AA24&lt;&gt;"c","",IF(OR(W24=Y24,X24=Y24),Y24+0.0002,Y24))</f>
        <v>2.0000000000000001E-4</v>
      </c>
      <c r="K24" s="36">
        <f>IF(results!$AA24&lt;&gt;"c","",IF(OR(W24=Z24,X24=Z24,Y24=Z24),Z24+0.0003,Z24))</f>
        <v>2.9999999999999997E-4</v>
      </c>
      <c r="L24" s="36">
        <f>IF(results!$AA24&lt;&gt;"c","",IF(OR(W24=AA24,X24=AA24,Y24=AA24,Z24=AA24),AA24+0.0004,AA24))</f>
        <v>4.0000000000000002E-4</v>
      </c>
      <c r="M24" s="36">
        <f>IF(results!$AA24&lt;&gt;"c","",IF(OR(W24=AB24,X24=AB24,Y24=AB24,Z24=AB24,AA24=AB24),AB24+0.0005,AB24))</f>
        <v>5.0000000000000001E-4</v>
      </c>
      <c r="N24" s="36">
        <f>IF(results!$AA24&lt;&gt;"c","",IF(OR(W24=AC24,X24=AC24,Y24=AC24,Z24=AC24,AA24=AC24,AB24=AC24),AC24+0.0006,AC24))</f>
        <v>34</v>
      </c>
      <c r="O24" s="36">
        <f>IF(results!$AA24&lt;&gt;"c","",IF(OR(W24=AD24,X24=AD24,Y24=AD24,Z24=AD24,AA24=AD24,AB24=AD24,AC24=AD24),AD24+0.0007,AD24))</f>
        <v>6.9999999999999999E-4</v>
      </c>
      <c r="P24" s="36">
        <f>IF(results!$AA24&lt;&gt;"c","",IF(OR(W24=AE24,X24=AE24,Y24=AE24,Z24=AE24,AA24=AE24,AB24=AE24,AC24=AE24,AD24=AE24),AE24+0.0008,AE24))</f>
        <v>8.0000000000000004E-4</v>
      </c>
      <c r="Q24" s="36">
        <f>IF(results!$AA24&lt;&gt;"c","",IF(OR(W24=AF24,X24=AF24,Y24=AF24,Z24=AF24,AA24=AF24,AB24=AF24,AC24=AF24,AD24=AF24,AE24=AF24),AF24+0.0009,AF24))</f>
        <v>8.9999999999999998E-4</v>
      </c>
      <c r="R24" s="36">
        <f>IF(results!$AA24&lt;&gt;"c","",AG24*2)</f>
        <v>0</v>
      </c>
      <c r="S24" s="51">
        <f>IF(F24&lt;&gt;"",(MAX(H24:R24)+LARGE(H24:R24,2)+LARGE(H24:R24,3)+LARGE(H24:R24,4)+LARGE(H24:R24,5)+LARGE(H24:R24,6)),0)+0.0002</f>
        <v>34.003500000000003</v>
      </c>
      <c r="T24" s="4">
        <f t="shared" si="4"/>
        <v>34.003502400000002</v>
      </c>
      <c r="U24" s="4">
        <f>IF(results!$AA24&lt;&gt;"c","",results!Z24)</f>
        <v>32</v>
      </c>
      <c r="V24" s="4">
        <f>IF(results!AA24="A",1,IF(results!AA24="B",2,IF(results!AA24="C",3,99)))</f>
        <v>3</v>
      </c>
      <c r="W24" s="35">
        <f>results!C24+results!D24</f>
        <v>0</v>
      </c>
      <c r="X24" s="35">
        <f>results!E24+results!F24</f>
        <v>0</v>
      </c>
      <c r="Y24" s="35">
        <f>results!G24+results!H24</f>
        <v>0</v>
      </c>
      <c r="Z24" s="35">
        <f>results!I24+results!J24</f>
        <v>0</v>
      </c>
      <c r="AA24" s="35">
        <f>results!K24+results!L24</f>
        <v>0</v>
      </c>
      <c r="AB24" s="35">
        <f>results!M24+results!N24</f>
        <v>0</v>
      </c>
      <c r="AC24" s="35">
        <f>results!O24+results!P24</f>
        <v>34</v>
      </c>
      <c r="AD24" s="35">
        <f>results!Q24+results!R24</f>
        <v>0</v>
      </c>
      <c r="AE24" s="35">
        <f>results!S24+results!T24</f>
        <v>0</v>
      </c>
      <c r="AF24" s="35">
        <f>results!U24+results!V24</f>
        <v>0</v>
      </c>
      <c r="AG24" s="35">
        <f>results!W24+results!X24</f>
        <v>0</v>
      </c>
    </row>
    <row r="25" spans="1:33" x14ac:dyDescent="0.35">
      <c r="A25" s="18">
        <v>19</v>
      </c>
      <c r="B25" s="20">
        <f t="shared" si="0"/>
        <v>1</v>
      </c>
      <c r="C25" s="20">
        <f t="shared" si="1"/>
        <v>139</v>
      </c>
      <c r="D25" s="14">
        <f t="shared" si="2"/>
        <v>43</v>
      </c>
      <c r="E25" s="14">
        <f t="shared" si="2"/>
        <v>43</v>
      </c>
      <c r="F25" s="2" t="str">
        <f>IF(results!AA25&lt;&gt;"c","",results!B25)</f>
        <v/>
      </c>
      <c r="G25" s="2" t="str">
        <f>IF(results!$AA25&lt;&gt;"c","",results!Y25)</f>
        <v/>
      </c>
      <c r="H25" s="36" t="str">
        <f>IF(results!$AA25&lt;&gt;"c","",W25)</f>
        <v/>
      </c>
      <c r="I25" s="36" t="str">
        <f>IF(results!$AA25&lt;&gt;"c","",IF(X25=W25,X25+0.0001,X25))</f>
        <v/>
      </c>
      <c r="J25" s="36" t="str">
        <f>IF(results!$AA25&lt;&gt;"c","",IF(OR(W25=Y25,X25=Y25),Y25+0.0002,Y25))</f>
        <v/>
      </c>
      <c r="K25" s="36" t="str">
        <f>IF(results!$AA25&lt;&gt;"c","",IF(OR(W25=Z25,X25=Z25,Y25=Z25),Z25+0.0003,Z25))</f>
        <v/>
      </c>
      <c r="L25" s="36" t="str">
        <f>IF(results!$AA25&lt;&gt;"c","",IF(OR(W25=AA25,X25=AA25,Y25=AA25,Z25=AA25),AA25+0.0004,AA25))</f>
        <v/>
      </c>
      <c r="M25" s="36" t="str">
        <f>IF(results!$AA25&lt;&gt;"c","",IF(OR(W25=AB25,X25=AB25,Y25=AB25,Z25=AB25,AA25=AB25),AB25+0.0005,AB25))</f>
        <v/>
      </c>
      <c r="N25" s="36" t="str">
        <f>IF(results!$AA25&lt;&gt;"c","",IF(OR(W25=AC25,X25=AC25,Y25=AC25,Z25=AC25,AA25=AC25,AB25=AC25),AC25+0.0006,AC25))</f>
        <v/>
      </c>
      <c r="O25" s="36" t="str">
        <f>IF(results!$AA25&lt;&gt;"c","",IF(OR(W25=AD25,X25=AD25,Y25=AD25,Z25=AD25,AA25=AD25,AB25=AD25,AC25=AD25),AD25+0.0007,AD25))</f>
        <v/>
      </c>
      <c r="P25" s="36" t="str">
        <f>IF(results!$AA25&lt;&gt;"c","",IF(OR(W25=AE25,X25=AE25,Y25=AE25,Z25=AE25,AA25=AE25,AB25=AE25,AC25=AE25,AD25=AE25),AE25+0.0008,AE25))</f>
        <v/>
      </c>
      <c r="Q25" s="36" t="str">
        <f>IF(results!$AA25&lt;&gt;"c","",IF(OR(W25=AF25,X25=AF25,Y25=AF25,Z25=AF25,AA25=AF25,AB25=AF25,AC25=AF25,AD25=AF25,AE25=AF25),AF25+0.0009,AF25))</f>
        <v/>
      </c>
      <c r="R25" s="36" t="str">
        <f>IF(results!$AA25&lt;&gt;"c","",AG25*2)</f>
        <v/>
      </c>
      <c r="S25" s="4">
        <f t="shared" si="3"/>
        <v>0</v>
      </c>
      <c r="T25" s="4">
        <f t="shared" si="4"/>
        <v>2.4999999999999998E-6</v>
      </c>
      <c r="U25" s="4" t="str">
        <f>IF(results!$AA25&lt;&gt;"c","",results!Z25)</f>
        <v/>
      </c>
      <c r="V25" s="4">
        <f>IF(results!AA25="A",1,IF(results!AA25="B",2,IF(results!AA25="C",3,99)))</f>
        <v>1</v>
      </c>
      <c r="W25" s="35">
        <f>results!C25+results!D25</f>
        <v>0</v>
      </c>
      <c r="X25" s="35">
        <f>results!E25+results!F25</f>
        <v>0</v>
      </c>
      <c r="Y25" s="35">
        <f>results!G25+results!H25</f>
        <v>0</v>
      </c>
      <c r="Z25" s="35">
        <f>results!I25+results!J25</f>
        <v>41</v>
      </c>
      <c r="AA25" s="35">
        <f>results!K25+results!L25</f>
        <v>0</v>
      </c>
      <c r="AB25" s="35">
        <f>results!M25+results!N25</f>
        <v>0</v>
      </c>
      <c r="AC25" s="35">
        <f>results!O25+results!P25</f>
        <v>0</v>
      </c>
      <c r="AD25" s="35">
        <f>results!Q25+results!R25</f>
        <v>0</v>
      </c>
      <c r="AE25" s="35">
        <f>results!S25+results!T25</f>
        <v>0</v>
      </c>
      <c r="AF25" s="35">
        <f>results!U25+results!V25</f>
        <v>0</v>
      </c>
      <c r="AG25" s="35">
        <f>results!W25+results!X25</f>
        <v>0</v>
      </c>
    </row>
    <row r="26" spans="1:33" x14ac:dyDescent="0.35">
      <c r="A26" s="18">
        <v>20</v>
      </c>
      <c r="B26" s="20">
        <f t="shared" si="0"/>
        <v>39</v>
      </c>
      <c r="C26" s="20">
        <f t="shared" si="1"/>
        <v>138</v>
      </c>
      <c r="D26" s="14">
        <f t="shared" si="2"/>
        <v>43</v>
      </c>
      <c r="E26" s="14">
        <f t="shared" si="2"/>
        <v>43</v>
      </c>
      <c r="F26" s="2" t="str">
        <f>IF(results!AA26&lt;&gt;"c","",results!B26)</f>
        <v/>
      </c>
      <c r="G26" s="2" t="str">
        <f>IF(results!$AA26&lt;&gt;"c","",results!Y26)</f>
        <v/>
      </c>
      <c r="H26" s="36" t="str">
        <f>IF(results!$AA26&lt;&gt;"c","",W26)</f>
        <v/>
      </c>
      <c r="I26" s="36" t="str">
        <f>IF(results!$AA26&lt;&gt;"c","",IF(X26=W26,X26+0.0001,X26))</f>
        <v/>
      </c>
      <c r="J26" s="36" t="str">
        <f>IF(results!$AA26&lt;&gt;"c","",IF(OR(W26=Y26,X26=Y26),Y26+0.0002,Y26))</f>
        <v/>
      </c>
      <c r="K26" s="36" t="str">
        <f>IF(results!$AA26&lt;&gt;"c","",IF(OR(W26=Z26,X26=Z26,Y26=Z26),Z26+0.0003,Z26))</f>
        <v/>
      </c>
      <c r="L26" s="36" t="str">
        <f>IF(results!$AA26&lt;&gt;"c","",IF(OR(W26=AA26,X26=AA26,Y26=AA26,Z26=AA26),AA26+0.0004,AA26))</f>
        <v/>
      </c>
      <c r="M26" s="36" t="str">
        <f>IF(results!$AA26&lt;&gt;"c","",IF(OR(W26=AB26,X26=AB26,Y26=AB26,Z26=AB26,AA26=AB26),AB26+0.0005,AB26))</f>
        <v/>
      </c>
      <c r="N26" s="36" t="str">
        <f>IF(results!$AA26&lt;&gt;"c","",IF(OR(W26=AC26,X26=AC26,Y26=AC26,Z26=AC26,AA26=AC26,AB26=AC26),AC26+0.0006,AC26))</f>
        <v/>
      </c>
      <c r="O26" s="36" t="str">
        <f>IF(results!$AA26&lt;&gt;"c","",IF(OR(W26=AD26,X26=AD26,Y26=AD26,Z26=AD26,AA26=AD26,AB26=AD26,AC26=AD26),AD26+0.0007,AD26))</f>
        <v/>
      </c>
      <c r="P26" s="36" t="str">
        <f>IF(results!$AA26&lt;&gt;"c","",IF(OR(W26=AE26,X26=AE26,Y26=AE26,Z26=AE26,AA26=AE26,AB26=AE26,AC26=AE26,AD26=AE26),AE26+0.0008,AE26))</f>
        <v/>
      </c>
      <c r="Q26" s="36" t="str">
        <f>IF(results!$AA26&lt;&gt;"c","",IF(OR(W26=AF26,X26=AF26,Y26=AF26,Z26=AF26,AA26=AF26,AB26=AF26,AC26=AF26,AD26=AF26,AE26=AF26),AF26+0.0009,AF26))</f>
        <v/>
      </c>
      <c r="R26" s="36" t="str">
        <f>IF(results!$AA26&lt;&gt;"c","",AG26*2)</f>
        <v/>
      </c>
      <c r="S26" s="4">
        <f t="shared" si="3"/>
        <v>0</v>
      </c>
      <c r="T26" s="4">
        <f t="shared" si="4"/>
        <v>2.5999999999999997E-6</v>
      </c>
      <c r="U26" s="4" t="str">
        <f>IF(results!$AA26&lt;&gt;"c","",results!Z26)</f>
        <v/>
      </c>
      <c r="V26" s="4">
        <f>IF(results!AA26="A",1,IF(results!AA26="B",2,IF(results!AA26="C",3,99)))</f>
        <v>2</v>
      </c>
      <c r="W26" s="35">
        <f>results!C26+results!D26</f>
        <v>0</v>
      </c>
      <c r="X26" s="35">
        <f>results!E26+results!F26</f>
        <v>0</v>
      </c>
      <c r="Y26" s="35">
        <f>results!G26+results!H26</f>
        <v>0</v>
      </c>
      <c r="Z26" s="35">
        <f>results!I26+results!J26</f>
        <v>0</v>
      </c>
      <c r="AA26" s="35">
        <f>results!K26+results!L26</f>
        <v>0</v>
      </c>
      <c r="AB26" s="35">
        <f>results!M26+results!N26</f>
        <v>0</v>
      </c>
      <c r="AC26" s="35">
        <f>results!O26+results!P26</f>
        <v>0</v>
      </c>
      <c r="AD26" s="35">
        <f>results!Q26+results!R26</f>
        <v>0</v>
      </c>
      <c r="AE26" s="35">
        <f>results!S26+results!T26</f>
        <v>0</v>
      </c>
      <c r="AF26" s="35">
        <f>results!U26+results!V26</f>
        <v>36</v>
      </c>
      <c r="AG26" s="35">
        <f>results!W26+results!X26</f>
        <v>0</v>
      </c>
    </row>
    <row r="27" spans="1:33" x14ac:dyDescent="0.35">
      <c r="A27" s="18">
        <v>21</v>
      </c>
      <c r="B27" s="20">
        <f t="shared" si="0"/>
        <v>1</v>
      </c>
      <c r="C27" s="20">
        <f t="shared" si="1"/>
        <v>137</v>
      </c>
      <c r="D27" s="14">
        <f t="shared" ref="D27:E46" si="5">_xlfn.RANK.EQ($S27,$S$7:$S$156,0)</f>
        <v>43</v>
      </c>
      <c r="E27" s="14">
        <f t="shared" si="5"/>
        <v>43</v>
      </c>
      <c r="F27" s="2" t="str">
        <f>IF(results!AA27&lt;&gt;"c","",results!B27)</f>
        <v/>
      </c>
      <c r="G27" s="2" t="str">
        <f>IF(results!$AA27&lt;&gt;"c","",results!Y27)</f>
        <v/>
      </c>
      <c r="H27" s="36" t="str">
        <f>IF(results!$AA27&lt;&gt;"c","",W27)</f>
        <v/>
      </c>
      <c r="I27" s="36" t="str">
        <f>IF(results!$AA27&lt;&gt;"c","",IF(X27=W27,X27+0.0001,X27))</f>
        <v/>
      </c>
      <c r="J27" s="36" t="str">
        <f>IF(results!$AA27&lt;&gt;"c","",IF(OR(W27=Y27,X27=Y27),Y27+0.0002,Y27))</f>
        <v/>
      </c>
      <c r="K27" s="36" t="str">
        <f>IF(results!$AA27&lt;&gt;"c","",IF(OR(W27=Z27,X27=Z27,Y27=Z27),Z27+0.0003,Z27))</f>
        <v/>
      </c>
      <c r="L27" s="36" t="str">
        <f>IF(results!$AA27&lt;&gt;"c","",IF(OR(W27=AA27,X27=AA27,Y27=AA27,Z27=AA27),AA27+0.0004,AA27))</f>
        <v/>
      </c>
      <c r="M27" s="36" t="str">
        <f>IF(results!$AA27&lt;&gt;"c","",IF(OR(W27=AB27,X27=AB27,Y27=AB27,Z27=AB27,AA27=AB27),AB27+0.0005,AB27))</f>
        <v/>
      </c>
      <c r="N27" s="36" t="str">
        <f>IF(results!$AA27&lt;&gt;"c","",IF(OR(W27=AC27,X27=AC27,Y27=AC27,Z27=AC27,AA27=AC27,AB27=AC27),AC27+0.0006,AC27))</f>
        <v/>
      </c>
      <c r="O27" s="36" t="str">
        <f>IF(results!$AA27&lt;&gt;"c","",IF(OR(W27=AD27,X27=AD27,Y27=AD27,Z27=AD27,AA27=AD27,AB27=AD27,AC27=AD27),AD27+0.0007,AD27))</f>
        <v/>
      </c>
      <c r="P27" s="36" t="str">
        <f>IF(results!$AA27&lt;&gt;"c","",IF(OR(W27=AE27,X27=AE27,Y27=AE27,Z27=AE27,AA27=AE27,AB27=AE27,AC27=AE27,AD27=AE27),AE27+0.0008,AE27))</f>
        <v/>
      </c>
      <c r="Q27" s="36" t="str">
        <f>IF(results!$AA27&lt;&gt;"c","",IF(OR(W27=AF27,X27=AF27,Y27=AF27,Z27=AF27,AA27=AF27,AB27=AF27,AC27=AF27,AD27=AF27,AE27=AF27),AF27+0.0009,AF27))</f>
        <v/>
      </c>
      <c r="R27" s="36" t="str">
        <f>IF(results!$AA27&lt;&gt;"c","",AG27*2)</f>
        <v/>
      </c>
      <c r="S27" s="4">
        <f t="shared" si="3"/>
        <v>0</v>
      </c>
      <c r="T27" s="4">
        <f t="shared" si="4"/>
        <v>2.7E-6</v>
      </c>
      <c r="U27" s="4" t="str">
        <f>IF(results!$AA27&lt;&gt;"c","",results!Z27)</f>
        <v/>
      </c>
      <c r="V27" s="4">
        <f>IF(results!AA27="A",1,IF(results!AA27="B",2,IF(results!AA27="C",3,99)))</f>
        <v>1</v>
      </c>
      <c r="W27" s="35">
        <f>results!C27+results!D27</f>
        <v>0</v>
      </c>
      <c r="X27" s="35">
        <f>results!E27+results!F27</f>
        <v>0</v>
      </c>
      <c r="Y27" s="35">
        <f>results!G27+results!H27</f>
        <v>0</v>
      </c>
      <c r="Z27" s="35">
        <f>results!I27+results!J27</f>
        <v>0</v>
      </c>
      <c r="AA27" s="35">
        <f>results!K27+results!L27</f>
        <v>0</v>
      </c>
      <c r="AB27" s="35">
        <f>results!M27+results!N27</f>
        <v>0</v>
      </c>
      <c r="AC27" s="35">
        <f>results!O27+results!P27</f>
        <v>60</v>
      </c>
      <c r="AD27" s="35">
        <f>results!Q27+results!R27</f>
        <v>0</v>
      </c>
      <c r="AE27" s="35">
        <f>results!S27+results!T27</f>
        <v>0</v>
      </c>
      <c r="AF27" s="35">
        <f>results!U27+results!V27</f>
        <v>0</v>
      </c>
      <c r="AG27" s="35">
        <f>results!W27+results!X27</f>
        <v>0</v>
      </c>
    </row>
    <row r="28" spans="1:33" x14ac:dyDescent="0.35">
      <c r="A28" s="18">
        <v>22</v>
      </c>
      <c r="B28" s="20">
        <f t="shared" si="0"/>
        <v>39</v>
      </c>
      <c r="C28" s="20">
        <f t="shared" si="1"/>
        <v>136</v>
      </c>
      <c r="D28" s="14">
        <f t="shared" si="5"/>
        <v>43</v>
      </c>
      <c r="E28" s="14">
        <f t="shared" si="5"/>
        <v>43</v>
      </c>
      <c r="F28" s="2" t="str">
        <f>IF(results!AA28&lt;&gt;"c","",results!B28)</f>
        <v/>
      </c>
      <c r="G28" s="2" t="str">
        <f>IF(results!$AA28&lt;&gt;"c","",results!Y28)</f>
        <v/>
      </c>
      <c r="H28" s="36" t="str">
        <f>IF(results!$AA28&lt;&gt;"c","",W28)</f>
        <v/>
      </c>
      <c r="I28" s="36" t="str">
        <f>IF(results!$AA28&lt;&gt;"c","",IF(X28=W28,X28+0.0001,X28))</f>
        <v/>
      </c>
      <c r="J28" s="36" t="str">
        <f>IF(results!$AA28&lt;&gt;"c","",IF(OR(W28=Y28,X28=Y28),Y28+0.0002,Y28))</f>
        <v/>
      </c>
      <c r="K28" s="36" t="str">
        <f>IF(results!$AA28&lt;&gt;"c","",IF(OR(W28=Z28,X28=Z28,Y28=Z28),Z28+0.0003,Z28))</f>
        <v/>
      </c>
      <c r="L28" s="36" t="str">
        <f>IF(results!$AA28&lt;&gt;"c","",IF(OR(W28=AA28,X28=AA28,Y28=AA28,Z28=AA28),AA28+0.0004,AA28))</f>
        <v/>
      </c>
      <c r="M28" s="36" t="str">
        <f>IF(results!$AA28&lt;&gt;"c","",IF(OR(W28=AB28,X28=AB28,Y28=AB28,Z28=AB28,AA28=AB28),AB28+0.0005,AB28))</f>
        <v/>
      </c>
      <c r="N28" s="36" t="str">
        <f>IF(results!$AA28&lt;&gt;"c","",IF(OR(W28=AC28,X28=AC28,Y28=AC28,Z28=AC28,AA28=AC28,AB28=AC28),AC28+0.0006,AC28))</f>
        <v/>
      </c>
      <c r="O28" s="36" t="str">
        <f>IF(results!$AA28&lt;&gt;"c","",IF(OR(W28=AD28,X28=AD28,Y28=AD28,Z28=AD28,AA28=AD28,AB28=AD28,AC28=AD28),AD28+0.0007,AD28))</f>
        <v/>
      </c>
      <c r="P28" s="36" t="str">
        <f>IF(results!$AA28&lt;&gt;"c","",IF(OR(W28=AE28,X28=AE28,Y28=AE28,Z28=AE28,AA28=AE28,AB28=AE28,AC28=AE28,AD28=AE28),AE28+0.0008,AE28))</f>
        <v/>
      </c>
      <c r="Q28" s="36" t="str">
        <f>IF(results!$AA28&lt;&gt;"c","",IF(OR(W28=AF28,X28=AF28,Y28=AF28,Z28=AF28,AA28=AF28,AB28=AF28,AC28=AF28,AD28=AF28,AE28=AF28),AF28+0.0009,AF28))</f>
        <v/>
      </c>
      <c r="R28" s="36" t="str">
        <f>IF(results!$AA28&lt;&gt;"c","",AG28*2)</f>
        <v/>
      </c>
      <c r="S28" s="4">
        <f t="shared" si="3"/>
        <v>0</v>
      </c>
      <c r="T28" s="4">
        <f t="shared" si="4"/>
        <v>2.7999999999999999E-6</v>
      </c>
      <c r="U28" s="4" t="str">
        <f>IF(results!$AA28&lt;&gt;"c","",results!Z28)</f>
        <v/>
      </c>
      <c r="V28" s="4">
        <f>IF(results!AA28="A",1,IF(results!AA28="B",2,IF(results!AA28="C",3,99)))</f>
        <v>2</v>
      </c>
      <c r="W28" s="35">
        <f>results!C28+results!D28</f>
        <v>47</v>
      </c>
      <c r="X28" s="35">
        <f>results!E28+results!F28</f>
        <v>0</v>
      </c>
      <c r="Y28" s="35">
        <f>results!G28+results!H28</f>
        <v>0</v>
      </c>
      <c r="Z28" s="35">
        <f>results!I28+results!J28</f>
        <v>0</v>
      </c>
      <c r="AA28" s="35">
        <f>results!K28+results!L28</f>
        <v>0</v>
      </c>
      <c r="AB28" s="35">
        <f>results!M28+results!N28</f>
        <v>0</v>
      </c>
      <c r="AC28" s="35">
        <f>results!O28+results!P28</f>
        <v>49</v>
      </c>
      <c r="AD28" s="35">
        <f>results!Q28+results!R28</f>
        <v>54</v>
      </c>
      <c r="AE28" s="35">
        <f>results!S28+results!T28</f>
        <v>40</v>
      </c>
      <c r="AF28" s="35">
        <f>results!U28+results!V28</f>
        <v>0</v>
      </c>
      <c r="AG28" s="35">
        <f>results!W28+results!X28</f>
        <v>0</v>
      </c>
    </row>
    <row r="29" spans="1:33" x14ac:dyDescent="0.35">
      <c r="A29" s="18">
        <v>23</v>
      </c>
      <c r="B29" s="20">
        <f t="shared" si="0"/>
        <v>39</v>
      </c>
      <c r="C29" s="20">
        <f t="shared" si="1"/>
        <v>135</v>
      </c>
      <c r="D29" s="14">
        <f t="shared" si="5"/>
        <v>43</v>
      </c>
      <c r="E29" s="14">
        <f t="shared" si="5"/>
        <v>43</v>
      </c>
      <c r="F29" s="2" t="str">
        <f>IF(results!AA29&lt;&gt;"c","",results!B29)</f>
        <v/>
      </c>
      <c r="G29" s="2" t="str">
        <f>IF(results!$AA29&lt;&gt;"c","",results!Y29)</f>
        <v/>
      </c>
      <c r="H29" s="36" t="str">
        <f>IF(results!$AA29&lt;&gt;"c","",W29)</f>
        <v/>
      </c>
      <c r="I29" s="36" t="str">
        <f>IF(results!$AA29&lt;&gt;"c","",IF(X29=W29,X29+0.0001,X29))</f>
        <v/>
      </c>
      <c r="J29" s="36" t="str">
        <f>IF(results!$AA29&lt;&gt;"c","",IF(OR(W29=Y29,X29=Y29),Y29+0.0002,Y29))</f>
        <v/>
      </c>
      <c r="K29" s="36" t="str">
        <f>IF(results!$AA29&lt;&gt;"c","",IF(OR(W29=Z29,X29=Z29,Y29=Z29),Z29+0.0003,Z29))</f>
        <v/>
      </c>
      <c r="L29" s="36" t="str">
        <f>IF(results!$AA29&lt;&gt;"c","",IF(OR(W29=AA29,X29=AA29,Y29=AA29,Z29=AA29),AA29+0.0004,AA29))</f>
        <v/>
      </c>
      <c r="M29" s="36" t="str">
        <f>IF(results!$AA29&lt;&gt;"c","",IF(OR(W29=AB29,X29=AB29,Y29=AB29,Z29=AB29,AA29=AB29),AB29+0.0005,AB29))</f>
        <v/>
      </c>
      <c r="N29" s="36" t="str">
        <f>IF(results!$AA29&lt;&gt;"c","",IF(OR(W29=AC29,X29=AC29,Y29=AC29,Z29=AC29,AA29=AC29,AB29=AC29),AC29+0.0006,AC29))</f>
        <v/>
      </c>
      <c r="O29" s="36" t="str">
        <f>IF(results!$AA29&lt;&gt;"c","",IF(OR(W29=AD29,X29=AD29,Y29=AD29,Z29=AD29,AA29=AD29,AB29=AD29,AC29=AD29),AD29+0.0007,AD29))</f>
        <v/>
      </c>
      <c r="P29" s="36" t="str">
        <f>IF(results!$AA29&lt;&gt;"c","",IF(OR(W29=AE29,X29=AE29,Y29=AE29,Z29=AE29,AA29=AE29,AB29=AE29,AC29=AE29,AD29=AE29),AE29+0.0008,AE29))</f>
        <v/>
      </c>
      <c r="Q29" s="36" t="str">
        <f>IF(results!$AA29&lt;&gt;"c","",IF(OR(W29=AF29,X29=AF29,Y29=AF29,Z29=AF29,AA29=AF29,AB29=AF29,AC29=AF29,AD29=AF29,AE29=AF29),AF29+0.0009,AF29))</f>
        <v/>
      </c>
      <c r="R29" s="36" t="str">
        <f>IF(results!$AA29&lt;&gt;"c","",AG29*2)</f>
        <v/>
      </c>
      <c r="S29" s="4">
        <f t="shared" si="3"/>
        <v>0</v>
      </c>
      <c r="T29" s="4">
        <f t="shared" si="4"/>
        <v>2.8999999999999998E-6</v>
      </c>
      <c r="U29" s="4" t="str">
        <f>IF(results!$AA29&lt;&gt;"c","",results!Z29)</f>
        <v/>
      </c>
      <c r="V29" s="4">
        <f>IF(results!AA29="A",1,IF(results!AA29="B",2,IF(results!AA29="C",3,99)))</f>
        <v>2</v>
      </c>
      <c r="W29" s="35">
        <f>results!C29+results!D29</f>
        <v>0</v>
      </c>
      <c r="X29" s="35">
        <f>results!E29+results!F29</f>
        <v>0</v>
      </c>
      <c r="Y29" s="35">
        <f>results!G29+results!H29</f>
        <v>0</v>
      </c>
      <c r="Z29" s="35">
        <f>results!I29+results!J29</f>
        <v>0</v>
      </c>
      <c r="AA29" s="35">
        <f>results!K29+results!L29</f>
        <v>0</v>
      </c>
      <c r="AB29" s="35">
        <f>results!M29+results!N29</f>
        <v>0</v>
      </c>
      <c r="AC29" s="35">
        <f>results!O29+results!P29</f>
        <v>51</v>
      </c>
      <c r="AD29" s="35">
        <f>results!Q29+results!R29</f>
        <v>0</v>
      </c>
      <c r="AE29" s="35">
        <f>results!S29+results!T29</f>
        <v>0</v>
      </c>
      <c r="AF29" s="35">
        <f>results!U29+results!V29</f>
        <v>0</v>
      </c>
      <c r="AG29" s="35">
        <f>results!W29+results!X29</f>
        <v>0</v>
      </c>
    </row>
    <row r="30" spans="1:33" x14ac:dyDescent="0.35">
      <c r="A30" s="18">
        <v>24</v>
      </c>
      <c r="B30" s="20">
        <f t="shared" si="0"/>
        <v>110</v>
      </c>
      <c r="C30" s="20">
        <f t="shared" si="1"/>
        <v>34</v>
      </c>
      <c r="D30" s="14">
        <f t="shared" si="5"/>
        <v>34</v>
      </c>
      <c r="E30" s="14">
        <f t="shared" si="5"/>
        <v>34</v>
      </c>
      <c r="F30" s="2" t="str">
        <f>IF(results!AA30&lt;&gt;"c","",results!B30)</f>
        <v>Duric Slavisa</v>
      </c>
      <c r="G30" s="2">
        <f>IF(results!$AA30&lt;&gt;"c","",results!Y30)</f>
        <v>1</v>
      </c>
      <c r="H30" s="36">
        <f>IF(results!$AA30&lt;&gt;"c","",W30)</f>
        <v>0</v>
      </c>
      <c r="I30" s="36">
        <f>IF(results!$AA30&lt;&gt;"c","",IF(X30=W30,X30+0.0001,X30))</f>
        <v>1E-4</v>
      </c>
      <c r="J30" s="36">
        <f>IF(results!$AA30&lt;&gt;"c","",IF(OR(W30=Y30,X30=Y30),Y30+0.0002,Y30))</f>
        <v>2.0000000000000001E-4</v>
      </c>
      <c r="K30" s="36">
        <f>IF(results!$AA30&lt;&gt;"c","",IF(OR(W30=Z30,X30=Z30,Y30=Z30),Z30+0.0003,Z30))</f>
        <v>2.9999999999999997E-4</v>
      </c>
      <c r="L30" s="36">
        <f>IF(results!$AA30&lt;&gt;"c","",IF(OR(W30=AA30,X30=AA30,Y30=AA30,Z30=AA30),AA30+0.0004,AA30))</f>
        <v>32</v>
      </c>
      <c r="M30" s="36">
        <f>IF(results!$AA30&lt;&gt;"c","",IF(OR(W30=AB30,X30=AB30,Y30=AB30,Z30=AB30,AA30=AB30),AB30+0.0005,AB30))</f>
        <v>5.0000000000000001E-4</v>
      </c>
      <c r="N30" s="36">
        <f>IF(results!$AA30&lt;&gt;"c","",IF(OR(W30=AC30,X30=AC30,Y30=AC30,Z30=AC30,AA30=AC30,AB30=AC30),AC30+0.0006,AC30))</f>
        <v>5.9999999999999995E-4</v>
      </c>
      <c r="O30" s="36">
        <f>IF(results!$AA30&lt;&gt;"c","",IF(OR(W30=AD30,X30=AD30,Y30=AD30,Z30=AD30,AA30=AD30,AB30=AD30,AC30=AD30),AD30+0.0007,AD30))</f>
        <v>6.9999999999999999E-4</v>
      </c>
      <c r="P30" s="36">
        <f>IF(results!$AA30&lt;&gt;"c","",IF(OR(W30=AE30,X30=AE30,Y30=AE30,Z30=AE30,AA30=AE30,AB30=AE30,AC30=AE30,AD30=AE30),AE30+0.0008,AE30))</f>
        <v>8.0000000000000004E-4</v>
      </c>
      <c r="Q30" s="36">
        <f>IF(results!$AA30&lt;&gt;"c","",IF(OR(W30=AF30,X30=AF30,Y30=AF30,Z30=AF30,AA30=AF30,AB30=AF30,AC30=AF30,AD30=AF30,AE30=AF30),AF30+0.0009,AF30))</f>
        <v>8.9999999999999998E-4</v>
      </c>
      <c r="R30" s="36">
        <f>IF(results!$AA30&lt;&gt;"c","",AG30*2)</f>
        <v>0</v>
      </c>
      <c r="S30" s="4">
        <f t="shared" si="3"/>
        <v>32.003500000000003</v>
      </c>
      <c r="T30" s="4">
        <f t="shared" si="4"/>
        <v>32.003503000000002</v>
      </c>
      <c r="U30" s="4">
        <f>IF(results!$AA30&lt;&gt;"c","",results!Z30)</f>
        <v>31.2</v>
      </c>
      <c r="V30" s="4">
        <f>IF(results!AA30="A",1,IF(results!AA30="B",2,IF(results!AA30="C",3,99)))</f>
        <v>3</v>
      </c>
      <c r="W30" s="35">
        <f>results!C30+results!D30</f>
        <v>0</v>
      </c>
      <c r="X30" s="35">
        <f>results!E30+results!F30</f>
        <v>0</v>
      </c>
      <c r="Y30" s="35">
        <f>results!G30+results!H30</f>
        <v>0</v>
      </c>
      <c r="Z30" s="35">
        <f>results!I30+results!J30</f>
        <v>0</v>
      </c>
      <c r="AA30" s="35">
        <f>results!K30+results!L30</f>
        <v>32</v>
      </c>
      <c r="AB30" s="35">
        <f>results!M30+results!N30</f>
        <v>0</v>
      </c>
      <c r="AC30" s="35">
        <f>results!O30+results!P30</f>
        <v>0</v>
      </c>
      <c r="AD30" s="35">
        <f>results!Q30+results!R30</f>
        <v>0</v>
      </c>
      <c r="AE30" s="35">
        <f>results!S30+results!T30</f>
        <v>0</v>
      </c>
      <c r="AF30" s="35">
        <f>results!U30+results!V30</f>
        <v>0</v>
      </c>
      <c r="AG30" s="35">
        <f>results!W30+results!X30</f>
        <v>0</v>
      </c>
    </row>
    <row r="31" spans="1:33" x14ac:dyDescent="0.35">
      <c r="A31" s="18">
        <v>25</v>
      </c>
      <c r="B31" s="20">
        <f t="shared" si="0"/>
        <v>39</v>
      </c>
      <c r="C31" s="20">
        <f t="shared" si="1"/>
        <v>134</v>
      </c>
      <c r="D31" s="14">
        <f t="shared" si="5"/>
        <v>43</v>
      </c>
      <c r="E31" s="14">
        <f t="shared" si="5"/>
        <v>43</v>
      </c>
      <c r="F31" s="2" t="str">
        <f>IF(results!AA31&lt;&gt;"c","",results!B31)</f>
        <v/>
      </c>
      <c r="G31" s="2" t="str">
        <f>IF(results!$AA31&lt;&gt;"c","",results!Y31)</f>
        <v/>
      </c>
      <c r="H31" s="36" t="str">
        <f>IF(results!$AA31&lt;&gt;"c","",W31)</f>
        <v/>
      </c>
      <c r="I31" s="36" t="str">
        <f>IF(results!$AA31&lt;&gt;"c","",IF(X31=W31,X31+0.0001,X31))</f>
        <v/>
      </c>
      <c r="J31" s="36" t="str">
        <f>IF(results!$AA31&lt;&gt;"c","",IF(OR(W31=Y31,X31=Y31),Y31+0.0002,Y31))</f>
        <v/>
      </c>
      <c r="K31" s="36" t="str">
        <f>IF(results!$AA31&lt;&gt;"c","",IF(OR(W31=Z31,X31=Z31,Y31=Z31),Z31+0.0003,Z31))</f>
        <v/>
      </c>
      <c r="L31" s="36" t="str">
        <f>IF(results!$AA31&lt;&gt;"c","",IF(OR(W31=AA31,X31=AA31,Y31=AA31,Z31=AA31),AA31+0.0004,AA31))</f>
        <v/>
      </c>
      <c r="M31" s="36" t="str">
        <f>IF(results!$AA31&lt;&gt;"c","",IF(OR(W31=AB31,X31=AB31,Y31=AB31,Z31=AB31,AA31=AB31),AB31+0.0005,AB31))</f>
        <v/>
      </c>
      <c r="N31" s="36" t="str">
        <f>IF(results!$AA31&lt;&gt;"c","",IF(OR(W31=AC31,X31=AC31,Y31=AC31,Z31=AC31,AA31=AC31,AB31=AC31),AC31+0.0006,AC31))</f>
        <v/>
      </c>
      <c r="O31" s="36" t="str">
        <f>IF(results!$AA31&lt;&gt;"c","",IF(OR(W31=AD31,X31=AD31,Y31=AD31,Z31=AD31,AA31=AD31,AB31=AD31,AC31=AD31),AD31+0.0007,AD31))</f>
        <v/>
      </c>
      <c r="P31" s="36" t="str">
        <f>IF(results!$AA31&lt;&gt;"c","",IF(OR(W31=AE31,X31=AE31,Y31=AE31,Z31=AE31,AA31=AE31,AB31=AE31,AC31=AE31,AD31=AE31),AE31+0.0008,AE31))</f>
        <v/>
      </c>
      <c r="Q31" s="36" t="str">
        <f>IF(results!$AA31&lt;&gt;"c","",IF(OR(W31=AF31,X31=AF31,Y31=AF31,Z31=AF31,AA31=AF31,AB31=AF31,AC31=AF31,AD31=AF31,AE31=AF31),AF31+0.0009,AF31))</f>
        <v/>
      </c>
      <c r="R31" s="36" t="str">
        <f>IF(results!$AA31&lt;&gt;"c","",AG31*2)</f>
        <v/>
      </c>
      <c r="S31" s="4">
        <f t="shared" si="3"/>
        <v>0</v>
      </c>
      <c r="T31" s="4">
        <f t="shared" si="4"/>
        <v>3.1E-6</v>
      </c>
      <c r="U31" s="4" t="str">
        <f>IF(results!$AA31&lt;&gt;"c","",results!Z31)</f>
        <v/>
      </c>
      <c r="V31" s="4">
        <f>IF(results!AA31="A",1,IF(results!AA31="B",2,IF(results!AA31="C",3,99)))</f>
        <v>2</v>
      </c>
      <c r="W31" s="35">
        <f>results!C31+results!D31</f>
        <v>0</v>
      </c>
      <c r="X31" s="35">
        <f>results!E31+results!F31</f>
        <v>47</v>
      </c>
      <c r="Y31" s="35">
        <f>results!G31+results!H31</f>
        <v>0</v>
      </c>
      <c r="Z31" s="35">
        <f>results!I31+results!J31</f>
        <v>0</v>
      </c>
      <c r="AA31" s="35">
        <f>results!K31+results!L31</f>
        <v>0</v>
      </c>
      <c r="AB31" s="35">
        <f>results!M31+results!N31</f>
        <v>0</v>
      </c>
      <c r="AC31" s="35">
        <f>results!O31+results!P31</f>
        <v>0</v>
      </c>
      <c r="AD31" s="35">
        <f>results!Q31+results!R31</f>
        <v>0</v>
      </c>
      <c r="AE31" s="35">
        <f>results!S31+results!T31</f>
        <v>0</v>
      </c>
      <c r="AF31" s="35">
        <f>results!U31+results!V31</f>
        <v>0</v>
      </c>
      <c r="AG31" s="35">
        <f>results!W31+results!X31</f>
        <v>0</v>
      </c>
    </row>
    <row r="32" spans="1:33" x14ac:dyDescent="0.35">
      <c r="A32" s="18">
        <v>26</v>
      </c>
      <c r="B32" s="20">
        <f t="shared" si="0"/>
        <v>110</v>
      </c>
      <c r="C32" s="20">
        <f t="shared" si="1"/>
        <v>27</v>
      </c>
      <c r="D32" s="14">
        <f t="shared" si="5"/>
        <v>27</v>
      </c>
      <c r="E32" s="14">
        <f t="shared" si="5"/>
        <v>27</v>
      </c>
      <c r="F32" s="2" t="str">
        <f>IF(results!AA32&lt;&gt;"c","",results!B32)</f>
        <v>Erculj Karmen</v>
      </c>
      <c r="G32" s="2">
        <f>IF(results!$AA32&lt;&gt;"c","",results!Y32)</f>
        <v>1</v>
      </c>
      <c r="H32" s="36">
        <f>IF(results!$AA32&lt;&gt;"c","",W32)</f>
        <v>0</v>
      </c>
      <c r="I32" s="36">
        <f>IF(results!$AA32&lt;&gt;"c","",IF(X32=W32,X32+0.0001,X32))</f>
        <v>43</v>
      </c>
      <c r="J32" s="36">
        <f>IF(results!$AA32&lt;&gt;"c","",IF(OR(W32=Y32,X32=Y32),Y32+0.0002,Y32))</f>
        <v>2.0000000000000001E-4</v>
      </c>
      <c r="K32" s="36">
        <f>IF(results!$AA32&lt;&gt;"c","",IF(OR(W32=Z32,X32=Z32,Y32=Z32),Z32+0.0003,Z32))</f>
        <v>2.9999999999999997E-4</v>
      </c>
      <c r="L32" s="36">
        <f>IF(results!$AA32&lt;&gt;"c","",IF(OR(W32=AA32,X32=AA32,Y32=AA32,Z32=AA32),AA32+0.0004,AA32))</f>
        <v>4.0000000000000002E-4</v>
      </c>
      <c r="M32" s="36">
        <f>IF(results!$AA32&lt;&gt;"c","",IF(OR(W32=AB32,X32=AB32,Y32=AB32,Z32=AB32,AA32=AB32),AB32+0.0005,AB32))</f>
        <v>5.0000000000000001E-4</v>
      </c>
      <c r="N32" s="36">
        <f>IF(results!$AA32&lt;&gt;"c","",IF(OR(W32=AC32,X32=AC32,Y32=AC32,Z32=AC32,AA32=AC32,AB32=AC32),AC32+0.0006,AC32))</f>
        <v>5.9999999999999995E-4</v>
      </c>
      <c r="O32" s="36">
        <f>IF(results!$AA32&lt;&gt;"c","",IF(OR(W32=AD32,X32=AD32,Y32=AD32,Z32=AD32,AA32=AD32,AB32=AD32,AC32=AD32),AD32+0.0007,AD32))</f>
        <v>6.9999999999999999E-4</v>
      </c>
      <c r="P32" s="36">
        <f>IF(results!$AA32&lt;&gt;"c","",IF(OR(W32=AE32,X32=AE32,Y32=AE32,Z32=AE32,AA32=AE32,AB32=AE32,AC32=AE32,AD32=AE32),AE32+0.0008,AE32))</f>
        <v>8.0000000000000004E-4</v>
      </c>
      <c r="Q32" s="36">
        <f>IF(results!$AA32&lt;&gt;"c","",IF(OR(W32=AF32,X32=AF32,Y32=AF32,Z32=AF32,AA32=AF32,AB32=AF32,AC32=AF32,AD32=AF32,AE32=AF32),AF32+0.0009,AF32))</f>
        <v>8.9999999999999998E-4</v>
      </c>
      <c r="R32" s="36">
        <f>IF(results!$AA32&lt;&gt;"c","",AG32*2)</f>
        <v>0</v>
      </c>
      <c r="S32" s="4">
        <f t="shared" si="3"/>
        <v>43.003500000000003</v>
      </c>
      <c r="T32" s="4">
        <f t="shared" si="4"/>
        <v>43.003503200000004</v>
      </c>
      <c r="U32" s="4">
        <f>IF(results!$AA32&lt;&gt;"c","",results!Z32)</f>
        <v>34</v>
      </c>
      <c r="V32" s="4">
        <f>IF(results!AA32="A",1,IF(results!AA32="B",2,IF(results!AA32="C",3,99)))</f>
        <v>3</v>
      </c>
      <c r="W32" s="35">
        <f>results!C32+results!D32</f>
        <v>0</v>
      </c>
      <c r="X32" s="35">
        <f>results!E32+results!F32</f>
        <v>43</v>
      </c>
      <c r="Y32" s="35">
        <f>results!G32+results!H32</f>
        <v>0</v>
      </c>
      <c r="Z32" s="35">
        <f>results!I32+results!J32</f>
        <v>0</v>
      </c>
      <c r="AA32" s="35">
        <f>results!K32+results!L32</f>
        <v>0</v>
      </c>
      <c r="AB32" s="35">
        <f>results!M32+results!N32</f>
        <v>0</v>
      </c>
      <c r="AC32" s="35">
        <f>results!O32+results!P32</f>
        <v>0</v>
      </c>
      <c r="AD32" s="35">
        <f>results!Q32+results!R32</f>
        <v>0</v>
      </c>
      <c r="AE32" s="35">
        <f>results!S32+results!T32</f>
        <v>0</v>
      </c>
      <c r="AF32" s="35">
        <f>results!U32+results!V32</f>
        <v>0</v>
      </c>
      <c r="AG32" s="35">
        <f>results!W32+results!X32</f>
        <v>0</v>
      </c>
    </row>
    <row r="33" spans="1:33" x14ac:dyDescent="0.35">
      <c r="A33" s="18">
        <v>27</v>
      </c>
      <c r="B33" s="20">
        <f t="shared" si="0"/>
        <v>39</v>
      </c>
      <c r="C33" s="20">
        <f t="shared" si="1"/>
        <v>133</v>
      </c>
      <c r="D33" s="14">
        <f t="shared" si="5"/>
        <v>43</v>
      </c>
      <c r="E33" s="14">
        <f t="shared" si="5"/>
        <v>43</v>
      </c>
      <c r="F33" s="2" t="str">
        <f>IF(results!AA33&lt;&gt;"c","",results!B33)</f>
        <v/>
      </c>
      <c r="G33" s="2" t="str">
        <f>IF(results!$AA33&lt;&gt;"c","",results!Y33)</f>
        <v/>
      </c>
      <c r="H33" s="36" t="str">
        <f>IF(results!$AA33&lt;&gt;"c","",W33)</f>
        <v/>
      </c>
      <c r="I33" s="36" t="str">
        <f>IF(results!$AA33&lt;&gt;"c","",IF(X33=W33,X33+0.0001,X33))</f>
        <v/>
      </c>
      <c r="J33" s="36" t="str">
        <f>IF(results!$AA33&lt;&gt;"c","",IF(OR(W33=Y33,X33=Y33),Y33+0.0002,Y33))</f>
        <v/>
      </c>
      <c r="K33" s="36" t="str">
        <f>IF(results!$AA33&lt;&gt;"c","",IF(OR(W33=Z33,X33=Z33,Y33=Z33),Z33+0.0003,Z33))</f>
        <v/>
      </c>
      <c r="L33" s="36" t="str">
        <f>IF(results!$AA33&lt;&gt;"c","",IF(OR(W33=AA33,X33=AA33,Y33=AA33,Z33=AA33),AA33+0.0004,AA33))</f>
        <v/>
      </c>
      <c r="M33" s="36" t="str">
        <f>IF(results!$AA33&lt;&gt;"c","",IF(OR(W33=AB33,X33=AB33,Y33=AB33,Z33=AB33,AA33=AB33),AB33+0.0005,AB33))</f>
        <v/>
      </c>
      <c r="N33" s="36" t="str">
        <f>IF(results!$AA33&lt;&gt;"c","",IF(OR(W33=AC33,X33=AC33,Y33=AC33,Z33=AC33,AA33=AC33,AB33=AC33),AC33+0.0006,AC33))</f>
        <v/>
      </c>
      <c r="O33" s="36" t="str">
        <f>IF(results!$AA33&lt;&gt;"c","",IF(OR(W33=AD33,X33=AD33,Y33=AD33,Z33=AD33,AA33=AD33,AB33=AD33,AC33=AD33),AD33+0.0007,AD33))</f>
        <v/>
      </c>
      <c r="P33" s="36" t="str">
        <f>IF(results!$AA33&lt;&gt;"c","",IF(OR(W33=AE33,X33=AE33,Y33=AE33,Z33=AE33,AA33=AE33,AB33=AE33,AC33=AE33,AD33=AE33),AE33+0.0008,AE33))</f>
        <v/>
      </c>
      <c r="Q33" s="36" t="str">
        <f>IF(results!$AA33&lt;&gt;"c","",IF(OR(W33=AF33,X33=AF33,Y33=AF33,Z33=AF33,AA33=AF33,AB33=AF33,AC33=AF33,AD33=AF33,AE33=AF33),AF33+0.0009,AF33))</f>
        <v/>
      </c>
      <c r="R33" s="36" t="str">
        <f>IF(results!$AA33&lt;&gt;"c","",AG33*2)</f>
        <v/>
      </c>
      <c r="S33" s="4">
        <f t="shared" si="3"/>
        <v>0</v>
      </c>
      <c r="T33" s="4">
        <f t="shared" si="4"/>
        <v>3.2999999999999997E-6</v>
      </c>
      <c r="U33" s="4" t="str">
        <f>IF(results!$AA33&lt;&gt;"c","",results!Z33)</f>
        <v/>
      </c>
      <c r="V33" s="4">
        <f>IF(results!AA33="A",1,IF(results!AA33="B",2,IF(results!AA33="C",3,99)))</f>
        <v>2</v>
      </c>
      <c r="W33" s="35">
        <f>results!C33+results!D33</f>
        <v>0</v>
      </c>
      <c r="X33" s="35">
        <f>results!E33+results!F33</f>
        <v>57</v>
      </c>
      <c r="Y33" s="35">
        <f>results!G33+results!H33</f>
        <v>0</v>
      </c>
      <c r="Z33" s="35">
        <f>results!I33+results!J33</f>
        <v>0</v>
      </c>
      <c r="AA33" s="35">
        <f>results!K33+results!L33</f>
        <v>40</v>
      </c>
      <c r="AB33" s="35">
        <f>results!M33+results!N33</f>
        <v>0</v>
      </c>
      <c r="AC33" s="35">
        <f>results!O33+results!P33</f>
        <v>0</v>
      </c>
      <c r="AD33" s="35">
        <f>results!Q33+results!R33</f>
        <v>0</v>
      </c>
      <c r="AE33" s="35">
        <f>results!S33+results!T33</f>
        <v>0</v>
      </c>
      <c r="AF33" s="35">
        <f>results!U33+results!V33</f>
        <v>0</v>
      </c>
      <c r="AG33" s="35">
        <f>results!W33+results!X33</f>
        <v>0</v>
      </c>
    </row>
    <row r="34" spans="1:33" x14ac:dyDescent="0.35">
      <c r="A34" s="18">
        <v>28</v>
      </c>
      <c r="B34" s="20">
        <f t="shared" si="0"/>
        <v>39</v>
      </c>
      <c r="C34" s="20">
        <f t="shared" si="1"/>
        <v>132</v>
      </c>
      <c r="D34" s="14">
        <f t="shared" si="5"/>
        <v>43</v>
      </c>
      <c r="E34" s="14">
        <f t="shared" si="5"/>
        <v>43</v>
      </c>
      <c r="F34" s="2" t="str">
        <f>IF(results!AA34&lt;&gt;"c","",results!B34)</f>
        <v/>
      </c>
      <c r="G34" s="2" t="str">
        <f>IF(results!$AA34&lt;&gt;"c","",results!Y34)</f>
        <v/>
      </c>
      <c r="H34" s="36" t="str">
        <f>IF(results!$AA34&lt;&gt;"c","",W34)</f>
        <v/>
      </c>
      <c r="I34" s="36" t="str">
        <f>IF(results!$AA34&lt;&gt;"c","",IF(X34=W34,X34+0.0001,X34))</f>
        <v/>
      </c>
      <c r="J34" s="36" t="str">
        <f>IF(results!$AA34&lt;&gt;"c","",IF(OR(W34=Y34,X34=Y34),Y34+0.0002,Y34))</f>
        <v/>
      </c>
      <c r="K34" s="36" t="str">
        <f>IF(results!$AA34&lt;&gt;"c","",IF(OR(W34=Z34,X34=Z34,Y34=Z34),Z34+0.0003,Z34))</f>
        <v/>
      </c>
      <c r="L34" s="36" t="str">
        <f>IF(results!$AA34&lt;&gt;"c","",IF(OR(W34=AA34,X34=AA34,Y34=AA34,Z34=AA34),AA34+0.0004,AA34))</f>
        <v/>
      </c>
      <c r="M34" s="36" t="str">
        <f>IF(results!$AA34&lt;&gt;"c","",IF(OR(W34=AB34,X34=AB34,Y34=AB34,Z34=AB34,AA34=AB34),AB34+0.0005,AB34))</f>
        <v/>
      </c>
      <c r="N34" s="36" t="str">
        <f>IF(results!$AA34&lt;&gt;"c","",IF(OR(W34=AC34,X34=AC34,Y34=AC34,Z34=AC34,AA34=AC34,AB34=AC34),AC34+0.0006,AC34))</f>
        <v/>
      </c>
      <c r="O34" s="36" t="str">
        <f>IF(results!$AA34&lt;&gt;"c","",IF(OR(W34=AD34,X34=AD34,Y34=AD34,Z34=AD34,AA34=AD34,AB34=AD34,AC34=AD34),AD34+0.0007,AD34))</f>
        <v/>
      </c>
      <c r="P34" s="36" t="str">
        <f>IF(results!$AA34&lt;&gt;"c","",IF(OR(W34=AE34,X34=AE34,Y34=AE34,Z34=AE34,AA34=AE34,AB34=AE34,AC34=AE34,AD34=AE34),AE34+0.0008,AE34))</f>
        <v/>
      </c>
      <c r="Q34" s="36" t="str">
        <f>IF(results!$AA34&lt;&gt;"c","",IF(OR(W34=AF34,X34=AF34,Y34=AF34,Z34=AF34,AA34=AF34,AB34=AF34,AC34=AF34,AD34=AF34,AE34=AF34),AF34+0.0009,AF34))</f>
        <v/>
      </c>
      <c r="R34" s="36" t="str">
        <f>IF(results!$AA34&lt;&gt;"c","",AG34*2)</f>
        <v/>
      </c>
      <c r="S34" s="4">
        <f t="shared" si="3"/>
        <v>0</v>
      </c>
      <c r="T34" s="4">
        <f t="shared" si="4"/>
        <v>3.3999999999999996E-6</v>
      </c>
      <c r="U34" s="4" t="str">
        <f>IF(results!$AA34&lt;&gt;"c","",results!Z34)</f>
        <v/>
      </c>
      <c r="V34" s="4">
        <f>IF(results!AA34="A",1,IF(results!AA34="B",2,IF(results!AA34="C",3,99)))</f>
        <v>2</v>
      </c>
      <c r="W34" s="35">
        <f>results!C34+results!D34</f>
        <v>0</v>
      </c>
      <c r="X34" s="35">
        <f>results!E34+results!F34</f>
        <v>46</v>
      </c>
      <c r="Y34" s="35">
        <f>results!G34+results!H34</f>
        <v>0</v>
      </c>
      <c r="Z34" s="35">
        <f>results!I34+results!J34</f>
        <v>0</v>
      </c>
      <c r="AA34" s="35">
        <f>results!K34+results!L34</f>
        <v>0</v>
      </c>
      <c r="AB34" s="35">
        <f>results!M34+results!N34</f>
        <v>0</v>
      </c>
      <c r="AC34" s="35">
        <f>results!O34+results!P34</f>
        <v>0</v>
      </c>
      <c r="AD34" s="35">
        <f>results!Q34+results!R34</f>
        <v>0</v>
      </c>
      <c r="AE34" s="35">
        <f>results!S34+results!T34</f>
        <v>0</v>
      </c>
      <c r="AF34" s="35">
        <f>results!U34+results!V34</f>
        <v>0</v>
      </c>
      <c r="AG34" s="35">
        <f>results!W34+results!X34</f>
        <v>0</v>
      </c>
    </row>
    <row r="35" spans="1:33" x14ac:dyDescent="0.35">
      <c r="A35" s="18">
        <v>29</v>
      </c>
      <c r="B35" s="20">
        <f t="shared" si="0"/>
        <v>39</v>
      </c>
      <c r="C35" s="20">
        <f t="shared" si="1"/>
        <v>131</v>
      </c>
      <c r="D35" s="14">
        <f t="shared" si="5"/>
        <v>43</v>
      </c>
      <c r="E35" s="14">
        <f t="shared" si="5"/>
        <v>43</v>
      </c>
      <c r="F35" s="2" t="str">
        <f>IF(results!AA35&lt;&gt;"c","",results!B35)</f>
        <v/>
      </c>
      <c r="G35" s="2" t="str">
        <f>IF(results!$AA35&lt;&gt;"c","",results!Y35)</f>
        <v/>
      </c>
      <c r="H35" s="36" t="str">
        <f>IF(results!$AA35&lt;&gt;"c","",W35)</f>
        <v/>
      </c>
      <c r="I35" s="36" t="str">
        <f>IF(results!$AA35&lt;&gt;"c","",IF(X35=W35,X35+0.0001,X35))</f>
        <v/>
      </c>
      <c r="J35" s="36" t="str">
        <f>IF(results!$AA35&lt;&gt;"c","",IF(OR(W35=Y35,X35=Y35),Y35+0.0002,Y35))</f>
        <v/>
      </c>
      <c r="K35" s="36" t="str">
        <f>IF(results!$AA35&lt;&gt;"c","",IF(OR(W35=Z35,X35=Z35,Y35=Z35),Z35+0.0003,Z35))</f>
        <v/>
      </c>
      <c r="L35" s="36" t="str">
        <f>IF(results!$AA35&lt;&gt;"c","",IF(OR(W35=AA35,X35=AA35,Y35=AA35,Z35=AA35),AA35+0.0004,AA35))</f>
        <v/>
      </c>
      <c r="M35" s="36" t="str">
        <f>IF(results!$AA35&lt;&gt;"c","",IF(OR(W35=AB35,X35=AB35,Y35=AB35,Z35=AB35,AA35=AB35),AB35+0.0005,AB35))</f>
        <v/>
      </c>
      <c r="N35" s="36" t="str">
        <f>IF(results!$AA35&lt;&gt;"c","",IF(OR(W35=AC35,X35=AC35,Y35=AC35,Z35=AC35,AA35=AC35,AB35=AC35),AC35+0.0006,AC35))</f>
        <v/>
      </c>
      <c r="O35" s="36" t="str">
        <f>IF(results!$AA35&lt;&gt;"c","",IF(OR(W35=AD35,X35=AD35,Y35=AD35,Z35=AD35,AA35=AD35,AB35=AD35,AC35=AD35),AD35+0.0007,AD35))</f>
        <v/>
      </c>
      <c r="P35" s="36" t="str">
        <f>IF(results!$AA35&lt;&gt;"c","",IF(OR(W35=AE35,X35=AE35,Y35=AE35,Z35=AE35,AA35=AE35,AB35=AE35,AC35=AE35,AD35=AE35),AE35+0.0008,AE35))</f>
        <v/>
      </c>
      <c r="Q35" s="36" t="str">
        <f>IF(results!$AA35&lt;&gt;"c","",IF(OR(W35=AF35,X35=AF35,Y35=AF35,Z35=AF35,AA35=AF35,AB35=AF35,AC35=AF35,AD35=AF35,AE35=AF35),AF35+0.0009,AF35))</f>
        <v/>
      </c>
      <c r="R35" s="36" t="str">
        <f>IF(results!$AA35&lt;&gt;"c","",AG35*2)</f>
        <v/>
      </c>
      <c r="S35" s="4">
        <f t="shared" si="3"/>
        <v>0</v>
      </c>
      <c r="T35" s="4">
        <f t="shared" si="4"/>
        <v>3.4999999999999999E-6</v>
      </c>
      <c r="U35" s="4" t="str">
        <f>IF(results!$AA35&lt;&gt;"c","",results!Z35)</f>
        <v/>
      </c>
      <c r="V35" s="4">
        <f>IF(results!AA35="A",1,IF(results!AA35="B",2,IF(results!AA35="C",3,99)))</f>
        <v>2</v>
      </c>
      <c r="W35" s="35">
        <f>results!C35+results!D35</f>
        <v>0</v>
      </c>
      <c r="X35" s="35">
        <f>results!E35+results!F35</f>
        <v>0</v>
      </c>
      <c r="Y35" s="35">
        <f>results!G35+results!H35</f>
        <v>0</v>
      </c>
      <c r="Z35" s="35">
        <f>results!I35+results!J35</f>
        <v>58</v>
      </c>
      <c r="AA35" s="35">
        <f>results!K35+results!L35</f>
        <v>52</v>
      </c>
      <c r="AB35" s="35">
        <f>results!M35+results!N35</f>
        <v>0</v>
      </c>
      <c r="AC35" s="35">
        <f>results!O35+results!P35</f>
        <v>71</v>
      </c>
      <c r="AD35" s="35">
        <f>results!Q35+results!R35</f>
        <v>63</v>
      </c>
      <c r="AE35" s="35">
        <f>results!S35+results!T35</f>
        <v>32</v>
      </c>
      <c r="AF35" s="35">
        <f>results!U35+results!V35</f>
        <v>40</v>
      </c>
      <c r="AG35" s="35">
        <f>results!W35+results!X35</f>
        <v>59</v>
      </c>
    </row>
    <row r="36" spans="1:33" x14ac:dyDescent="0.35">
      <c r="A36" s="18">
        <v>30</v>
      </c>
      <c r="B36" s="20">
        <f t="shared" si="0"/>
        <v>110</v>
      </c>
      <c r="C36" s="20">
        <f t="shared" si="1"/>
        <v>24</v>
      </c>
      <c r="D36" s="14">
        <f t="shared" si="5"/>
        <v>24</v>
      </c>
      <c r="E36" s="14">
        <f t="shared" si="5"/>
        <v>24</v>
      </c>
      <c r="F36" s="2" t="str">
        <f>IF(results!AA36&lt;&gt;"c","",results!B36)</f>
        <v xml:space="preserve">Fűrter Alexander </v>
      </c>
      <c r="G36" s="2">
        <f>IF(results!$AA36&lt;&gt;"c","",results!Y36)</f>
        <v>1</v>
      </c>
      <c r="H36" s="36">
        <f>IF(results!$AA36&lt;&gt;"c","",W36)</f>
        <v>49</v>
      </c>
      <c r="I36" s="36">
        <f>IF(results!$AA36&lt;&gt;"c","",IF(X36=W36,X36+0.0001,X36))</f>
        <v>0</v>
      </c>
      <c r="J36" s="36">
        <f>IF(results!$AA36&lt;&gt;"c","",IF(OR(W36=Y36,X36=Y36),Y36+0.0002,Y36))</f>
        <v>2.0000000000000001E-4</v>
      </c>
      <c r="K36" s="36">
        <f>IF(results!$AA36&lt;&gt;"c","",IF(OR(W36=Z36,X36=Z36,Y36=Z36),Z36+0.0003,Z36))</f>
        <v>2.9999999999999997E-4</v>
      </c>
      <c r="L36" s="36">
        <f>IF(results!$AA36&lt;&gt;"c","",IF(OR(W36=AA36,X36=AA36,Y36=AA36,Z36=AA36),AA36+0.0004,AA36))</f>
        <v>4.0000000000000002E-4</v>
      </c>
      <c r="M36" s="36">
        <f>IF(results!$AA36&lt;&gt;"c","",IF(OR(W36=AB36,X36=AB36,Y36=AB36,Z36=AB36,AA36=AB36),AB36+0.0005,AB36))</f>
        <v>5.0000000000000001E-4</v>
      </c>
      <c r="N36" s="36">
        <f>IF(results!$AA36&lt;&gt;"c","",IF(OR(W36=AC36,X36=AC36,Y36=AC36,Z36=AC36,AA36=AC36,AB36=AC36),AC36+0.0006,AC36))</f>
        <v>5.9999999999999995E-4</v>
      </c>
      <c r="O36" s="36">
        <f>IF(results!$AA36&lt;&gt;"c","",IF(OR(W36=AD36,X36=AD36,Y36=AD36,Z36=AD36,AA36=AD36,AB36=AD36,AC36=AD36),AD36+0.0007,AD36))</f>
        <v>6.9999999999999999E-4</v>
      </c>
      <c r="P36" s="36">
        <f>IF(results!$AA36&lt;&gt;"c","",IF(OR(W36=AE36,X36=AE36,Y36=AE36,Z36=AE36,AA36=AE36,AB36=AE36,AC36=AE36,AD36=AE36),AE36+0.0008,AE36))</f>
        <v>8.0000000000000004E-4</v>
      </c>
      <c r="Q36" s="36">
        <f>IF(results!$AA36&lt;&gt;"c","",IF(OR(W36=AF36,X36=AF36,Y36=AF36,Z36=AF36,AA36=AF36,AB36=AF36,AC36=AF36,AD36=AF36,AE36=AF36),AF36+0.0009,AF36))</f>
        <v>8.9999999999999998E-4</v>
      </c>
      <c r="R36" s="36">
        <f>IF(results!$AA36&lt;&gt;"c","",AG36*2)</f>
        <v>0</v>
      </c>
      <c r="S36" s="4">
        <f t="shared" si="3"/>
        <v>49.003500000000003</v>
      </c>
      <c r="T36" s="4">
        <f t="shared" si="4"/>
        <v>49.003503600000002</v>
      </c>
      <c r="U36" s="4">
        <f>IF(results!$AA36&lt;&gt;"c","",results!Z36)</f>
        <v>27.9</v>
      </c>
      <c r="V36" s="4">
        <f>IF(results!AA36="A",1,IF(results!AA36="B",2,IF(results!AA36="C",3,99)))</f>
        <v>3</v>
      </c>
      <c r="W36" s="35">
        <f>results!C36+results!D36</f>
        <v>49</v>
      </c>
      <c r="X36" s="35">
        <f>results!E36+results!F36</f>
        <v>0</v>
      </c>
      <c r="Y36" s="35">
        <f>results!G36+results!H36</f>
        <v>0</v>
      </c>
      <c r="Z36" s="35">
        <f>results!I36+results!J36</f>
        <v>0</v>
      </c>
      <c r="AA36" s="35">
        <f>results!K36+results!L36</f>
        <v>0</v>
      </c>
      <c r="AB36" s="35">
        <f>results!M36+results!N36</f>
        <v>0</v>
      </c>
      <c r="AC36" s="35">
        <f>results!O36+results!P36</f>
        <v>0</v>
      </c>
      <c r="AD36" s="35">
        <f>results!Q36+results!R36</f>
        <v>0</v>
      </c>
      <c r="AE36" s="35">
        <f>results!S36+results!T36</f>
        <v>0</v>
      </c>
      <c r="AF36" s="35">
        <f>results!U36+results!V36</f>
        <v>0</v>
      </c>
      <c r="AG36" s="35">
        <f>results!W36+results!X36</f>
        <v>0</v>
      </c>
    </row>
    <row r="37" spans="1:33" x14ac:dyDescent="0.35">
      <c r="A37" s="18">
        <v>31</v>
      </c>
      <c r="B37" s="20">
        <f t="shared" si="0"/>
        <v>39</v>
      </c>
      <c r="C37" s="20">
        <f t="shared" si="1"/>
        <v>130</v>
      </c>
      <c r="D37" s="14">
        <f t="shared" si="5"/>
        <v>43</v>
      </c>
      <c r="E37" s="14">
        <f t="shared" si="5"/>
        <v>43</v>
      </c>
      <c r="F37" s="2" t="str">
        <f>IF(results!AA37&lt;&gt;"c","",results!B37)</f>
        <v/>
      </c>
      <c r="G37" s="2" t="str">
        <f>IF(results!$AA37&lt;&gt;"c","",results!Y37)</f>
        <v/>
      </c>
      <c r="H37" s="36" t="str">
        <f>IF(results!$AA37&lt;&gt;"c","",W37)</f>
        <v/>
      </c>
      <c r="I37" s="36" t="str">
        <f>IF(results!$AA37&lt;&gt;"c","",IF(X37=W37,X37+0.0001,X37))</f>
        <v/>
      </c>
      <c r="J37" s="36" t="str">
        <f>IF(results!$AA37&lt;&gt;"c","",IF(OR(W37=Y37,X37=Y37),Y37+0.0002,Y37))</f>
        <v/>
      </c>
      <c r="K37" s="36" t="str">
        <f>IF(results!$AA37&lt;&gt;"c","",IF(OR(W37=Z37,X37=Z37,Y37=Z37),Z37+0.0003,Z37))</f>
        <v/>
      </c>
      <c r="L37" s="36" t="str">
        <f>IF(results!$AA37&lt;&gt;"c","",IF(OR(W37=AA37,X37=AA37,Y37=AA37,Z37=AA37),AA37+0.0004,AA37))</f>
        <v/>
      </c>
      <c r="M37" s="36" t="str">
        <f>IF(results!$AA37&lt;&gt;"c","",IF(OR(W37=AB37,X37=AB37,Y37=AB37,Z37=AB37,AA37=AB37),AB37+0.0005,AB37))</f>
        <v/>
      </c>
      <c r="N37" s="36" t="str">
        <f>IF(results!$AA37&lt;&gt;"c","",IF(OR(W37=AC37,X37=AC37,Y37=AC37,Z37=AC37,AA37=AC37,AB37=AC37),AC37+0.0006,AC37))</f>
        <v/>
      </c>
      <c r="O37" s="36" t="str">
        <f>IF(results!$AA37&lt;&gt;"c","",IF(OR(W37=AD37,X37=AD37,Y37=AD37,Z37=AD37,AA37=AD37,AB37=AD37,AC37=AD37),AD37+0.0007,AD37))</f>
        <v/>
      </c>
      <c r="P37" s="36" t="str">
        <f>IF(results!$AA37&lt;&gt;"c","",IF(OR(W37=AE37,X37=AE37,Y37=AE37,Z37=AE37,AA37=AE37,AB37=AE37,AC37=AE37,AD37=AE37),AE37+0.0008,AE37))</f>
        <v/>
      </c>
      <c r="Q37" s="36" t="str">
        <f>IF(results!$AA37&lt;&gt;"c","",IF(OR(W37=AF37,X37=AF37,Y37=AF37,Z37=AF37,AA37=AF37,AB37=AF37,AC37=AF37,AD37=AF37,AE37=AF37),AF37+0.0009,AF37))</f>
        <v/>
      </c>
      <c r="R37" s="36" t="str">
        <f>IF(results!$AA37&lt;&gt;"c","",AG37*2)</f>
        <v/>
      </c>
      <c r="S37" s="4">
        <f t="shared" si="3"/>
        <v>0</v>
      </c>
      <c r="T37" s="4">
        <f t="shared" si="4"/>
        <v>3.6999999999999997E-6</v>
      </c>
      <c r="U37" s="4" t="str">
        <f>IF(results!$AA37&lt;&gt;"c","",results!Z37)</f>
        <v/>
      </c>
      <c r="V37" s="4">
        <f>IF(results!AA37="A",1,IF(results!AA37="B",2,IF(results!AA37="C",3,99)))</f>
        <v>2</v>
      </c>
      <c r="W37" s="35">
        <f>results!C37+results!D37</f>
        <v>51</v>
      </c>
      <c r="X37" s="35">
        <f>results!E37+results!F37</f>
        <v>48</v>
      </c>
      <c r="Y37" s="35">
        <f>results!G37+results!H37</f>
        <v>39</v>
      </c>
      <c r="Z37" s="35">
        <f>results!I37+results!J37</f>
        <v>36</v>
      </c>
      <c r="AA37" s="35">
        <f>results!K37+results!L37</f>
        <v>61</v>
      </c>
      <c r="AB37" s="35">
        <f>results!M37+results!N37</f>
        <v>56</v>
      </c>
      <c r="AC37" s="35">
        <f>results!O37+results!P37</f>
        <v>41</v>
      </c>
      <c r="AD37" s="35">
        <f>results!Q37+results!R37</f>
        <v>28</v>
      </c>
      <c r="AE37" s="35">
        <f>results!S37+results!T37</f>
        <v>0</v>
      </c>
      <c r="AF37" s="35">
        <f>results!U37+results!V37</f>
        <v>0</v>
      </c>
      <c r="AG37" s="35">
        <f>results!W37+results!X37</f>
        <v>45</v>
      </c>
    </row>
    <row r="38" spans="1:33" x14ac:dyDescent="0.35">
      <c r="A38" s="18">
        <v>32</v>
      </c>
      <c r="B38" s="20">
        <f t="shared" si="0"/>
        <v>1</v>
      </c>
      <c r="C38" s="20">
        <f t="shared" si="1"/>
        <v>129</v>
      </c>
      <c r="D38" s="14">
        <f t="shared" si="5"/>
        <v>43</v>
      </c>
      <c r="E38" s="14">
        <f t="shared" si="5"/>
        <v>43</v>
      </c>
      <c r="F38" s="2" t="str">
        <f>IF(results!AA38&lt;&gt;"c","",results!B38)</f>
        <v/>
      </c>
      <c r="G38" s="2" t="str">
        <f>IF(results!$AA38&lt;&gt;"c","",results!Y38)</f>
        <v/>
      </c>
      <c r="H38" s="36" t="str">
        <f>IF(results!$AA38&lt;&gt;"c","",W38)</f>
        <v/>
      </c>
      <c r="I38" s="36" t="str">
        <f>IF(results!$AA38&lt;&gt;"c","",IF(X38=W38,X38+0.0001,X38))</f>
        <v/>
      </c>
      <c r="J38" s="36" t="str">
        <f>IF(results!$AA38&lt;&gt;"c","",IF(OR(W38=Y38,X38=Y38),Y38+0.0002,Y38))</f>
        <v/>
      </c>
      <c r="K38" s="36" t="str">
        <f>IF(results!$AA38&lt;&gt;"c","",IF(OR(W38=Z38,X38=Z38,Y38=Z38),Z38+0.0003,Z38))</f>
        <v/>
      </c>
      <c r="L38" s="36" t="str">
        <f>IF(results!$AA38&lt;&gt;"c","",IF(OR(W38=AA38,X38=AA38,Y38=AA38,Z38=AA38),AA38+0.0004,AA38))</f>
        <v/>
      </c>
      <c r="M38" s="36" t="str">
        <f>IF(results!$AA38&lt;&gt;"c","",IF(OR(W38=AB38,X38=AB38,Y38=AB38,Z38=AB38,AA38=AB38),AB38+0.0005,AB38))</f>
        <v/>
      </c>
      <c r="N38" s="36" t="str">
        <f>IF(results!$AA38&lt;&gt;"c","",IF(OR(W38=AC38,X38=AC38,Y38=AC38,Z38=AC38,AA38=AC38,AB38=AC38),AC38+0.0006,AC38))</f>
        <v/>
      </c>
      <c r="O38" s="36" t="str">
        <f>IF(results!$AA38&lt;&gt;"c","",IF(OR(W38=AD38,X38=AD38,Y38=AD38,Z38=AD38,AA38=AD38,AB38=AD38,AC38=AD38),AD38+0.0007,AD38))</f>
        <v/>
      </c>
      <c r="P38" s="36" t="str">
        <f>IF(results!$AA38&lt;&gt;"c","",IF(OR(W38=AE38,X38=AE38,Y38=AE38,Z38=AE38,AA38=AE38,AB38=AE38,AC38=AE38,AD38=AE38),AE38+0.0008,AE38))</f>
        <v/>
      </c>
      <c r="Q38" s="36" t="str">
        <f>IF(results!$AA38&lt;&gt;"c","",IF(OR(W38=AF38,X38=AF38,Y38=AF38,Z38=AF38,AA38=AF38,AB38=AF38,AC38=AF38,AD38=AF38,AE38=AF38),AF38+0.0009,AF38))</f>
        <v/>
      </c>
      <c r="R38" s="36" t="str">
        <f>IF(results!$AA38&lt;&gt;"c","",AG38*2)</f>
        <v/>
      </c>
      <c r="S38" s="4">
        <f t="shared" si="3"/>
        <v>0</v>
      </c>
      <c r="T38" s="4">
        <f t="shared" si="4"/>
        <v>3.8E-6</v>
      </c>
      <c r="U38" s="4" t="str">
        <f>IF(results!$AA38&lt;&gt;"c","",results!Z38)</f>
        <v/>
      </c>
      <c r="V38" s="4">
        <f>IF(results!AA38="A",1,IF(results!AA38="B",2,IF(results!AA38="C",3,99)))</f>
        <v>1</v>
      </c>
      <c r="W38" s="35">
        <f>results!C38+results!D38</f>
        <v>0</v>
      </c>
      <c r="X38" s="35">
        <f>results!E38+results!F38</f>
        <v>0</v>
      </c>
      <c r="Y38" s="35">
        <f>results!G38+results!H38</f>
        <v>0</v>
      </c>
      <c r="Z38" s="35">
        <f>results!I38+results!J38</f>
        <v>39</v>
      </c>
      <c r="AA38" s="35">
        <f>results!K38+results!L38</f>
        <v>0</v>
      </c>
      <c r="AB38" s="35">
        <f>results!M38+results!N38</f>
        <v>0</v>
      </c>
      <c r="AC38" s="35">
        <f>results!O38+results!P38</f>
        <v>0</v>
      </c>
      <c r="AD38" s="35">
        <f>results!Q38+results!R38</f>
        <v>0</v>
      </c>
      <c r="AE38" s="35">
        <f>results!S38+results!T38</f>
        <v>0</v>
      </c>
      <c r="AF38" s="35">
        <f>results!U38+results!V38</f>
        <v>0</v>
      </c>
      <c r="AG38" s="35">
        <f>results!W38+results!X38</f>
        <v>0</v>
      </c>
    </row>
    <row r="39" spans="1:33" x14ac:dyDescent="0.35">
      <c r="A39" s="18">
        <v>33</v>
      </c>
      <c r="B39" s="20">
        <f t="shared" ref="B39:B70" si="6">RANK($V39,$V$7:$V$156,1)</f>
        <v>1</v>
      </c>
      <c r="C39" s="20">
        <f t="shared" ref="C39:C70" si="7">RANK($T39,$T$7:$T$156)</f>
        <v>128</v>
      </c>
      <c r="D39" s="14">
        <f t="shared" si="5"/>
        <v>43</v>
      </c>
      <c r="E39" s="14">
        <f t="shared" si="5"/>
        <v>43</v>
      </c>
      <c r="F39" s="2" t="str">
        <f>IF(results!AA39&lt;&gt;"c","",results!B39)</f>
        <v/>
      </c>
      <c r="G39" s="2" t="str">
        <f>IF(results!$AA39&lt;&gt;"c","",results!Y39)</f>
        <v/>
      </c>
      <c r="H39" s="36" t="str">
        <f>IF(results!$AA39&lt;&gt;"c","",W39)</f>
        <v/>
      </c>
      <c r="I39" s="36" t="str">
        <f>IF(results!$AA39&lt;&gt;"c","",IF(X39=W39,X39+0.0001,X39))</f>
        <v/>
      </c>
      <c r="J39" s="36" t="str">
        <f>IF(results!$AA39&lt;&gt;"c","",IF(OR(W39=Y39,X39=Y39),Y39+0.0002,Y39))</f>
        <v/>
      </c>
      <c r="K39" s="36" t="str">
        <f>IF(results!$AA39&lt;&gt;"c","",IF(OR(W39=Z39,X39=Z39,Y39=Z39),Z39+0.0003,Z39))</f>
        <v/>
      </c>
      <c r="L39" s="36" t="str">
        <f>IF(results!$AA39&lt;&gt;"c","",IF(OR(W39=AA39,X39=AA39,Y39=AA39,Z39=AA39),AA39+0.0004,AA39))</f>
        <v/>
      </c>
      <c r="M39" s="36" t="str">
        <f>IF(results!$AA39&lt;&gt;"c","",IF(OR(W39=AB39,X39=AB39,Y39=AB39,Z39=AB39,AA39=AB39),AB39+0.0005,AB39))</f>
        <v/>
      </c>
      <c r="N39" s="36" t="str">
        <f>IF(results!$AA39&lt;&gt;"c","",IF(OR(W39=AC39,X39=AC39,Y39=AC39,Z39=AC39,AA39=AC39,AB39=AC39),AC39+0.0006,AC39))</f>
        <v/>
      </c>
      <c r="O39" s="36" t="str">
        <f>IF(results!$AA39&lt;&gt;"c","",IF(OR(W39=AD39,X39=AD39,Y39=AD39,Z39=AD39,AA39=AD39,AB39=AD39,AC39=AD39),AD39+0.0007,AD39))</f>
        <v/>
      </c>
      <c r="P39" s="36" t="str">
        <f>IF(results!$AA39&lt;&gt;"c","",IF(OR(W39=AE39,X39=AE39,Y39=AE39,Z39=AE39,AA39=AE39,AB39=AE39,AC39=AE39,AD39=AE39),AE39+0.0008,AE39))</f>
        <v/>
      </c>
      <c r="Q39" s="36" t="str">
        <f>IF(results!$AA39&lt;&gt;"c","",IF(OR(W39=AF39,X39=AF39,Y39=AF39,Z39=AF39,AA39=AF39,AB39=AF39,AC39=AF39,AD39=AF39,AE39=AF39),AF39+0.0009,AF39))</f>
        <v/>
      </c>
      <c r="R39" s="36" t="str">
        <f>IF(results!$AA39&lt;&gt;"c","",AG39*2)</f>
        <v/>
      </c>
      <c r="S39" s="4">
        <f t="shared" ref="S39:S70" si="8">IF(F39&lt;&gt;"",(MAX(H39:R39)+LARGE(H39:R39,2)+LARGE(H39:R39,3)+LARGE(H39:R39,4)+LARGE(H39:R39,5)+LARGE(H39:R39,6)),0)</f>
        <v>0</v>
      </c>
      <c r="T39" s="4">
        <f t="shared" si="4"/>
        <v>3.8999999999999999E-6</v>
      </c>
      <c r="U39" s="4" t="str">
        <f>IF(results!$AA39&lt;&gt;"c","",results!Z39)</f>
        <v/>
      </c>
      <c r="V39" s="4">
        <f>IF(results!AA39="A",1,IF(results!AA39="B",2,IF(results!AA39="C",3,99)))</f>
        <v>1</v>
      </c>
      <c r="W39" s="35">
        <f>results!C39+results!D39</f>
        <v>0</v>
      </c>
      <c r="X39" s="35">
        <f>results!E39+results!F39</f>
        <v>0</v>
      </c>
      <c r="Y39" s="35">
        <f>results!G39+results!H39</f>
        <v>0</v>
      </c>
      <c r="Z39" s="35">
        <f>results!I39+results!J39</f>
        <v>0</v>
      </c>
      <c r="AA39" s="35">
        <f>results!K39+results!L39</f>
        <v>65</v>
      </c>
      <c r="AB39" s="35">
        <f>results!M39+results!N39</f>
        <v>0</v>
      </c>
      <c r="AC39" s="35">
        <f>results!O39+results!P39</f>
        <v>0</v>
      </c>
      <c r="AD39" s="35">
        <f>results!Q39+results!R39</f>
        <v>0</v>
      </c>
      <c r="AE39" s="35">
        <f>results!S39+results!T39</f>
        <v>0</v>
      </c>
      <c r="AF39" s="35">
        <f>results!U39+results!V39</f>
        <v>0</v>
      </c>
      <c r="AG39" s="35">
        <f>results!W39+results!X39</f>
        <v>0</v>
      </c>
    </row>
    <row r="40" spans="1:33" x14ac:dyDescent="0.35">
      <c r="A40" s="18">
        <v>34</v>
      </c>
      <c r="B40" s="20">
        <f t="shared" si="6"/>
        <v>39</v>
      </c>
      <c r="C40" s="20">
        <f t="shared" si="7"/>
        <v>127</v>
      </c>
      <c r="D40" s="14">
        <f t="shared" si="5"/>
        <v>43</v>
      </c>
      <c r="E40" s="14">
        <f t="shared" si="5"/>
        <v>43</v>
      </c>
      <c r="F40" s="2" t="str">
        <f>IF(results!AA40&lt;&gt;"c","",results!B40)</f>
        <v/>
      </c>
      <c r="G40" s="2" t="str">
        <f>IF(results!$AA40&lt;&gt;"c","",results!Y40)</f>
        <v/>
      </c>
      <c r="H40" s="36" t="str">
        <f>IF(results!$AA40&lt;&gt;"c","",W40)</f>
        <v/>
      </c>
      <c r="I40" s="36" t="str">
        <f>IF(results!$AA40&lt;&gt;"c","",IF(X40=W40,X40+0.0001,X40))</f>
        <v/>
      </c>
      <c r="J40" s="36" t="str">
        <f>IF(results!$AA40&lt;&gt;"c","",IF(OR(W40=Y40,X40=Y40),Y40+0.0002,Y40))</f>
        <v/>
      </c>
      <c r="K40" s="36" t="str">
        <f>IF(results!$AA40&lt;&gt;"c","",IF(OR(W40=Z40,X40=Z40,Y40=Z40),Z40+0.0003,Z40))</f>
        <v/>
      </c>
      <c r="L40" s="36" t="str">
        <f>IF(results!$AA40&lt;&gt;"c","",IF(OR(W40=AA40,X40=AA40,Y40=AA40,Z40=AA40),AA40+0.0004,AA40))</f>
        <v/>
      </c>
      <c r="M40" s="36" t="str">
        <f>IF(results!$AA40&lt;&gt;"c","",IF(OR(W40=AB40,X40=AB40,Y40=AB40,Z40=AB40,AA40=AB40),AB40+0.0005,AB40))</f>
        <v/>
      </c>
      <c r="N40" s="36" t="str">
        <f>IF(results!$AA40&lt;&gt;"c","",IF(OR(W40=AC40,X40=AC40,Y40=AC40,Z40=AC40,AA40=AC40,AB40=AC40),AC40+0.0006,AC40))</f>
        <v/>
      </c>
      <c r="O40" s="36" t="str">
        <f>IF(results!$AA40&lt;&gt;"c","",IF(OR(W40=AD40,X40=AD40,Y40=AD40,Z40=AD40,AA40=AD40,AB40=AD40,AC40=AD40),AD40+0.0007,AD40))</f>
        <v/>
      </c>
      <c r="P40" s="36" t="str">
        <f>IF(results!$AA40&lt;&gt;"c","",IF(OR(W40=AE40,X40=AE40,Y40=AE40,Z40=AE40,AA40=AE40,AB40=AE40,AC40=AE40,AD40=AE40),AE40+0.0008,AE40))</f>
        <v/>
      </c>
      <c r="Q40" s="36" t="str">
        <f>IF(results!$AA40&lt;&gt;"c","",IF(OR(W40=AF40,X40=AF40,Y40=AF40,Z40=AF40,AA40=AF40,AB40=AF40,AC40=AF40,AD40=AF40,AE40=AF40),AF40+0.0009,AF40))</f>
        <v/>
      </c>
      <c r="R40" s="36" t="str">
        <f>IF(results!$AA40&lt;&gt;"c","",AG40*2)</f>
        <v/>
      </c>
      <c r="S40" s="4">
        <f t="shared" si="8"/>
        <v>0</v>
      </c>
      <c r="T40" s="4">
        <f t="shared" si="4"/>
        <v>3.9999999999999998E-6</v>
      </c>
      <c r="U40" s="4" t="str">
        <f>IF(results!$AA40&lt;&gt;"c","",results!Z40)</f>
        <v/>
      </c>
      <c r="V40" s="4">
        <f>IF(results!AA40="A",1,IF(results!AA40="B",2,IF(results!AA40="C",3,99)))</f>
        <v>2</v>
      </c>
      <c r="W40" s="35">
        <f>results!C40+results!D40</f>
        <v>0</v>
      </c>
      <c r="X40" s="35">
        <f>results!E40+results!F40</f>
        <v>0</v>
      </c>
      <c r="Y40" s="35">
        <f>results!G40+results!H40</f>
        <v>0</v>
      </c>
      <c r="Z40" s="35">
        <f>results!I40+results!J40</f>
        <v>0</v>
      </c>
      <c r="AA40" s="35">
        <f>results!K40+results!L40</f>
        <v>43</v>
      </c>
      <c r="AB40" s="35">
        <f>results!M40+results!N40</f>
        <v>0</v>
      </c>
      <c r="AC40" s="35">
        <f>results!O40+results!P40</f>
        <v>0</v>
      </c>
      <c r="AD40" s="35">
        <f>results!Q40+results!R40</f>
        <v>0</v>
      </c>
      <c r="AE40" s="35">
        <f>results!S40+results!T40</f>
        <v>0</v>
      </c>
      <c r="AF40" s="35">
        <f>results!U40+results!V40</f>
        <v>0</v>
      </c>
      <c r="AG40" s="35">
        <f>results!W40+results!X40</f>
        <v>0</v>
      </c>
    </row>
    <row r="41" spans="1:33" x14ac:dyDescent="0.35">
      <c r="A41" s="18">
        <v>35</v>
      </c>
      <c r="B41" s="20">
        <f t="shared" si="6"/>
        <v>110</v>
      </c>
      <c r="C41" s="20">
        <f t="shared" si="7"/>
        <v>22</v>
      </c>
      <c r="D41" s="14">
        <f t="shared" si="5"/>
        <v>22</v>
      </c>
      <c r="E41" s="14">
        <f t="shared" si="5"/>
        <v>22</v>
      </c>
      <c r="F41" s="2" t="str">
        <f>IF(results!AA41&lt;&gt;"c","",results!B41)</f>
        <v>Guncar Barbara</v>
      </c>
      <c r="G41" s="2">
        <f>IF(results!$AA41&lt;&gt;"c","",results!Y41)</f>
        <v>1</v>
      </c>
      <c r="H41" s="36">
        <f>IF(results!$AA41&lt;&gt;"c","",W41)</f>
        <v>0</v>
      </c>
      <c r="I41" s="36">
        <f>IF(results!$AA41&lt;&gt;"c","",IF(X41=W41,X41+0.0001,X41))</f>
        <v>1E-4</v>
      </c>
      <c r="J41" s="36">
        <f>IF(results!$AA41&lt;&gt;"c","",IF(OR(W41=Y41,X41=Y41),Y41+0.0002,Y41))</f>
        <v>54</v>
      </c>
      <c r="K41" s="36">
        <f>IF(results!$AA41&lt;&gt;"c","",IF(OR(W41=Z41,X41=Z41,Y41=Z41),Z41+0.0003,Z41))</f>
        <v>2.9999999999999997E-4</v>
      </c>
      <c r="L41" s="36">
        <f>IF(results!$AA41&lt;&gt;"c","",IF(OR(W41=AA41,X41=AA41,Y41=AA41,Z41=AA41),AA41+0.0004,AA41))</f>
        <v>4.0000000000000002E-4</v>
      </c>
      <c r="M41" s="36">
        <f>IF(results!$AA41&lt;&gt;"c","",IF(OR(W41=AB41,X41=AB41,Y41=AB41,Z41=AB41,AA41=AB41),AB41+0.0005,AB41))</f>
        <v>5.0000000000000001E-4</v>
      </c>
      <c r="N41" s="36">
        <f>IF(results!$AA41&lt;&gt;"c","",IF(OR(W41=AC41,X41=AC41,Y41=AC41,Z41=AC41,AA41=AC41,AB41=AC41),AC41+0.0006,AC41))</f>
        <v>5.9999999999999995E-4</v>
      </c>
      <c r="O41" s="36">
        <f>IF(results!$AA41&lt;&gt;"c","",IF(OR(W41=AD41,X41=AD41,Y41=AD41,Z41=AD41,AA41=AD41,AB41=AD41,AC41=AD41),AD41+0.0007,AD41))</f>
        <v>6.9999999999999999E-4</v>
      </c>
      <c r="P41" s="36">
        <f>IF(results!$AA41&lt;&gt;"c","",IF(OR(W41=AE41,X41=AE41,Y41=AE41,Z41=AE41,AA41=AE41,AB41=AE41,AC41=AE41,AD41=AE41),AE41+0.0008,AE41))</f>
        <v>8.0000000000000004E-4</v>
      </c>
      <c r="Q41" s="36">
        <f>IF(results!$AA41&lt;&gt;"c","",IF(OR(W41=AF41,X41=AF41,Y41=AF41,Z41=AF41,AA41=AF41,AB41=AF41,AC41=AF41,AD41=AF41,AE41=AF41),AF41+0.0009,AF41))</f>
        <v>8.9999999999999998E-4</v>
      </c>
      <c r="R41" s="36">
        <f>IF(results!$AA41&lt;&gt;"c","",AG41*2)</f>
        <v>0</v>
      </c>
      <c r="S41" s="4">
        <f t="shared" si="8"/>
        <v>54.003500000000003</v>
      </c>
      <c r="T41" s="4">
        <f t="shared" si="4"/>
        <v>54.003504100000001</v>
      </c>
      <c r="U41" s="4">
        <f>IF(results!$AA41&lt;&gt;"c","",results!Z41)</f>
        <v>54</v>
      </c>
      <c r="V41" s="4">
        <f>IF(results!AA41="A",1,IF(results!AA41="B",2,IF(results!AA41="C",3,99)))</f>
        <v>3</v>
      </c>
      <c r="W41" s="35">
        <f>results!C41+results!D41</f>
        <v>0</v>
      </c>
      <c r="X41" s="35">
        <f>results!E41+results!F41</f>
        <v>0</v>
      </c>
      <c r="Y41" s="35">
        <f>results!G41+results!H41</f>
        <v>54</v>
      </c>
      <c r="Z41" s="35">
        <f>results!I41+results!J41</f>
        <v>0</v>
      </c>
      <c r="AA41" s="35">
        <f>results!K41+results!L41</f>
        <v>0</v>
      </c>
      <c r="AB41" s="35">
        <f>results!M41+results!N41</f>
        <v>0</v>
      </c>
      <c r="AC41" s="35">
        <f>results!O41+results!P41</f>
        <v>0</v>
      </c>
      <c r="AD41" s="35">
        <f>results!Q41+results!R41</f>
        <v>0</v>
      </c>
      <c r="AE41" s="35">
        <f>results!S41+results!T41</f>
        <v>0</v>
      </c>
      <c r="AF41" s="35">
        <f>results!U41+results!V41</f>
        <v>0</v>
      </c>
      <c r="AG41" s="35">
        <f>results!W41+results!X41</f>
        <v>0</v>
      </c>
    </row>
    <row r="42" spans="1:33" x14ac:dyDescent="0.35">
      <c r="A42" s="18">
        <v>36</v>
      </c>
      <c r="B42" s="20">
        <f t="shared" si="6"/>
        <v>39</v>
      </c>
      <c r="C42" s="20">
        <f t="shared" si="7"/>
        <v>126</v>
      </c>
      <c r="D42" s="14">
        <f t="shared" si="5"/>
        <v>43</v>
      </c>
      <c r="E42" s="14">
        <f t="shared" si="5"/>
        <v>43</v>
      </c>
      <c r="F42" s="2" t="str">
        <f>IF(results!AA42&lt;&gt;"c","",results!B42)</f>
        <v/>
      </c>
      <c r="G42" s="2" t="str">
        <f>IF(results!$AA42&lt;&gt;"c","",results!Y42)</f>
        <v/>
      </c>
      <c r="H42" s="36" t="str">
        <f>IF(results!$AA42&lt;&gt;"c","",W42)</f>
        <v/>
      </c>
      <c r="I42" s="36" t="str">
        <f>IF(results!$AA42&lt;&gt;"c","",IF(X42=W42,X42+0.0001,X42))</f>
        <v/>
      </c>
      <c r="J42" s="36" t="str">
        <f>IF(results!$AA42&lt;&gt;"c","",IF(OR(W42=Y42,X42=Y42),Y42+0.0002,Y42))</f>
        <v/>
      </c>
      <c r="K42" s="36" t="str">
        <f>IF(results!$AA42&lt;&gt;"c","",IF(OR(W42=Z42,X42=Z42,Y42=Z42),Z42+0.0003,Z42))</f>
        <v/>
      </c>
      <c r="L42" s="36" t="str">
        <f>IF(results!$AA42&lt;&gt;"c","",IF(OR(W42=AA42,X42=AA42,Y42=AA42,Z42=AA42),AA42+0.0004,AA42))</f>
        <v/>
      </c>
      <c r="M42" s="36" t="str">
        <f>IF(results!$AA42&lt;&gt;"c","",IF(OR(W42=AB42,X42=AB42,Y42=AB42,Z42=AB42,AA42=AB42),AB42+0.0005,AB42))</f>
        <v/>
      </c>
      <c r="N42" s="36" t="str">
        <f>IF(results!$AA42&lt;&gt;"c","",IF(OR(W42=AC42,X42=AC42,Y42=AC42,Z42=AC42,AA42=AC42,AB42=AC42),AC42+0.0006,AC42))</f>
        <v/>
      </c>
      <c r="O42" s="36" t="str">
        <f>IF(results!$AA42&lt;&gt;"c","",IF(OR(W42=AD42,X42=AD42,Y42=AD42,Z42=AD42,AA42=AD42,AB42=AD42,AC42=AD42),AD42+0.0007,AD42))</f>
        <v/>
      </c>
      <c r="P42" s="36" t="str">
        <f>IF(results!$AA42&lt;&gt;"c","",IF(OR(W42=AE42,X42=AE42,Y42=AE42,Z42=AE42,AA42=AE42,AB42=AE42,AC42=AE42,AD42=AE42),AE42+0.0008,AE42))</f>
        <v/>
      </c>
      <c r="Q42" s="36" t="str">
        <f>IF(results!$AA42&lt;&gt;"c","",IF(OR(W42=AF42,X42=AF42,Y42=AF42,Z42=AF42,AA42=AF42,AB42=AF42,AC42=AF42,AD42=AF42,AE42=AF42),AF42+0.0009,AF42))</f>
        <v/>
      </c>
      <c r="R42" s="36" t="str">
        <f>IF(results!$AA42&lt;&gt;"c","",AG42*2)</f>
        <v/>
      </c>
      <c r="S42" s="4">
        <f t="shared" si="8"/>
        <v>0</v>
      </c>
      <c r="T42" s="4">
        <f t="shared" si="4"/>
        <v>4.1999999999999996E-6</v>
      </c>
      <c r="U42" s="4" t="str">
        <f>IF(results!$AA42&lt;&gt;"c","",results!Z42)</f>
        <v/>
      </c>
      <c r="V42" s="4">
        <f>IF(results!AA42="A",1,IF(results!AA42="B",2,IF(results!AA42="C",3,99)))</f>
        <v>2</v>
      </c>
      <c r="W42" s="35">
        <f>results!C42+results!D42</f>
        <v>0</v>
      </c>
      <c r="X42" s="35">
        <f>results!E42+results!F42</f>
        <v>0</v>
      </c>
      <c r="Y42" s="35">
        <f>results!G42+results!H42</f>
        <v>44</v>
      </c>
      <c r="Z42" s="35">
        <f>results!I42+results!J42</f>
        <v>0</v>
      </c>
      <c r="AA42" s="35">
        <f>results!K42+results!L42</f>
        <v>0</v>
      </c>
      <c r="AB42" s="35">
        <f>results!M42+results!N42</f>
        <v>0</v>
      </c>
      <c r="AC42" s="35">
        <f>results!O42+results!P42</f>
        <v>0</v>
      </c>
      <c r="AD42" s="35">
        <f>results!Q42+results!R42</f>
        <v>0</v>
      </c>
      <c r="AE42" s="35">
        <f>results!S42+results!T42</f>
        <v>0</v>
      </c>
      <c r="AF42" s="35">
        <f>results!U42+results!V42</f>
        <v>0</v>
      </c>
      <c r="AG42" s="35">
        <f>results!W42+results!X42</f>
        <v>0</v>
      </c>
    </row>
    <row r="43" spans="1:33" x14ac:dyDescent="0.35">
      <c r="A43" s="18">
        <v>37</v>
      </c>
      <c r="B43" s="20">
        <f t="shared" si="6"/>
        <v>39</v>
      </c>
      <c r="C43" s="20">
        <f t="shared" si="7"/>
        <v>125</v>
      </c>
      <c r="D43" s="14">
        <f t="shared" si="5"/>
        <v>43</v>
      </c>
      <c r="E43" s="14">
        <f t="shared" si="5"/>
        <v>43</v>
      </c>
      <c r="F43" s="2" t="str">
        <f>IF(results!AA43&lt;&gt;"c","",results!B43)</f>
        <v/>
      </c>
      <c r="G43" s="2" t="str">
        <f>IF(results!$AA43&lt;&gt;"c","",results!Y43)</f>
        <v/>
      </c>
      <c r="H43" s="36" t="str">
        <f>IF(results!$AA43&lt;&gt;"c","",W43)</f>
        <v/>
      </c>
      <c r="I43" s="36" t="str">
        <f>IF(results!$AA43&lt;&gt;"c","",IF(X43=W43,X43+0.0001,X43))</f>
        <v/>
      </c>
      <c r="J43" s="36" t="str">
        <f>IF(results!$AA43&lt;&gt;"c","",IF(OR(W43=Y43,X43=Y43),Y43+0.0002,Y43))</f>
        <v/>
      </c>
      <c r="K43" s="36" t="str">
        <f>IF(results!$AA43&lt;&gt;"c","",IF(OR(W43=Z43,X43=Z43,Y43=Z43),Z43+0.0003,Z43))</f>
        <v/>
      </c>
      <c r="L43" s="36" t="str">
        <f>IF(results!$AA43&lt;&gt;"c","",IF(OR(W43=AA43,X43=AA43,Y43=AA43,Z43=AA43),AA43+0.0004,AA43))</f>
        <v/>
      </c>
      <c r="M43" s="36" t="str">
        <f>IF(results!$AA43&lt;&gt;"c","",IF(OR(W43=AB43,X43=AB43,Y43=AB43,Z43=AB43,AA43=AB43),AB43+0.0005,AB43))</f>
        <v/>
      </c>
      <c r="N43" s="36" t="str">
        <f>IF(results!$AA43&lt;&gt;"c","",IF(OR(W43=AC43,X43=AC43,Y43=AC43,Z43=AC43,AA43=AC43,AB43=AC43),AC43+0.0006,AC43))</f>
        <v/>
      </c>
      <c r="O43" s="36" t="str">
        <f>IF(results!$AA43&lt;&gt;"c","",IF(OR(W43=AD43,X43=AD43,Y43=AD43,Z43=AD43,AA43=AD43,AB43=AD43,AC43=AD43),AD43+0.0007,AD43))</f>
        <v/>
      </c>
      <c r="P43" s="36" t="str">
        <f>IF(results!$AA43&lt;&gt;"c","",IF(OR(W43=AE43,X43=AE43,Y43=AE43,Z43=AE43,AA43=AE43,AB43=AE43,AC43=AE43,AD43=AE43),AE43+0.0008,AE43))</f>
        <v/>
      </c>
      <c r="Q43" s="36" t="str">
        <f>IF(results!$AA43&lt;&gt;"c","",IF(OR(W43=AF43,X43=AF43,Y43=AF43,Z43=AF43,AA43=AF43,AB43=AF43,AC43=AF43,AD43=AF43,AE43=AF43),AF43+0.0009,AF43))</f>
        <v/>
      </c>
      <c r="R43" s="36" t="str">
        <f>IF(results!$AA43&lt;&gt;"c","",AG43*2)</f>
        <v/>
      </c>
      <c r="S43" s="4">
        <f t="shared" si="8"/>
        <v>0</v>
      </c>
      <c r="T43" s="4">
        <f t="shared" si="4"/>
        <v>4.2999999999999995E-6</v>
      </c>
      <c r="U43" s="4" t="str">
        <f>IF(results!$AA43&lt;&gt;"c","",results!Z43)</f>
        <v/>
      </c>
      <c r="V43" s="4">
        <f>IF(results!AA43="A",1,IF(results!AA43="B",2,IF(results!AA43="C",3,99)))</f>
        <v>2</v>
      </c>
      <c r="W43" s="35">
        <f>results!C43+results!D43</f>
        <v>0</v>
      </c>
      <c r="X43" s="35">
        <f>results!E43+results!F43</f>
        <v>46</v>
      </c>
      <c r="Y43" s="35">
        <f>results!G43+results!H43</f>
        <v>0</v>
      </c>
      <c r="Z43" s="35">
        <f>results!I43+results!J43</f>
        <v>0</v>
      </c>
      <c r="AA43" s="35">
        <f>results!K43+results!L43</f>
        <v>35</v>
      </c>
      <c r="AB43" s="35">
        <f>results!M43+results!N43</f>
        <v>41</v>
      </c>
      <c r="AC43" s="35">
        <f>results!O43+results!P43</f>
        <v>0</v>
      </c>
      <c r="AD43" s="35">
        <f>results!Q43+results!R43</f>
        <v>0</v>
      </c>
      <c r="AE43" s="35">
        <f>results!S43+results!T43</f>
        <v>0</v>
      </c>
      <c r="AF43" s="35">
        <f>results!U43+results!V43</f>
        <v>0</v>
      </c>
      <c r="AG43" s="35">
        <f>results!W43+results!X43</f>
        <v>0</v>
      </c>
    </row>
    <row r="44" spans="1:33" x14ac:dyDescent="0.35">
      <c r="A44" s="18">
        <v>38</v>
      </c>
      <c r="B44" s="20">
        <f t="shared" si="6"/>
        <v>110</v>
      </c>
      <c r="C44" s="20">
        <f t="shared" si="7"/>
        <v>38</v>
      </c>
      <c r="D44" s="14">
        <f t="shared" si="5"/>
        <v>37</v>
      </c>
      <c r="E44" s="14">
        <f t="shared" si="5"/>
        <v>37</v>
      </c>
      <c r="F44" s="2" t="str">
        <f>IF(results!AA44&lt;&gt;"c","",results!B44)</f>
        <v xml:space="preserve">Hummerbrunner Michael </v>
      </c>
      <c r="G44" s="2">
        <f>IF(results!$AA44&lt;&gt;"c","",results!Y44)</f>
        <v>1</v>
      </c>
      <c r="H44" s="36">
        <f>IF(results!$AA44&lt;&gt;"c","",W44)</f>
        <v>29</v>
      </c>
      <c r="I44" s="36">
        <f>IF(results!$AA44&lt;&gt;"c","",IF(X44=W44,X44+0.0001,X44))</f>
        <v>0</v>
      </c>
      <c r="J44" s="36">
        <f>IF(results!$AA44&lt;&gt;"c","",IF(OR(W44=Y44,X44=Y44),Y44+0.0002,Y44))</f>
        <v>2.0000000000000001E-4</v>
      </c>
      <c r="K44" s="36">
        <f>IF(results!$AA44&lt;&gt;"c","",IF(OR(W44=Z44,X44=Z44,Y44=Z44),Z44+0.0003,Z44))</f>
        <v>2.9999999999999997E-4</v>
      </c>
      <c r="L44" s="36">
        <f>IF(results!$AA44&lt;&gt;"c","",IF(OR(W44=AA44,X44=AA44,Y44=AA44,Z44=AA44),AA44+0.0004,AA44))</f>
        <v>4.0000000000000002E-4</v>
      </c>
      <c r="M44" s="36">
        <f>IF(results!$AA44&lt;&gt;"c","",IF(OR(W44=AB44,X44=AB44,Y44=AB44,Z44=AB44,AA44=AB44),AB44+0.0005,AB44))</f>
        <v>5.0000000000000001E-4</v>
      </c>
      <c r="N44" s="36">
        <f>IF(results!$AA44&lt;&gt;"c","",IF(OR(W44=AC44,X44=AC44,Y44=AC44,Z44=AC44,AA44=AC44,AB44=AC44),AC44+0.0006,AC44))</f>
        <v>5.9999999999999995E-4</v>
      </c>
      <c r="O44" s="36">
        <f>IF(results!$AA44&lt;&gt;"c","",IF(OR(W44=AD44,X44=AD44,Y44=AD44,Z44=AD44,AA44=AD44,AB44=AD44,AC44=AD44),AD44+0.0007,AD44))</f>
        <v>6.9999999999999999E-4</v>
      </c>
      <c r="P44" s="36">
        <f>IF(results!$AA44&lt;&gt;"c","",IF(OR(W44=AE44,X44=AE44,Y44=AE44,Z44=AE44,AA44=AE44,AB44=AE44,AC44=AE44,AD44=AE44),AE44+0.0008,AE44))</f>
        <v>8.0000000000000004E-4</v>
      </c>
      <c r="Q44" s="36">
        <f>IF(results!$AA44&lt;&gt;"c","",IF(OR(W44=AF44,X44=AF44,Y44=AF44,Z44=AF44,AA44=AF44,AB44=AF44,AC44=AF44,AD44=AF44,AE44=AF44),AF44+0.0009,AF44))</f>
        <v>8.9999999999999998E-4</v>
      </c>
      <c r="R44" s="36">
        <f>IF(results!$AA44&lt;&gt;"c","",AG44*2)</f>
        <v>0</v>
      </c>
      <c r="S44" s="4">
        <f t="shared" si="8"/>
        <v>29.003499999999999</v>
      </c>
      <c r="T44" s="4">
        <f t="shared" si="4"/>
        <v>29.003504400000001</v>
      </c>
      <c r="U44" s="4">
        <f>IF(results!$AA44&lt;&gt;"c","",results!Z44)</f>
        <v>27.6</v>
      </c>
      <c r="V44" s="4">
        <f>IF(results!AA44="A",1,IF(results!AA44="B",2,IF(results!AA44="C",3,99)))</f>
        <v>3</v>
      </c>
      <c r="W44" s="35">
        <f>results!C44+results!D44</f>
        <v>29</v>
      </c>
      <c r="X44" s="35">
        <f>results!E44+results!F44</f>
        <v>0</v>
      </c>
      <c r="Y44" s="35">
        <f>results!G44+results!H44</f>
        <v>0</v>
      </c>
      <c r="Z44" s="35">
        <f>results!I44+results!J44</f>
        <v>0</v>
      </c>
      <c r="AA44" s="35">
        <f>results!K44+results!L44</f>
        <v>0</v>
      </c>
      <c r="AB44" s="35">
        <f>results!M44+results!N44</f>
        <v>0</v>
      </c>
      <c r="AC44" s="35">
        <f>results!O44+results!P44</f>
        <v>0</v>
      </c>
      <c r="AD44" s="35">
        <f>results!Q44+results!R44</f>
        <v>0</v>
      </c>
      <c r="AE44" s="35">
        <f>results!S44+results!T44</f>
        <v>0</v>
      </c>
      <c r="AF44" s="35">
        <f>results!U44+results!V44</f>
        <v>0</v>
      </c>
      <c r="AG44" s="35">
        <f>results!W44+results!X44</f>
        <v>0</v>
      </c>
    </row>
    <row r="45" spans="1:33" x14ac:dyDescent="0.35">
      <c r="A45" s="18">
        <v>39</v>
      </c>
      <c r="B45" s="20">
        <f t="shared" si="6"/>
        <v>39</v>
      </c>
      <c r="C45" s="20">
        <f t="shared" si="7"/>
        <v>124</v>
      </c>
      <c r="D45" s="14">
        <f t="shared" si="5"/>
        <v>43</v>
      </c>
      <c r="E45" s="14">
        <f t="shared" si="5"/>
        <v>43</v>
      </c>
      <c r="F45" s="2" t="str">
        <f>IF(results!AA45&lt;&gt;"c","",results!B45)</f>
        <v/>
      </c>
      <c r="G45" s="2" t="str">
        <f>IF(results!$AA45&lt;&gt;"c","",results!Y45)</f>
        <v/>
      </c>
      <c r="H45" s="36" t="str">
        <f>IF(results!$AA45&lt;&gt;"c","",W45)</f>
        <v/>
      </c>
      <c r="I45" s="36" t="str">
        <f>IF(results!$AA45&lt;&gt;"c","",IF(X45=W45,X45+0.0001,X45))</f>
        <v/>
      </c>
      <c r="J45" s="36" t="str">
        <f>IF(results!$AA45&lt;&gt;"c","",IF(OR(W45=Y45,X45=Y45),Y45+0.0002,Y45))</f>
        <v/>
      </c>
      <c r="K45" s="36" t="str">
        <f>IF(results!$AA45&lt;&gt;"c","",IF(OR(W45=Z45,X45=Z45,Y45=Z45),Z45+0.0003,Z45))</f>
        <v/>
      </c>
      <c r="L45" s="36" t="str">
        <f>IF(results!$AA45&lt;&gt;"c","",IF(OR(W45=AA45,X45=AA45,Y45=AA45,Z45=AA45),AA45+0.0004,AA45))</f>
        <v/>
      </c>
      <c r="M45" s="36" t="str">
        <f>IF(results!$AA45&lt;&gt;"c","",IF(OR(W45=AB45,X45=AB45,Y45=AB45,Z45=AB45,AA45=AB45),AB45+0.0005,AB45))</f>
        <v/>
      </c>
      <c r="N45" s="36" t="str">
        <f>IF(results!$AA45&lt;&gt;"c","",IF(OR(W45=AC45,X45=AC45,Y45=AC45,Z45=AC45,AA45=AC45,AB45=AC45),AC45+0.0006,AC45))</f>
        <v/>
      </c>
      <c r="O45" s="36" t="str">
        <f>IF(results!$AA45&lt;&gt;"c","",IF(OR(W45=AD45,X45=AD45,Y45=AD45,Z45=AD45,AA45=AD45,AB45=AD45,AC45=AD45),AD45+0.0007,AD45))</f>
        <v/>
      </c>
      <c r="P45" s="36" t="str">
        <f>IF(results!$AA45&lt;&gt;"c","",IF(OR(W45=AE45,X45=AE45,Y45=AE45,Z45=AE45,AA45=AE45,AB45=AE45,AC45=AE45,AD45=AE45),AE45+0.0008,AE45))</f>
        <v/>
      </c>
      <c r="Q45" s="36" t="str">
        <f>IF(results!$AA45&lt;&gt;"c","",IF(OR(W45=AF45,X45=AF45,Y45=AF45,Z45=AF45,AA45=AF45,AB45=AF45,AC45=AF45,AD45=AF45,AE45=AF45),AF45+0.0009,AF45))</f>
        <v/>
      </c>
      <c r="R45" s="36" t="str">
        <f>IF(results!$AA45&lt;&gt;"c","",AG45*2)</f>
        <v/>
      </c>
      <c r="S45" s="4">
        <f t="shared" si="8"/>
        <v>0</v>
      </c>
      <c r="T45" s="4">
        <f t="shared" si="4"/>
        <v>4.5000000000000001E-6</v>
      </c>
      <c r="U45" s="4" t="str">
        <f>IF(results!$AA45&lt;&gt;"c","",results!Z45)</f>
        <v/>
      </c>
      <c r="V45" s="4">
        <f>IF(results!AA45="A",1,IF(results!AA45="B",2,IF(results!AA45="C",3,99)))</f>
        <v>2</v>
      </c>
      <c r="W45" s="35">
        <f>results!C45+results!D45</f>
        <v>0</v>
      </c>
      <c r="X45" s="35">
        <f>results!E45+results!F45</f>
        <v>0</v>
      </c>
      <c r="Y45" s="35">
        <f>results!G45+results!H45</f>
        <v>0</v>
      </c>
      <c r="Z45" s="35">
        <f>results!I45+results!J45</f>
        <v>0</v>
      </c>
      <c r="AA45" s="35">
        <f>results!K45+results!L45</f>
        <v>0</v>
      </c>
      <c r="AB45" s="35">
        <f>results!M45+results!N45</f>
        <v>41</v>
      </c>
      <c r="AC45" s="35">
        <f>results!O45+results!P45</f>
        <v>0</v>
      </c>
      <c r="AD45" s="35">
        <f>results!Q45+results!R45</f>
        <v>0</v>
      </c>
      <c r="AE45" s="35">
        <f>results!S45+results!T45</f>
        <v>0</v>
      </c>
      <c r="AF45" s="35">
        <f>results!U45+results!V45</f>
        <v>0</v>
      </c>
      <c r="AG45" s="35">
        <f>results!W45+results!X45</f>
        <v>0</v>
      </c>
    </row>
    <row r="46" spans="1:33" x14ac:dyDescent="0.35">
      <c r="A46" s="18">
        <v>40</v>
      </c>
      <c r="B46" s="20">
        <f t="shared" si="6"/>
        <v>1</v>
      </c>
      <c r="C46" s="20">
        <f t="shared" si="7"/>
        <v>123</v>
      </c>
      <c r="D46" s="14">
        <f t="shared" si="5"/>
        <v>43</v>
      </c>
      <c r="E46" s="14">
        <f t="shared" si="5"/>
        <v>43</v>
      </c>
      <c r="F46" s="2" t="str">
        <f>IF(results!AA46&lt;&gt;"c","",results!B46)</f>
        <v/>
      </c>
      <c r="G46" s="2" t="str">
        <f>IF(results!$AA46&lt;&gt;"c","",results!Y46)</f>
        <v/>
      </c>
      <c r="H46" s="36" t="str">
        <f>IF(results!$AA46&lt;&gt;"c","",W46)</f>
        <v/>
      </c>
      <c r="I46" s="36" t="str">
        <f>IF(results!$AA46&lt;&gt;"c","",IF(X46=W46,X46+0.0001,X46))</f>
        <v/>
      </c>
      <c r="J46" s="36" t="str">
        <f>IF(results!$AA46&lt;&gt;"c","",IF(OR(W46=Y46,X46=Y46),Y46+0.0002,Y46))</f>
        <v/>
      </c>
      <c r="K46" s="36" t="str">
        <f>IF(results!$AA46&lt;&gt;"c","",IF(OR(W46=Z46,X46=Z46,Y46=Z46),Z46+0.0003,Z46))</f>
        <v/>
      </c>
      <c r="L46" s="36" t="str">
        <f>IF(results!$AA46&lt;&gt;"c","",IF(OR(W46=AA46,X46=AA46,Y46=AA46,Z46=AA46),AA46+0.0004,AA46))</f>
        <v/>
      </c>
      <c r="M46" s="36" t="str">
        <f>IF(results!$AA46&lt;&gt;"c","",IF(OR(W46=AB46,X46=AB46,Y46=AB46,Z46=AB46,AA46=AB46),AB46+0.0005,AB46))</f>
        <v/>
      </c>
      <c r="N46" s="36" t="str">
        <f>IF(results!$AA46&lt;&gt;"c","",IF(OR(W46=AC46,X46=AC46,Y46=AC46,Z46=AC46,AA46=AC46,AB46=AC46),AC46+0.0006,AC46))</f>
        <v/>
      </c>
      <c r="O46" s="36" t="str">
        <f>IF(results!$AA46&lt;&gt;"c","",IF(OR(W46=AD46,X46=AD46,Y46=AD46,Z46=AD46,AA46=AD46,AB46=AD46,AC46=AD46),AD46+0.0007,AD46))</f>
        <v/>
      </c>
      <c r="P46" s="36" t="str">
        <f>IF(results!$AA46&lt;&gt;"c","",IF(OR(W46=AE46,X46=AE46,Y46=AE46,Z46=AE46,AA46=AE46,AB46=AE46,AC46=AE46,AD46=AE46),AE46+0.0008,AE46))</f>
        <v/>
      </c>
      <c r="Q46" s="36" t="str">
        <f>IF(results!$AA46&lt;&gt;"c","",IF(OR(W46=AF46,X46=AF46,Y46=AF46,Z46=AF46,AA46=AF46,AB46=AF46,AC46=AF46,AD46=AF46,AE46=AF46),AF46+0.0009,AF46))</f>
        <v/>
      </c>
      <c r="R46" s="36" t="str">
        <f>IF(results!$AA46&lt;&gt;"c","",AG46*2)</f>
        <v/>
      </c>
      <c r="S46" s="4">
        <f t="shared" si="8"/>
        <v>0</v>
      </c>
      <c r="T46" s="4">
        <f t="shared" si="4"/>
        <v>4.6E-6</v>
      </c>
      <c r="U46" s="4" t="str">
        <f>IF(results!$AA46&lt;&gt;"c","",results!Z46)</f>
        <v/>
      </c>
      <c r="V46" s="4">
        <f>IF(results!AA46="A",1,IF(results!AA46="B",2,IF(results!AA46="C",3,99)))</f>
        <v>1</v>
      </c>
      <c r="W46" s="35">
        <f>results!C46+results!D46</f>
        <v>0</v>
      </c>
      <c r="X46" s="35">
        <f>results!E46+results!F46</f>
        <v>0</v>
      </c>
      <c r="Y46" s="35">
        <f>results!G46+results!H46</f>
        <v>0</v>
      </c>
      <c r="Z46" s="35">
        <f>results!I46+results!J46</f>
        <v>0</v>
      </c>
      <c r="AA46" s="35">
        <f>results!K46+results!L46</f>
        <v>63</v>
      </c>
      <c r="AB46" s="35">
        <f>results!M46+results!N46</f>
        <v>0</v>
      </c>
      <c r="AC46" s="35">
        <f>results!O46+results!P46</f>
        <v>0</v>
      </c>
      <c r="AD46" s="35">
        <f>results!Q46+results!R46</f>
        <v>0</v>
      </c>
      <c r="AE46" s="35">
        <f>results!S46+results!T46</f>
        <v>0</v>
      </c>
      <c r="AF46" s="35">
        <f>results!U46+results!V46</f>
        <v>0</v>
      </c>
      <c r="AG46" s="35">
        <f>results!W46+results!X46</f>
        <v>0</v>
      </c>
    </row>
    <row r="47" spans="1:33" x14ac:dyDescent="0.35">
      <c r="A47" s="18">
        <v>41</v>
      </c>
      <c r="B47" s="20">
        <f t="shared" si="6"/>
        <v>1</v>
      </c>
      <c r="C47" s="20">
        <f t="shared" si="7"/>
        <v>122</v>
      </c>
      <c r="D47" s="14">
        <f t="shared" ref="D47:E66" si="9">_xlfn.RANK.EQ($S47,$S$7:$S$156,0)</f>
        <v>43</v>
      </c>
      <c r="E47" s="14">
        <f t="shared" si="9"/>
        <v>43</v>
      </c>
      <c r="F47" s="2" t="str">
        <f>IF(results!AA47&lt;&gt;"c","",results!B47)</f>
        <v/>
      </c>
      <c r="G47" s="2" t="str">
        <f>IF(results!$AA47&lt;&gt;"c","",results!Y47)</f>
        <v/>
      </c>
      <c r="H47" s="36" t="str">
        <f>IF(results!$AA47&lt;&gt;"c","",W47)</f>
        <v/>
      </c>
      <c r="I47" s="36" t="str">
        <f>IF(results!$AA47&lt;&gt;"c","",IF(X47=W47,X47+0.0001,X47))</f>
        <v/>
      </c>
      <c r="J47" s="36" t="str">
        <f>IF(results!$AA47&lt;&gt;"c","",IF(OR(W47=Y47,X47=Y47),Y47+0.0002,Y47))</f>
        <v/>
      </c>
      <c r="K47" s="36" t="str">
        <f>IF(results!$AA47&lt;&gt;"c","",IF(OR(W47=Z47,X47=Z47,Y47=Z47),Z47+0.0003,Z47))</f>
        <v/>
      </c>
      <c r="L47" s="36" t="str">
        <f>IF(results!$AA47&lt;&gt;"c","",IF(OR(W47=AA47,X47=AA47,Y47=AA47,Z47=AA47),AA47+0.0004,AA47))</f>
        <v/>
      </c>
      <c r="M47" s="36" t="str">
        <f>IF(results!$AA47&lt;&gt;"c","",IF(OR(W47=AB47,X47=AB47,Y47=AB47,Z47=AB47,AA47=AB47),AB47+0.0005,AB47))</f>
        <v/>
      </c>
      <c r="N47" s="36" t="str">
        <f>IF(results!$AA47&lt;&gt;"c","",IF(OR(W47=AC47,X47=AC47,Y47=AC47,Z47=AC47,AA47=AC47,AB47=AC47),AC47+0.0006,AC47))</f>
        <v/>
      </c>
      <c r="O47" s="36" t="str">
        <f>IF(results!$AA47&lt;&gt;"c","",IF(OR(W47=AD47,X47=AD47,Y47=AD47,Z47=AD47,AA47=AD47,AB47=AD47,AC47=AD47),AD47+0.0007,AD47))</f>
        <v/>
      </c>
      <c r="P47" s="36" t="str">
        <f>IF(results!$AA47&lt;&gt;"c","",IF(OR(W47=AE47,X47=AE47,Y47=AE47,Z47=AE47,AA47=AE47,AB47=AE47,AC47=AE47,AD47=AE47),AE47+0.0008,AE47))</f>
        <v/>
      </c>
      <c r="Q47" s="36" t="str">
        <f>IF(results!$AA47&lt;&gt;"c","",IF(OR(W47=AF47,X47=AF47,Y47=AF47,Z47=AF47,AA47=AF47,AB47=AF47,AC47=AF47,AD47=AF47,AE47=AF47),AF47+0.0009,AF47))</f>
        <v/>
      </c>
      <c r="R47" s="36" t="str">
        <f>IF(results!$AA47&lt;&gt;"c","",AG47*2)</f>
        <v/>
      </c>
      <c r="S47" s="4">
        <f t="shared" si="8"/>
        <v>0</v>
      </c>
      <c r="T47" s="4">
        <f t="shared" si="4"/>
        <v>4.6999999999999999E-6</v>
      </c>
      <c r="U47" s="4" t="str">
        <f>IF(results!$AA47&lt;&gt;"c","",results!Z47)</f>
        <v/>
      </c>
      <c r="V47" s="4">
        <f>IF(results!AA47="A",1,IF(results!AA47="B",2,IF(results!AA47="C",3,99)))</f>
        <v>1</v>
      </c>
      <c r="W47" s="35">
        <f>results!C47+results!D47</f>
        <v>0</v>
      </c>
      <c r="X47" s="35">
        <f>results!E47+results!F47</f>
        <v>0</v>
      </c>
      <c r="Y47" s="35">
        <f>results!G47+results!H47</f>
        <v>0</v>
      </c>
      <c r="Z47" s="35">
        <f>results!I47+results!J47</f>
        <v>0</v>
      </c>
      <c r="AA47" s="35">
        <f>results!K47+results!L47</f>
        <v>0</v>
      </c>
      <c r="AB47" s="35">
        <f>results!M47+results!N47</f>
        <v>52</v>
      </c>
      <c r="AC47" s="35">
        <f>results!O47+results!P47</f>
        <v>0</v>
      </c>
      <c r="AD47" s="35">
        <f>results!Q47+results!R47</f>
        <v>0</v>
      </c>
      <c r="AE47" s="35">
        <f>results!S47+results!T47</f>
        <v>0</v>
      </c>
      <c r="AF47" s="35">
        <f>results!U47+results!V47</f>
        <v>0</v>
      </c>
      <c r="AG47" s="35">
        <f>results!W47+results!X47</f>
        <v>0</v>
      </c>
    </row>
    <row r="48" spans="1:33" x14ac:dyDescent="0.35">
      <c r="A48" s="18">
        <v>42</v>
      </c>
      <c r="B48" s="20">
        <f t="shared" si="6"/>
        <v>1</v>
      </c>
      <c r="C48" s="20">
        <f t="shared" si="7"/>
        <v>121</v>
      </c>
      <c r="D48" s="14">
        <f t="shared" si="9"/>
        <v>43</v>
      </c>
      <c r="E48" s="14">
        <f t="shared" si="9"/>
        <v>43</v>
      </c>
      <c r="F48" s="2" t="str">
        <f>IF(results!AA48&lt;&gt;"c","",results!B48)</f>
        <v/>
      </c>
      <c r="G48" s="2" t="str">
        <f>IF(results!$AA48&lt;&gt;"c","",results!Y48)</f>
        <v/>
      </c>
      <c r="H48" s="36" t="str">
        <f>IF(results!$AA48&lt;&gt;"c","",W48)</f>
        <v/>
      </c>
      <c r="I48" s="36" t="str">
        <f>IF(results!$AA48&lt;&gt;"c","",IF(X48=W48,X48+0.0001,X48))</f>
        <v/>
      </c>
      <c r="J48" s="36" t="str">
        <f>IF(results!$AA48&lt;&gt;"c","",IF(OR(W48=Y48,X48=Y48),Y48+0.0002,Y48))</f>
        <v/>
      </c>
      <c r="K48" s="36" t="str">
        <f>IF(results!$AA48&lt;&gt;"c","",IF(OR(W48=Z48,X48=Z48,Y48=Z48),Z48+0.0003,Z48))</f>
        <v/>
      </c>
      <c r="L48" s="36" t="str">
        <f>IF(results!$AA48&lt;&gt;"c","",IF(OR(W48=AA48,X48=AA48,Y48=AA48,Z48=AA48),AA48+0.0004,AA48))</f>
        <v/>
      </c>
      <c r="M48" s="36" t="str">
        <f>IF(results!$AA48&lt;&gt;"c","",IF(OR(W48=AB48,X48=AB48,Y48=AB48,Z48=AB48,AA48=AB48),AB48+0.0005,AB48))</f>
        <v/>
      </c>
      <c r="N48" s="36" t="str">
        <f>IF(results!$AA48&lt;&gt;"c","",IF(OR(W48=AC48,X48=AC48,Y48=AC48,Z48=AC48,AA48=AC48,AB48=AC48),AC48+0.0006,AC48))</f>
        <v/>
      </c>
      <c r="O48" s="36" t="str">
        <f>IF(results!$AA48&lt;&gt;"c","",IF(OR(W48=AD48,X48=AD48,Y48=AD48,Z48=AD48,AA48=AD48,AB48=AD48,AC48=AD48),AD48+0.0007,AD48))</f>
        <v/>
      </c>
      <c r="P48" s="36" t="str">
        <f>IF(results!$AA48&lt;&gt;"c","",IF(OR(W48=AE48,X48=AE48,Y48=AE48,Z48=AE48,AA48=AE48,AB48=AE48,AC48=AE48,AD48=AE48),AE48+0.0008,AE48))</f>
        <v/>
      </c>
      <c r="Q48" s="36" t="str">
        <f>IF(results!$AA48&lt;&gt;"c","",IF(OR(W48=AF48,X48=AF48,Y48=AF48,Z48=AF48,AA48=AF48,AB48=AF48,AC48=AF48,AD48=AF48,AE48=AF48),AF48+0.0009,AF48))</f>
        <v/>
      </c>
      <c r="R48" s="36" t="str">
        <f>IF(results!$AA48&lt;&gt;"c","",AG48*2)</f>
        <v/>
      </c>
      <c r="S48" s="4">
        <f t="shared" si="8"/>
        <v>0</v>
      </c>
      <c r="T48" s="4">
        <f t="shared" si="4"/>
        <v>4.7999999999999998E-6</v>
      </c>
      <c r="U48" s="4" t="str">
        <f>IF(results!$AA48&lt;&gt;"c","",results!Z48)</f>
        <v/>
      </c>
      <c r="V48" s="4">
        <f>IF(results!AA48="A",1,IF(results!AA48="B",2,IF(results!AA48="C",3,99)))</f>
        <v>1</v>
      </c>
      <c r="W48" s="35">
        <f>results!C48+results!D48</f>
        <v>0</v>
      </c>
      <c r="X48" s="35">
        <f>results!E48+results!F48</f>
        <v>0</v>
      </c>
      <c r="Y48" s="35">
        <f>results!G48+results!H48</f>
        <v>0</v>
      </c>
      <c r="Z48" s="35">
        <f>results!I48+results!J48</f>
        <v>0</v>
      </c>
      <c r="AA48" s="35">
        <f>results!K48+results!L48</f>
        <v>0</v>
      </c>
      <c r="AB48" s="35">
        <f>results!M48+results!N48</f>
        <v>43</v>
      </c>
      <c r="AC48" s="35">
        <f>results!O48+results!P48</f>
        <v>0</v>
      </c>
      <c r="AD48" s="35">
        <f>results!Q48+results!R48</f>
        <v>0</v>
      </c>
      <c r="AE48" s="35">
        <f>results!S48+results!T48</f>
        <v>0</v>
      </c>
      <c r="AF48" s="35">
        <f>results!U48+results!V48</f>
        <v>0</v>
      </c>
      <c r="AG48" s="35">
        <f>results!W48+results!X48</f>
        <v>0</v>
      </c>
    </row>
    <row r="49" spans="1:33" x14ac:dyDescent="0.35">
      <c r="A49" s="18">
        <v>43</v>
      </c>
      <c r="B49" s="20">
        <f t="shared" si="6"/>
        <v>39</v>
      </c>
      <c r="C49" s="20">
        <f t="shared" si="7"/>
        <v>120</v>
      </c>
      <c r="D49" s="14">
        <f t="shared" si="9"/>
        <v>43</v>
      </c>
      <c r="E49" s="14">
        <f t="shared" si="9"/>
        <v>43</v>
      </c>
      <c r="F49" s="2" t="str">
        <f>IF(results!AA49&lt;&gt;"c","",results!B49)</f>
        <v/>
      </c>
      <c r="G49" s="2" t="str">
        <f>IF(results!$AA49&lt;&gt;"c","",results!Y49)</f>
        <v/>
      </c>
      <c r="H49" s="36" t="str">
        <f>IF(results!$AA49&lt;&gt;"c","",W49)</f>
        <v/>
      </c>
      <c r="I49" s="36" t="str">
        <f>IF(results!$AA49&lt;&gt;"c","",IF(X49=W49,X49+0.0001,X49))</f>
        <v/>
      </c>
      <c r="J49" s="36" t="str">
        <f>IF(results!$AA49&lt;&gt;"c","",IF(OR(W49=Y49,X49=Y49),Y49+0.0002,Y49))</f>
        <v/>
      </c>
      <c r="K49" s="36" t="str">
        <f>IF(results!$AA49&lt;&gt;"c","",IF(OR(W49=Z49,X49=Z49,Y49=Z49),Z49+0.0003,Z49))</f>
        <v/>
      </c>
      <c r="L49" s="36" t="str">
        <f>IF(results!$AA49&lt;&gt;"c","",IF(OR(W49=AA49,X49=AA49,Y49=AA49,Z49=AA49),AA49+0.0004,AA49))</f>
        <v/>
      </c>
      <c r="M49" s="36" t="str">
        <f>IF(results!$AA49&lt;&gt;"c","",IF(OR(W49=AB49,X49=AB49,Y49=AB49,Z49=AB49,AA49=AB49),AB49+0.0005,AB49))</f>
        <v/>
      </c>
      <c r="N49" s="36" t="str">
        <f>IF(results!$AA49&lt;&gt;"c","",IF(OR(W49=AC49,X49=AC49,Y49=AC49,Z49=AC49,AA49=AC49,AB49=AC49),AC49+0.0006,AC49))</f>
        <v/>
      </c>
      <c r="O49" s="36" t="str">
        <f>IF(results!$AA49&lt;&gt;"c","",IF(OR(W49=AD49,X49=AD49,Y49=AD49,Z49=AD49,AA49=AD49,AB49=AD49,AC49=AD49),AD49+0.0007,AD49))</f>
        <v/>
      </c>
      <c r="P49" s="36" t="str">
        <f>IF(results!$AA49&lt;&gt;"c","",IF(OR(W49=AE49,X49=AE49,Y49=AE49,Z49=AE49,AA49=AE49,AB49=AE49,AC49=AE49,AD49=AE49),AE49+0.0008,AE49))</f>
        <v/>
      </c>
      <c r="Q49" s="36" t="str">
        <f>IF(results!$AA49&lt;&gt;"c","",IF(OR(W49=AF49,X49=AF49,Y49=AF49,Z49=AF49,AA49=AF49,AB49=AF49,AC49=AF49,AD49=AF49,AE49=AF49),AF49+0.0009,AF49))</f>
        <v/>
      </c>
      <c r="R49" s="36" t="str">
        <f>IF(results!$AA49&lt;&gt;"c","",AG49*2)</f>
        <v/>
      </c>
      <c r="S49" s="4">
        <f t="shared" si="8"/>
        <v>0</v>
      </c>
      <c r="T49" s="4">
        <f t="shared" si="4"/>
        <v>4.8999999999999997E-6</v>
      </c>
      <c r="U49" s="4" t="str">
        <f>IF(results!$AA49&lt;&gt;"c","",results!Z49)</f>
        <v/>
      </c>
      <c r="V49" s="4">
        <f>IF(results!AA49="A",1,IF(results!AA49="B",2,IF(results!AA49="C",3,99)))</f>
        <v>2</v>
      </c>
      <c r="W49" s="35">
        <f>results!C49+results!D49</f>
        <v>0</v>
      </c>
      <c r="X49" s="35">
        <f>results!E49+results!F49</f>
        <v>0</v>
      </c>
      <c r="Y49" s="35">
        <f>results!G49+results!H49</f>
        <v>0</v>
      </c>
      <c r="Z49" s="35">
        <f>results!I49+results!J49</f>
        <v>0</v>
      </c>
      <c r="AA49" s="35">
        <f>results!K49+results!L49</f>
        <v>39</v>
      </c>
      <c r="AB49" s="35">
        <f>results!M49+results!N49</f>
        <v>0</v>
      </c>
      <c r="AC49" s="35">
        <f>results!O49+results!P49</f>
        <v>0</v>
      </c>
      <c r="AD49" s="35">
        <f>results!Q49+results!R49</f>
        <v>0</v>
      </c>
      <c r="AE49" s="35">
        <f>results!S49+results!T49</f>
        <v>0</v>
      </c>
      <c r="AF49" s="35">
        <f>results!U49+results!V49</f>
        <v>0</v>
      </c>
      <c r="AG49" s="35">
        <f>results!W49+results!X49</f>
        <v>0</v>
      </c>
    </row>
    <row r="50" spans="1:33" x14ac:dyDescent="0.35">
      <c r="A50" s="18">
        <v>44</v>
      </c>
      <c r="B50" s="20">
        <f t="shared" si="6"/>
        <v>39</v>
      </c>
      <c r="C50" s="20">
        <f t="shared" si="7"/>
        <v>119</v>
      </c>
      <c r="D50" s="14">
        <f t="shared" si="9"/>
        <v>43</v>
      </c>
      <c r="E50" s="14">
        <f t="shared" si="9"/>
        <v>43</v>
      </c>
      <c r="F50" s="2" t="str">
        <f>IF(results!AA50&lt;&gt;"c","",results!B50)</f>
        <v/>
      </c>
      <c r="G50" s="2" t="str">
        <f>IF(results!$AA50&lt;&gt;"c","",results!Y50)</f>
        <v/>
      </c>
      <c r="H50" s="36" t="str">
        <f>IF(results!$AA50&lt;&gt;"c","",W50)</f>
        <v/>
      </c>
      <c r="I50" s="36" t="str">
        <f>IF(results!$AA50&lt;&gt;"c","",IF(X50=W50,X50+0.0001,X50))</f>
        <v/>
      </c>
      <c r="J50" s="36" t="str">
        <f>IF(results!$AA50&lt;&gt;"c","",IF(OR(W50=Y50,X50=Y50),Y50+0.0002,Y50))</f>
        <v/>
      </c>
      <c r="K50" s="36" t="str">
        <f>IF(results!$AA50&lt;&gt;"c","",IF(OR(W50=Z50,X50=Z50,Y50=Z50),Z50+0.0003,Z50))</f>
        <v/>
      </c>
      <c r="L50" s="36" t="str">
        <f>IF(results!$AA50&lt;&gt;"c","",IF(OR(W50=AA50,X50=AA50,Y50=AA50,Z50=AA50),AA50+0.0004,AA50))</f>
        <v/>
      </c>
      <c r="M50" s="36" t="str">
        <f>IF(results!$AA50&lt;&gt;"c","",IF(OR(W50=AB50,X50=AB50,Y50=AB50,Z50=AB50,AA50=AB50),AB50+0.0005,AB50))</f>
        <v/>
      </c>
      <c r="N50" s="36" t="str">
        <f>IF(results!$AA50&lt;&gt;"c","",IF(OR(W50=AC50,X50=AC50,Y50=AC50,Z50=AC50,AA50=AC50,AB50=AC50),AC50+0.0006,AC50))</f>
        <v/>
      </c>
      <c r="O50" s="36" t="str">
        <f>IF(results!$AA50&lt;&gt;"c","",IF(OR(W50=AD50,X50=AD50,Y50=AD50,Z50=AD50,AA50=AD50,AB50=AD50,AC50=AD50),AD50+0.0007,AD50))</f>
        <v/>
      </c>
      <c r="P50" s="36" t="str">
        <f>IF(results!$AA50&lt;&gt;"c","",IF(OR(W50=AE50,X50=AE50,Y50=AE50,Z50=AE50,AA50=AE50,AB50=AE50,AC50=AE50,AD50=AE50),AE50+0.0008,AE50))</f>
        <v/>
      </c>
      <c r="Q50" s="36" t="str">
        <f>IF(results!$AA50&lt;&gt;"c","",IF(OR(W50=AF50,X50=AF50,Y50=AF50,Z50=AF50,AA50=AF50,AB50=AF50,AC50=AF50,AD50=AF50,AE50=AF50),AF50+0.0009,AF50))</f>
        <v/>
      </c>
      <c r="R50" s="36" t="str">
        <f>IF(results!$AA50&lt;&gt;"c","",AG50*2)</f>
        <v/>
      </c>
      <c r="S50" s="4">
        <f t="shared" si="8"/>
        <v>0</v>
      </c>
      <c r="T50" s="4">
        <f t="shared" si="4"/>
        <v>4.9999999999999996E-6</v>
      </c>
      <c r="U50" s="4" t="str">
        <f>IF(results!$AA50&lt;&gt;"c","",results!Z50)</f>
        <v/>
      </c>
      <c r="V50" s="4">
        <f>IF(results!AA50="A",1,IF(results!AA50="B",2,IF(results!AA50="C",3,99)))</f>
        <v>2</v>
      </c>
      <c r="W50" s="35">
        <f>results!C50+results!D50</f>
        <v>0</v>
      </c>
      <c r="X50" s="35">
        <f>results!E50+results!F50</f>
        <v>0</v>
      </c>
      <c r="Y50" s="35">
        <f>results!G50+results!H50</f>
        <v>40</v>
      </c>
      <c r="Z50" s="35">
        <f>results!I50+results!J50</f>
        <v>0</v>
      </c>
      <c r="AA50" s="35">
        <f>results!K50+results!L50</f>
        <v>0</v>
      </c>
      <c r="AB50" s="35">
        <f>results!M50+results!N50</f>
        <v>0</v>
      </c>
      <c r="AC50" s="35">
        <f>results!O50+results!P50</f>
        <v>0</v>
      </c>
      <c r="AD50" s="35">
        <f>results!Q50+results!R50</f>
        <v>0</v>
      </c>
      <c r="AE50" s="35">
        <f>results!S50+results!T50</f>
        <v>0</v>
      </c>
      <c r="AF50" s="35">
        <f>results!U50+results!V50</f>
        <v>0</v>
      </c>
      <c r="AG50" s="35">
        <f>results!W50+results!X50</f>
        <v>0</v>
      </c>
    </row>
    <row r="51" spans="1:33" x14ac:dyDescent="0.35">
      <c r="A51" s="18">
        <v>45</v>
      </c>
      <c r="B51" s="20">
        <f t="shared" si="6"/>
        <v>39</v>
      </c>
      <c r="C51" s="20">
        <f t="shared" si="7"/>
        <v>118</v>
      </c>
      <c r="D51" s="14">
        <f t="shared" si="9"/>
        <v>43</v>
      </c>
      <c r="E51" s="14">
        <f t="shared" si="9"/>
        <v>43</v>
      </c>
      <c r="F51" s="2" t="str">
        <f>IF(results!AA51&lt;&gt;"c","",results!B51)</f>
        <v/>
      </c>
      <c r="G51" s="2" t="str">
        <f>IF(results!$AA51&lt;&gt;"c","",results!Y51)</f>
        <v/>
      </c>
      <c r="H51" s="36" t="str">
        <f>IF(results!$AA51&lt;&gt;"c","",W51)</f>
        <v/>
      </c>
      <c r="I51" s="36" t="str">
        <f>IF(results!$AA51&lt;&gt;"c","",IF(X51=W51,X51+0.0001,X51))</f>
        <v/>
      </c>
      <c r="J51" s="36" t="str">
        <f>IF(results!$AA51&lt;&gt;"c","",IF(OR(W51=Y51,X51=Y51),Y51+0.0002,Y51))</f>
        <v/>
      </c>
      <c r="K51" s="36" t="str">
        <f>IF(results!$AA51&lt;&gt;"c","",IF(OR(W51=Z51,X51=Z51,Y51=Z51),Z51+0.0003,Z51))</f>
        <v/>
      </c>
      <c r="L51" s="36" t="str">
        <f>IF(results!$AA51&lt;&gt;"c","",IF(OR(W51=AA51,X51=AA51,Y51=AA51,Z51=AA51),AA51+0.0004,AA51))</f>
        <v/>
      </c>
      <c r="M51" s="36" t="str">
        <f>IF(results!$AA51&lt;&gt;"c","",IF(OR(W51=AB51,X51=AB51,Y51=AB51,Z51=AB51,AA51=AB51),AB51+0.0005,AB51))</f>
        <v/>
      </c>
      <c r="N51" s="36" t="str">
        <f>IF(results!$AA51&lt;&gt;"c","",IF(OR(W51=AC51,X51=AC51,Y51=AC51,Z51=AC51,AA51=AC51,AB51=AC51),AC51+0.0006,AC51))</f>
        <v/>
      </c>
      <c r="O51" s="36" t="str">
        <f>IF(results!$AA51&lt;&gt;"c","",IF(OR(W51=AD51,X51=AD51,Y51=AD51,Z51=AD51,AA51=AD51,AB51=AD51,AC51=AD51),AD51+0.0007,AD51))</f>
        <v/>
      </c>
      <c r="P51" s="36" t="str">
        <f>IF(results!$AA51&lt;&gt;"c","",IF(OR(W51=AE51,X51=AE51,Y51=AE51,Z51=AE51,AA51=AE51,AB51=AE51,AC51=AE51,AD51=AE51),AE51+0.0008,AE51))</f>
        <v/>
      </c>
      <c r="Q51" s="36" t="str">
        <f>IF(results!$AA51&lt;&gt;"c","",IF(OR(W51=AF51,X51=AF51,Y51=AF51,Z51=AF51,AA51=AF51,AB51=AF51,AC51=AF51,AD51=AF51,AE51=AF51),AF51+0.0009,AF51))</f>
        <v/>
      </c>
      <c r="R51" s="36" t="str">
        <f>IF(results!$AA51&lt;&gt;"c","",AG51*2)</f>
        <v/>
      </c>
      <c r="S51" s="4">
        <f t="shared" si="8"/>
        <v>0</v>
      </c>
      <c r="T51" s="4">
        <f t="shared" si="4"/>
        <v>5.0999999999999995E-6</v>
      </c>
      <c r="U51" s="4" t="str">
        <f>IF(results!$AA51&lt;&gt;"c","",results!Z51)</f>
        <v/>
      </c>
      <c r="V51" s="4">
        <f>IF(results!AA51="A",1,IF(results!AA51="B",2,IF(results!AA51="C",3,99)))</f>
        <v>2</v>
      </c>
      <c r="W51" s="35">
        <f>results!C51+results!D51</f>
        <v>0</v>
      </c>
      <c r="X51" s="35">
        <f>results!E51+results!F51</f>
        <v>0</v>
      </c>
      <c r="Y51" s="35">
        <f>results!G51+results!H51</f>
        <v>0</v>
      </c>
      <c r="Z51" s="35">
        <f>results!I51+results!J51</f>
        <v>0</v>
      </c>
      <c r="AA51" s="35">
        <f>results!K51+results!L51</f>
        <v>49</v>
      </c>
      <c r="AB51" s="35">
        <f>results!M51+results!N51</f>
        <v>0</v>
      </c>
      <c r="AC51" s="35">
        <f>results!O51+results!P51</f>
        <v>0</v>
      </c>
      <c r="AD51" s="35">
        <f>results!Q51+results!R51</f>
        <v>0</v>
      </c>
      <c r="AE51" s="35">
        <f>results!S51+results!T51</f>
        <v>0</v>
      </c>
      <c r="AF51" s="35">
        <f>results!U51+results!V51</f>
        <v>0</v>
      </c>
      <c r="AG51" s="35">
        <f>results!W51+results!X51</f>
        <v>0</v>
      </c>
    </row>
    <row r="52" spans="1:33" x14ac:dyDescent="0.35">
      <c r="A52" s="18">
        <v>46</v>
      </c>
      <c r="B52" s="20">
        <f t="shared" si="6"/>
        <v>39</v>
      </c>
      <c r="C52" s="20">
        <f t="shared" si="7"/>
        <v>117</v>
      </c>
      <c r="D52" s="14">
        <f t="shared" si="9"/>
        <v>43</v>
      </c>
      <c r="E52" s="14">
        <f t="shared" si="9"/>
        <v>43</v>
      </c>
      <c r="F52" s="2" t="str">
        <f>IF(results!AA52&lt;&gt;"c","",results!B52)</f>
        <v/>
      </c>
      <c r="G52" s="2" t="str">
        <f>IF(results!$AA52&lt;&gt;"c","",results!Y52)</f>
        <v/>
      </c>
      <c r="H52" s="36" t="str">
        <f>IF(results!$AA52&lt;&gt;"c","",W52)</f>
        <v/>
      </c>
      <c r="I52" s="36" t="str">
        <f>IF(results!$AA52&lt;&gt;"c","",IF(X52=W52,X52+0.0001,X52))</f>
        <v/>
      </c>
      <c r="J52" s="36" t="str">
        <f>IF(results!$AA52&lt;&gt;"c","",IF(OR(W52=Y52,X52=Y52),Y52+0.0002,Y52))</f>
        <v/>
      </c>
      <c r="K52" s="36" t="str">
        <f>IF(results!$AA52&lt;&gt;"c","",IF(OR(W52=Z52,X52=Z52,Y52=Z52),Z52+0.0003,Z52))</f>
        <v/>
      </c>
      <c r="L52" s="36" t="str">
        <f>IF(results!$AA52&lt;&gt;"c","",IF(OR(W52=AA52,X52=AA52,Y52=AA52,Z52=AA52),AA52+0.0004,AA52))</f>
        <v/>
      </c>
      <c r="M52" s="36" t="str">
        <f>IF(results!$AA52&lt;&gt;"c","",IF(OR(W52=AB52,X52=AB52,Y52=AB52,Z52=AB52,AA52=AB52),AB52+0.0005,AB52))</f>
        <v/>
      </c>
      <c r="N52" s="36" t="str">
        <f>IF(results!$AA52&lt;&gt;"c","",IF(OR(W52=AC52,X52=AC52,Y52=AC52,Z52=AC52,AA52=AC52,AB52=AC52),AC52+0.0006,AC52))</f>
        <v/>
      </c>
      <c r="O52" s="36" t="str">
        <f>IF(results!$AA52&lt;&gt;"c","",IF(OR(W52=AD52,X52=AD52,Y52=AD52,Z52=AD52,AA52=AD52,AB52=AD52,AC52=AD52),AD52+0.0007,AD52))</f>
        <v/>
      </c>
      <c r="P52" s="36" t="str">
        <f>IF(results!$AA52&lt;&gt;"c","",IF(OR(W52=AE52,X52=AE52,Y52=AE52,Z52=AE52,AA52=AE52,AB52=AE52,AC52=AE52,AD52=AE52),AE52+0.0008,AE52))</f>
        <v/>
      </c>
      <c r="Q52" s="36" t="str">
        <f>IF(results!$AA52&lt;&gt;"c","",IF(OR(W52=AF52,X52=AF52,Y52=AF52,Z52=AF52,AA52=AF52,AB52=AF52,AC52=AF52,AD52=AF52,AE52=AF52),AF52+0.0009,AF52))</f>
        <v/>
      </c>
      <c r="R52" s="36" t="str">
        <f>IF(results!$AA52&lt;&gt;"c","",AG52*2)</f>
        <v/>
      </c>
      <c r="S52" s="4">
        <f t="shared" si="8"/>
        <v>0</v>
      </c>
      <c r="T52" s="4">
        <f t="shared" si="4"/>
        <v>5.1999999999999993E-6</v>
      </c>
      <c r="U52" s="4" t="str">
        <f>IF(results!$AA52&lt;&gt;"c","",results!Z52)</f>
        <v/>
      </c>
      <c r="V52" s="4">
        <f>IF(results!AA52="A",1,IF(results!AA52="B",2,IF(results!AA52="C",3,99)))</f>
        <v>2</v>
      </c>
      <c r="W52" s="35">
        <f>results!C52+results!D52</f>
        <v>0</v>
      </c>
      <c r="X52" s="35">
        <f>results!E52+results!F52</f>
        <v>52</v>
      </c>
      <c r="Y52" s="35">
        <f>results!G52+results!H52</f>
        <v>0</v>
      </c>
      <c r="Z52" s="35">
        <f>results!I52+results!J52</f>
        <v>0</v>
      </c>
      <c r="AA52" s="35">
        <f>results!K52+results!L52</f>
        <v>0</v>
      </c>
      <c r="AB52" s="35">
        <f>results!M52+results!N52</f>
        <v>63</v>
      </c>
      <c r="AC52" s="35">
        <f>results!O52+results!P52</f>
        <v>0</v>
      </c>
      <c r="AD52" s="35">
        <f>results!Q52+results!R52</f>
        <v>0</v>
      </c>
      <c r="AE52" s="35">
        <f>results!S52+results!T52</f>
        <v>59</v>
      </c>
      <c r="AF52" s="35">
        <f>results!U52+results!V52</f>
        <v>0</v>
      </c>
      <c r="AG52" s="35">
        <f>results!W52+results!X52</f>
        <v>0</v>
      </c>
    </row>
    <row r="53" spans="1:33" x14ac:dyDescent="0.35">
      <c r="A53" s="18">
        <v>47</v>
      </c>
      <c r="B53" s="20">
        <f t="shared" si="6"/>
        <v>39</v>
      </c>
      <c r="C53" s="20">
        <f t="shared" si="7"/>
        <v>116</v>
      </c>
      <c r="D53" s="14">
        <f t="shared" si="9"/>
        <v>43</v>
      </c>
      <c r="E53" s="14">
        <f t="shared" si="9"/>
        <v>43</v>
      </c>
      <c r="F53" s="2" t="str">
        <f>IF(results!AA53&lt;&gt;"c","",results!B53)</f>
        <v/>
      </c>
      <c r="G53" s="2" t="str">
        <f>IF(results!$AA53&lt;&gt;"c","",results!Y53)</f>
        <v/>
      </c>
      <c r="H53" s="36" t="str">
        <f>IF(results!$AA53&lt;&gt;"c","",W53)</f>
        <v/>
      </c>
      <c r="I53" s="36" t="str">
        <f>IF(results!$AA53&lt;&gt;"c","",IF(X53=W53,X53+0.0001,X53))</f>
        <v/>
      </c>
      <c r="J53" s="36" t="str">
        <f>IF(results!$AA53&lt;&gt;"c","",IF(OR(W53=Y53,X53=Y53),Y53+0.0002,Y53))</f>
        <v/>
      </c>
      <c r="K53" s="36" t="str">
        <f>IF(results!$AA53&lt;&gt;"c","",IF(OR(W53=Z53,X53=Z53,Y53=Z53),Z53+0.0003,Z53))</f>
        <v/>
      </c>
      <c r="L53" s="36" t="str">
        <f>IF(results!$AA53&lt;&gt;"c","",IF(OR(W53=AA53,X53=AA53,Y53=AA53,Z53=AA53),AA53+0.0004,AA53))</f>
        <v/>
      </c>
      <c r="M53" s="36" t="str">
        <f>IF(results!$AA53&lt;&gt;"c","",IF(OR(W53=AB53,X53=AB53,Y53=AB53,Z53=AB53,AA53=AB53),AB53+0.0005,AB53))</f>
        <v/>
      </c>
      <c r="N53" s="36" t="str">
        <f>IF(results!$AA53&lt;&gt;"c","",IF(OR(W53=AC53,X53=AC53,Y53=AC53,Z53=AC53,AA53=AC53,AB53=AC53),AC53+0.0006,AC53))</f>
        <v/>
      </c>
      <c r="O53" s="36" t="str">
        <f>IF(results!$AA53&lt;&gt;"c","",IF(OR(W53=AD53,X53=AD53,Y53=AD53,Z53=AD53,AA53=AD53,AB53=AD53,AC53=AD53),AD53+0.0007,AD53))</f>
        <v/>
      </c>
      <c r="P53" s="36" t="str">
        <f>IF(results!$AA53&lt;&gt;"c","",IF(OR(W53=AE53,X53=AE53,Y53=AE53,Z53=AE53,AA53=AE53,AB53=AE53,AC53=AE53,AD53=AE53),AE53+0.0008,AE53))</f>
        <v/>
      </c>
      <c r="Q53" s="36" t="str">
        <f>IF(results!$AA53&lt;&gt;"c","",IF(OR(W53=AF53,X53=AF53,Y53=AF53,Z53=AF53,AA53=AF53,AB53=AF53,AC53=AF53,AD53=AF53,AE53=AF53),AF53+0.0009,AF53))</f>
        <v/>
      </c>
      <c r="R53" s="36" t="str">
        <f>IF(results!$AA53&lt;&gt;"c","",AG53*2)</f>
        <v/>
      </c>
      <c r="S53" s="4">
        <f t="shared" si="8"/>
        <v>0</v>
      </c>
      <c r="T53" s="4">
        <f t="shared" si="4"/>
        <v>5.3000000000000001E-6</v>
      </c>
      <c r="U53" s="4" t="str">
        <f>IF(results!$AA53&lt;&gt;"c","",results!Z53)</f>
        <v/>
      </c>
      <c r="V53" s="4">
        <f>IF(results!AA53="A",1,IF(results!AA53="B",2,IF(results!AA53="C",3,99)))</f>
        <v>2</v>
      </c>
      <c r="W53" s="35">
        <f>results!C53+results!D53</f>
        <v>38</v>
      </c>
      <c r="X53" s="35">
        <f>results!E53+results!F53</f>
        <v>46</v>
      </c>
      <c r="Y53" s="35">
        <f>results!G53+results!H53</f>
        <v>53</v>
      </c>
      <c r="Z53" s="35">
        <f>results!I53+results!J53</f>
        <v>34</v>
      </c>
      <c r="AA53" s="35">
        <f>results!K53+results!L53</f>
        <v>41</v>
      </c>
      <c r="AB53" s="35">
        <f>results!M53+results!N53</f>
        <v>30</v>
      </c>
      <c r="AC53" s="35">
        <f>results!O53+results!P53</f>
        <v>55</v>
      </c>
      <c r="AD53" s="35">
        <f>results!Q53+results!R53</f>
        <v>50</v>
      </c>
      <c r="AE53" s="35">
        <f>results!S53+results!T53</f>
        <v>42</v>
      </c>
      <c r="AF53" s="35">
        <f>results!U53+results!V53</f>
        <v>32</v>
      </c>
      <c r="AG53" s="35">
        <f>results!W53+results!X53</f>
        <v>58</v>
      </c>
    </row>
    <row r="54" spans="1:33" x14ac:dyDescent="0.35">
      <c r="A54" s="18">
        <v>48</v>
      </c>
      <c r="B54" s="20">
        <f t="shared" si="6"/>
        <v>39</v>
      </c>
      <c r="C54" s="20">
        <f t="shared" si="7"/>
        <v>115</v>
      </c>
      <c r="D54" s="14">
        <f t="shared" si="9"/>
        <v>43</v>
      </c>
      <c r="E54" s="14">
        <f t="shared" si="9"/>
        <v>43</v>
      </c>
      <c r="F54" s="2" t="str">
        <f>IF(results!AA54&lt;&gt;"c","",results!B54)</f>
        <v/>
      </c>
      <c r="G54" s="2" t="str">
        <f>IF(results!$AA54&lt;&gt;"c","",results!Y54)</f>
        <v/>
      </c>
      <c r="H54" s="36" t="str">
        <f>IF(results!$AA54&lt;&gt;"c","",W54)</f>
        <v/>
      </c>
      <c r="I54" s="36" t="str">
        <f>IF(results!$AA54&lt;&gt;"c","",IF(X54=W54,X54+0.0001,X54))</f>
        <v/>
      </c>
      <c r="J54" s="36" t="str">
        <f>IF(results!$AA54&lt;&gt;"c","",IF(OR(W54=Y54,X54=Y54),Y54+0.0002,Y54))</f>
        <v/>
      </c>
      <c r="K54" s="36" t="str">
        <f>IF(results!$AA54&lt;&gt;"c","",IF(OR(W54=Z54,X54=Z54,Y54=Z54),Z54+0.0003,Z54))</f>
        <v/>
      </c>
      <c r="L54" s="36" t="str">
        <f>IF(results!$AA54&lt;&gt;"c","",IF(OR(W54=AA54,X54=AA54,Y54=AA54,Z54=AA54),AA54+0.0004,AA54))</f>
        <v/>
      </c>
      <c r="M54" s="36" t="str">
        <f>IF(results!$AA54&lt;&gt;"c","",IF(OR(W54=AB54,X54=AB54,Y54=AB54,Z54=AB54,AA54=AB54),AB54+0.0005,AB54))</f>
        <v/>
      </c>
      <c r="N54" s="36" t="str">
        <f>IF(results!$AA54&lt;&gt;"c","",IF(OR(W54=AC54,X54=AC54,Y54=AC54,Z54=AC54,AA54=AC54,AB54=AC54),AC54+0.0006,AC54))</f>
        <v/>
      </c>
      <c r="O54" s="36" t="str">
        <f>IF(results!$AA54&lt;&gt;"c","",IF(OR(W54=AD54,X54=AD54,Y54=AD54,Z54=AD54,AA54=AD54,AB54=AD54,AC54=AD54),AD54+0.0007,AD54))</f>
        <v/>
      </c>
      <c r="P54" s="36" t="str">
        <f>IF(results!$AA54&lt;&gt;"c","",IF(OR(W54=AE54,X54=AE54,Y54=AE54,Z54=AE54,AA54=AE54,AB54=AE54,AC54=AE54,AD54=AE54),AE54+0.0008,AE54))</f>
        <v/>
      </c>
      <c r="Q54" s="36" t="str">
        <f>IF(results!$AA54&lt;&gt;"c","",IF(OR(W54=AF54,X54=AF54,Y54=AF54,Z54=AF54,AA54=AF54,AB54=AF54,AC54=AF54,AD54=AF54,AE54=AF54),AF54+0.0009,AF54))</f>
        <v/>
      </c>
      <c r="R54" s="36" t="str">
        <f>IF(results!$AA54&lt;&gt;"c","",AG54*2)</f>
        <v/>
      </c>
      <c r="S54" s="4">
        <f t="shared" si="8"/>
        <v>0</v>
      </c>
      <c r="T54" s="4">
        <f t="shared" si="4"/>
        <v>5.4E-6</v>
      </c>
      <c r="U54" s="4" t="str">
        <f>IF(results!$AA54&lt;&gt;"c","",results!Z54)</f>
        <v/>
      </c>
      <c r="V54" s="4">
        <f>IF(results!AA54="A",1,IF(results!AA54="B",2,IF(results!AA54="C",3,99)))</f>
        <v>2</v>
      </c>
      <c r="W54" s="35">
        <f>results!C54+results!D54</f>
        <v>55</v>
      </c>
      <c r="X54" s="35">
        <f>results!E54+results!F54</f>
        <v>43</v>
      </c>
      <c r="Y54" s="35">
        <f>results!G54+results!H54</f>
        <v>0</v>
      </c>
      <c r="Z54" s="35">
        <f>results!I54+results!J54</f>
        <v>40</v>
      </c>
      <c r="AA54" s="35">
        <f>results!K54+results!L54</f>
        <v>0</v>
      </c>
      <c r="AB54" s="35">
        <f>results!M54+results!N54</f>
        <v>0</v>
      </c>
      <c r="AC54" s="35">
        <f>results!O54+results!P54</f>
        <v>37</v>
      </c>
      <c r="AD54" s="35">
        <f>results!Q54+results!R54</f>
        <v>46</v>
      </c>
      <c r="AE54" s="35">
        <f>results!S54+results!T54</f>
        <v>54</v>
      </c>
      <c r="AF54" s="35">
        <f>results!U54+results!V54</f>
        <v>26</v>
      </c>
      <c r="AG54" s="35">
        <f>results!W54+results!X54</f>
        <v>42</v>
      </c>
    </row>
    <row r="55" spans="1:33" x14ac:dyDescent="0.35">
      <c r="A55" s="18">
        <v>49</v>
      </c>
      <c r="B55" s="20">
        <f t="shared" si="6"/>
        <v>39</v>
      </c>
      <c r="C55" s="20">
        <f t="shared" si="7"/>
        <v>114</v>
      </c>
      <c r="D55" s="14">
        <f t="shared" si="9"/>
        <v>43</v>
      </c>
      <c r="E55" s="14">
        <f t="shared" si="9"/>
        <v>43</v>
      </c>
      <c r="F55" s="2" t="str">
        <f>IF(results!AA55&lt;&gt;"c","",results!B55)</f>
        <v/>
      </c>
      <c r="G55" s="2" t="str">
        <f>IF(results!$AA55&lt;&gt;"c","",results!Y55)</f>
        <v/>
      </c>
      <c r="H55" s="36" t="str">
        <f>IF(results!$AA55&lt;&gt;"c","",W55)</f>
        <v/>
      </c>
      <c r="I55" s="36" t="str">
        <f>IF(results!$AA55&lt;&gt;"c","",IF(X55=W55,X55+0.0001,X55))</f>
        <v/>
      </c>
      <c r="J55" s="36" t="str">
        <f>IF(results!$AA55&lt;&gt;"c","",IF(OR(W55=Y55,X55=Y55),Y55+0.0002,Y55))</f>
        <v/>
      </c>
      <c r="K55" s="36" t="str">
        <f>IF(results!$AA55&lt;&gt;"c","",IF(OR(W55=Z55,X55=Z55,Y55=Z55),Z55+0.0003,Z55))</f>
        <v/>
      </c>
      <c r="L55" s="36" t="str">
        <f>IF(results!$AA55&lt;&gt;"c","",IF(OR(W55=AA55,X55=AA55,Y55=AA55,Z55=AA55),AA55+0.0004,AA55))</f>
        <v/>
      </c>
      <c r="M55" s="36" t="str">
        <f>IF(results!$AA55&lt;&gt;"c","",IF(OR(W55=AB55,X55=AB55,Y55=AB55,Z55=AB55,AA55=AB55),AB55+0.0005,AB55))</f>
        <v/>
      </c>
      <c r="N55" s="36" t="str">
        <f>IF(results!$AA55&lt;&gt;"c","",IF(OR(W55=AC55,X55=AC55,Y55=AC55,Z55=AC55,AA55=AC55,AB55=AC55),AC55+0.0006,AC55))</f>
        <v/>
      </c>
      <c r="O55" s="36" t="str">
        <f>IF(results!$AA55&lt;&gt;"c","",IF(OR(W55=AD55,X55=AD55,Y55=AD55,Z55=AD55,AA55=AD55,AB55=AD55,AC55=AD55),AD55+0.0007,AD55))</f>
        <v/>
      </c>
      <c r="P55" s="36" t="str">
        <f>IF(results!$AA55&lt;&gt;"c","",IF(OR(W55=AE55,X55=AE55,Y55=AE55,Z55=AE55,AA55=AE55,AB55=AE55,AC55=AE55,AD55=AE55),AE55+0.0008,AE55))</f>
        <v/>
      </c>
      <c r="Q55" s="36" t="str">
        <f>IF(results!$AA55&lt;&gt;"c","",IF(OR(W55=AF55,X55=AF55,Y55=AF55,Z55=AF55,AA55=AF55,AB55=AF55,AC55=AF55,AD55=AF55,AE55=AF55),AF55+0.0009,AF55))</f>
        <v/>
      </c>
      <c r="R55" s="36" t="str">
        <f>IF(results!$AA55&lt;&gt;"c","",AG55*2)</f>
        <v/>
      </c>
      <c r="S55" s="4">
        <f t="shared" si="8"/>
        <v>0</v>
      </c>
      <c r="T55" s="4">
        <f t="shared" si="4"/>
        <v>5.4999999999999999E-6</v>
      </c>
      <c r="U55" s="4" t="str">
        <f>IF(results!$AA55&lt;&gt;"c","",results!Z55)</f>
        <v/>
      </c>
      <c r="V55" s="4">
        <f>IF(results!AA55="A",1,IF(results!AA55="B",2,IF(results!AA55="C",3,99)))</f>
        <v>2</v>
      </c>
      <c r="W55" s="35">
        <f>results!C55+results!D55</f>
        <v>0</v>
      </c>
      <c r="X55" s="35">
        <f>results!E55+results!F55</f>
        <v>0</v>
      </c>
      <c r="Y55" s="35">
        <f>results!G55+results!H55</f>
        <v>0</v>
      </c>
      <c r="Z55" s="35">
        <f>results!I55+results!J55</f>
        <v>0</v>
      </c>
      <c r="AA55" s="35">
        <f>results!K55+results!L55</f>
        <v>0</v>
      </c>
      <c r="AB55" s="35">
        <f>results!M55+results!N55</f>
        <v>52</v>
      </c>
      <c r="AC55" s="35">
        <f>results!O55+results!P55</f>
        <v>0</v>
      </c>
      <c r="AD55" s="35">
        <f>results!Q55+results!R55</f>
        <v>0</v>
      </c>
      <c r="AE55" s="35">
        <f>results!S55+results!T55</f>
        <v>0</v>
      </c>
      <c r="AF55" s="35">
        <f>results!U55+results!V55</f>
        <v>0</v>
      </c>
      <c r="AG55" s="35">
        <f>results!W55+results!X55</f>
        <v>47</v>
      </c>
    </row>
    <row r="56" spans="1:33" x14ac:dyDescent="0.35">
      <c r="A56" s="18">
        <v>50</v>
      </c>
      <c r="B56" s="20">
        <f t="shared" si="6"/>
        <v>110</v>
      </c>
      <c r="C56" s="20">
        <f t="shared" si="7"/>
        <v>11</v>
      </c>
      <c r="D56" s="14">
        <f t="shared" si="9"/>
        <v>11</v>
      </c>
      <c r="E56" s="14">
        <f t="shared" si="9"/>
        <v>11</v>
      </c>
      <c r="F56" s="2" t="str">
        <f>IF(results!AA56&lt;&gt;"c","",results!B56)</f>
        <v>Konte Janez</v>
      </c>
      <c r="G56" s="2">
        <f>IF(results!$AA56&lt;&gt;"c","",results!Y56)</f>
        <v>4</v>
      </c>
      <c r="H56" s="36">
        <f>IF(results!$AA56&lt;&gt;"c","",W56)</f>
        <v>0</v>
      </c>
      <c r="I56" s="36">
        <f>IF(results!$AA56&lt;&gt;"c","",IF(X56=W56,X56+0.0001,X56))</f>
        <v>1E-4</v>
      </c>
      <c r="J56" s="36">
        <f>IF(results!$AA56&lt;&gt;"c","",IF(OR(W56=Y56,X56=Y56),Y56+0.0002,Y56))</f>
        <v>2.0000000000000001E-4</v>
      </c>
      <c r="K56" s="36">
        <f>IF(results!$AA56&lt;&gt;"c","",IF(OR(W56=Z56,X56=Z56,Y56=Z56),Z56+0.0003,Z56))</f>
        <v>2.9999999999999997E-4</v>
      </c>
      <c r="L56" s="36">
        <f>IF(results!$AA56&lt;&gt;"c","",IF(OR(W56=AA56,X56=AA56,Y56=AA56,Z56=AA56),AA56+0.0004,AA56))</f>
        <v>4.0000000000000002E-4</v>
      </c>
      <c r="M56" s="36">
        <f>IF(results!$AA56&lt;&gt;"c","",IF(OR(W56=AB56,X56=AB56,Y56=AB56,Z56=AB56,AA56=AB56),AB56+0.0005,AB56))</f>
        <v>48</v>
      </c>
      <c r="N56" s="36">
        <f>IF(results!$AA56&lt;&gt;"c","",IF(OR(W56=AC56,X56=AC56,Y56=AC56,Z56=AC56,AA56=AC56,AB56=AC56),AC56+0.0006,AC56))</f>
        <v>53</v>
      </c>
      <c r="O56" s="36">
        <f>IF(results!$AA56&lt;&gt;"c","",IF(OR(W56=AD56,X56=AD56,Y56=AD56,Z56=AD56,AA56=AD56,AB56=AD56,AC56=AD56),AD56+0.0007,AD56))</f>
        <v>51</v>
      </c>
      <c r="P56" s="36">
        <f>IF(results!$AA56&lt;&gt;"c","",IF(OR(W56=AE56,X56=AE56,Y56=AE56,Z56=AE56,AA56=AE56,AB56=AE56,AC56=AE56,AD56=AE56),AE56+0.0008,AE56))</f>
        <v>8.0000000000000004E-4</v>
      </c>
      <c r="Q56" s="36">
        <f>IF(results!$AA56&lt;&gt;"c","",IF(OR(W56=AF56,X56=AF56,Y56=AF56,Z56=AF56,AA56=AF56,AB56=AF56,AC56=AF56,AD56=AF56,AE56=AF56),AF56+0.0009,AF56))</f>
        <v>8.9999999999999998E-4</v>
      </c>
      <c r="R56" s="36">
        <f>IF(results!$AA56&lt;&gt;"c","",AG56*2)</f>
        <v>74</v>
      </c>
      <c r="S56" s="4">
        <f t="shared" si="8"/>
        <v>226.0017</v>
      </c>
      <c r="T56" s="4">
        <f t="shared" si="4"/>
        <v>226.00170560000001</v>
      </c>
      <c r="U56" s="4">
        <f>IF(results!$AA56&lt;&gt;"c","",results!Z56)</f>
        <v>28.4</v>
      </c>
      <c r="V56" s="4">
        <f>IF(results!AA56="A",1,IF(results!AA56="B",2,IF(results!AA56="C",3,99)))</f>
        <v>3</v>
      </c>
      <c r="W56" s="35">
        <f>results!C56+results!D56</f>
        <v>0</v>
      </c>
      <c r="X56" s="35">
        <f>results!E56+results!F56</f>
        <v>0</v>
      </c>
      <c r="Y56" s="35">
        <f>results!G56+results!H56</f>
        <v>0</v>
      </c>
      <c r="Z56" s="35">
        <f>results!I56+results!J56</f>
        <v>0</v>
      </c>
      <c r="AA56" s="35">
        <f>results!K56+results!L56</f>
        <v>0</v>
      </c>
      <c r="AB56" s="35">
        <f>results!M56+results!N56</f>
        <v>48</v>
      </c>
      <c r="AC56" s="35">
        <f>results!O56+results!P56</f>
        <v>53</v>
      </c>
      <c r="AD56" s="35">
        <f>results!Q56+results!R56</f>
        <v>51</v>
      </c>
      <c r="AE56" s="35">
        <f>results!S56+results!T56</f>
        <v>0</v>
      </c>
      <c r="AF56" s="35">
        <f>results!U56+results!V56</f>
        <v>0</v>
      </c>
      <c r="AG56" s="35">
        <f>results!W56+results!X56</f>
        <v>37</v>
      </c>
    </row>
    <row r="57" spans="1:33" x14ac:dyDescent="0.35">
      <c r="A57" s="18">
        <v>51</v>
      </c>
      <c r="B57" s="20">
        <f t="shared" si="6"/>
        <v>39</v>
      </c>
      <c r="C57" s="20">
        <f t="shared" si="7"/>
        <v>113</v>
      </c>
      <c r="D57" s="14">
        <f t="shared" si="9"/>
        <v>43</v>
      </c>
      <c r="E57" s="14">
        <f t="shared" si="9"/>
        <v>43</v>
      </c>
      <c r="F57" s="2" t="str">
        <f>IF(results!AA57&lt;&gt;"c","",results!B57)</f>
        <v/>
      </c>
      <c r="G57" s="2" t="str">
        <f>IF(results!$AA57&lt;&gt;"c","",results!Y57)</f>
        <v/>
      </c>
      <c r="H57" s="36" t="str">
        <f>IF(results!$AA57&lt;&gt;"c","",W57)</f>
        <v/>
      </c>
      <c r="I57" s="36" t="str">
        <f>IF(results!$AA57&lt;&gt;"c","",IF(X57=W57,X57+0.0001,X57))</f>
        <v/>
      </c>
      <c r="J57" s="36" t="str">
        <f>IF(results!$AA57&lt;&gt;"c","",IF(OR(W57=Y57,X57=Y57),Y57+0.0002,Y57))</f>
        <v/>
      </c>
      <c r="K57" s="36" t="str">
        <f>IF(results!$AA57&lt;&gt;"c","",IF(OR(W57=Z57,X57=Z57,Y57=Z57),Z57+0.0003,Z57))</f>
        <v/>
      </c>
      <c r="L57" s="36" t="str">
        <f>IF(results!$AA57&lt;&gt;"c","",IF(OR(W57=AA57,X57=AA57,Y57=AA57,Z57=AA57),AA57+0.0004,AA57))</f>
        <v/>
      </c>
      <c r="M57" s="36" t="str">
        <f>IF(results!$AA57&lt;&gt;"c","",IF(OR(W57=AB57,X57=AB57,Y57=AB57,Z57=AB57,AA57=AB57),AB57+0.0005,AB57))</f>
        <v/>
      </c>
      <c r="N57" s="36" t="str">
        <f>IF(results!$AA57&lt;&gt;"c","",IF(OR(W57=AC57,X57=AC57,Y57=AC57,Z57=AC57,AA57=AC57,AB57=AC57),AC57+0.0006,AC57))</f>
        <v/>
      </c>
      <c r="O57" s="36" t="str">
        <f>IF(results!$AA57&lt;&gt;"c","",IF(OR(W57=AD57,X57=AD57,Y57=AD57,Z57=AD57,AA57=AD57,AB57=AD57,AC57=AD57),AD57+0.0007,AD57))</f>
        <v/>
      </c>
      <c r="P57" s="36" t="str">
        <f>IF(results!$AA57&lt;&gt;"c","",IF(OR(W57=AE57,X57=AE57,Y57=AE57,Z57=AE57,AA57=AE57,AB57=AE57,AC57=AE57,AD57=AE57),AE57+0.0008,AE57))</f>
        <v/>
      </c>
      <c r="Q57" s="36" t="str">
        <f>IF(results!$AA57&lt;&gt;"c","",IF(OR(W57=AF57,X57=AF57,Y57=AF57,Z57=AF57,AA57=AF57,AB57=AF57,AC57=AF57,AD57=AF57,AE57=AF57),AF57+0.0009,AF57))</f>
        <v/>
      </c>
      <c r="R57" s="36" t="str">
        <f>IF(results!$AA57&lt;&gt;"c","",AG57*2)</f>
        <v/>
      </c>
      <c r="S57" s="4">
        <f t="shared" si="8"/>
        <v>0</v>
      </c>
      <c r="T57" s="4">
        <f t="shared" si="4"/>
        <v>5.6999999999999996E-6</v>
      </c>
      <c r="U57" s="4" t="str">
        <f>IF(results!$AA57&lt;&gt;"c","",results!Z57)</f>
        <v/>
      </c>
      <c r="V57" s="4">
        <f>IF(results!AA57="A",1,IF(results!AA57="B",2,IF(results!AA57="C",3,99)))</f>
        <v>2</v>
      </c>
      <c r="W57" s="35">
        <f>results!C57+results!D57</f>
        <v>0</v>
      </c>
      <c r="X57" s="35">
        <f>results!E57+results!F57</f>
        <v>0</v>
      </c>
      <c r="Y57" s="35">
        <f>results!G57+results!H57</f>
        <v>0</v>
      </c>
      <c r="Z57" s="35">
        <f>results!I57+results!J57</f>
        <v>0</v>
      </c>
      <c r="AA57" s="35">
        <f>results!K57+results!L57</f>
        <v>34</v>
      </c>
      <c r="AB57" s="35">
        <f>results!M57+results!N57</f>
        <v>0</v>
      </c>
      <c r="AC57" s="35">
        <f>results!O57+results!P57</f>
        <v>0</v>
      </c>
      <c r="AD57" s="35">
        <f>results!Q57+results!R57</f>
        <v>0</v>
      </c>
      <c r="AE57" s="35">
        <f>results!S57+results!T57</f>
        <v>0</v>
      </c>
      <c r="AF57" s="35">
        <f>results!U57+results!V57</f>
        <v>0</v>
      </c>
      <c r="AG57" s="35">
        <f>results!W57+results!X57</f>
        <v>0</v>
      </c>
    </row>
    <row r="58" spans="1:33" x14ac:dyDescent="0.35">
      <c r="A58" s="18">
        <v>52</v>
      </c>
      <c r="B58" s="20">
        <f t="shared" si="6"/>
        <v>39</v>
      </c>
      <c r="C58" s="20">
        <f t="shared" si="7"/>
        <v>112</v>
      </c>
      <c r="D58" s="14">
        <f t="shared" si="9"/>
        <v>43</v>
      </c>
      <c r="E58" s="14">
        <f t="shared" si="9"/>
        <v>43</v>
      </c>
      <c r="F58" s="2" t="str">
        <f>IF(results!AA58&lt;&gt;"c","",results!B58)</f>
        <v/>
      </c>
      <c r="G58" s="2" t="str">
        <f>IF(results!$AA58&lt;&gt;"c","",results!Y58)</f>
        <v/>
      </c>
      <c r="H58" s="36" t="str">
        <f>IF(results!$AA58&lt;&gt;"c","",W58)</f>
        <v/>
      </c>
      <c r="I58" s="36" t="str">
        <f>IF(results!$AA58&lt;&gt;"c","",IF(X58=W58,X58+0.0001,X58))</f>
        <v/>
      </c>
      <c r="J58" s="36" t="str">
        <f>IF(results!$AA58&lt;&gt;"c","",IF(OR(W58=Y58,X58=Y58),Y58+0.0002,Y58))</f>
        <v/>
      </c>
      <c r="K58" s="36" t="str">
        <f>IF(results!$AA58&lt;&gt;"c","",IF(OR(W58=Z58,X58=Z58,Y58=Z58),Z58+0.0003,Z58))</f>
        <v/>
      </c>
      <c r="L58" s="36" t="str">
        <f>IF(results!$AA58&lt;&gt;"c","",IF(OR(W58=AA58,X58=AA58,Y58=AA58,Z58=AA58),AA58+0.0004,AA58))</f>
        <v/>
      </c>
      <c r="M58" s="36" t="str">
        <f>IF(results!$AA58&lt;&gt;"c","",IF(OR(W58=AB58,X58=AB58,Y58=AB58,Z58=AB58,AA58=AB58),AB58+0.0005,AB58))</f>
        <v/>
      </c>
      <c r="N58" s="36" t="str">
        <f>IF(results!$AA58&lt;&gt;"c","",IF(OR(W58=AC58,X58=AC58,Y58=AC58,Z58=AC58,AA58=AC58,AB58=AC58),AC58+0.0006,AC58))</f>
        <v/>
      </c>
      <c r="O58" s="36" t="str">
        <f>IF(results!$AA58&lt;&gt;"c","",IF(OR(W58=AD58,X58=AD58,Y58=AD58,Z58=AD58,AA58=AD58,AB58=AD58,AC58=AD58),AD58+0.0007,AD58))</f>
        <v/>
      </c>
      <c r="P58" s="36" t="str">
        <f>IF(results!$AA58&lt;&gt;"c","",IF(OR(W58=AE58,X58=AE58,Y58=AE58,Z58=AE58,AA58=AE58,AB58=AE58,AC58=AE58,AD58=AE58),AE58+0.0008,AE58))</f>
        <v/>
      </c>
      <c r="Q58" s="36" t="str">
        <f>IF(results!$AA58&lt;&gt;"c","",IF(OR(W58=AF58,X58=AF58,Y58=AF58,Z58=AF58,AA58=AF58,AB58=AF58,AC58=AF58,AD58=AF58,AE58=AF58),AF58+0.0009,AF58))</f>
        <v/>
      </c>
      <c r="R58" s="36" t="str">
        <f>IF(results!$AA58&lt;&gt;"c","",AG58*2)</f>
        <v/>
      </c>
      <c r="S58" s="4">
        <f t="shared" si="8"/>
        <v>0</v>
      </c>
      <c r="T58" s="4">
        <f t="shared" si="4"/>
        <v>5.7999999999999995E-6</v>
      </c>
      <c r="U58" s="4" t="str">
        <f>IF(results!$AA58&lt;&gt;"c","",results!Z58)</f>
        <v/>
      </c>
      <c r="V58" s="4">
        <f>IF(results!AA58="A",1,IF(results!AA58="B",2,IF(results!AA58="C",3,99)))</f>
        <v>2</v>
      </c>
      <c r="W58" s="35">
        <f>results!C58+results!D58</f>
        <v>0</v>
      </c>
      <c r="X58" s="35">
        <f>results!E58+results!F58</f>
        <v>0</v>
      </c>
      <c r="Y58" s="35">
        <f>results!G58+results!H58</f>
        <v>0</v>
      </c>
      <c r="Z58" s="35">
        <f>results!I58+results!J58</f>
        <v>17</v>
      </c>
      <c r="AA58" s="35">
        <f>results!K58+results!L58</f>
        <v>0</v>
      </c>
      <c r="AB58" s="35">
        <f>results!M58+results!N58</f>
        <v>0</v>
      </c>
      <c r="AC58" s="35">
        <f>results!O58+results!P58</f>
        <v>0</v>
      </c>
      <c r="AD58" s="35">
        <f>results!Q58+results!R58</f>
        <v>0</v>
      </c>
      <c r="AE58" s="35">
        <f>results!S58+results!T58</f>
        <v>0</v>
      </c>
      <c r="AF58" s="35">
        <f>results!U58+results!V58</f>
        <v>0</v>
      </c>
      <c r="AG58" s="35">
        <f>results!W58+results!X58</f>
        <v>0</v>
      </c>
    </row>
    <row r="59" spans="1:33" x14ac:dyDescent="0.35">
      <c r="A59" s="18">
        <v>53</v>
      </c>
      <c r="B59" s="20">
        <f t="shared" si="6"/>
        <v>39</v>
      </c>
      <c r="C59" s="20">
        <f t="shared" si="7"/>
        <v>111</v>
      </c>
      <c r="D59" s="14">
        <f t="shared" si="9"/>
        <v>43</v>
      </c>
      <c r="E59" s="14">
        <f t="shared" si="9"/>
        <v>43</v>
      </c>
      <c r="F59" s="2" t="str">
        <f>IF(results!AA59&lt;&gt;"c","",results!B59)</f>
        <v/>
      </c>
      <c r="G59" s="2" t="str">
        <f>IF(results!$AA59&lt;&gt;"c","",results!Y59)</f>
        <v/>
      </c>
      <c r="H59" s="36" t="str">
        <f>IF(results!$AA59&lt;&gt;"c","",W59)</f>
        <v/>
      </c>
      <c r="I59" s="36" t="str">
        <f>IF(results!$AA59&lt;&gt;"c","",IF(X59=W59,X59+0.0001,X59))</f>
        <v/>
      </c>
      <c r="J59" s="36" t="str">
        <f>IF(results!$AA59&lt;&gt;"c","",IF(OR(W59=Y59,X59=Y59),Y59+0.0002,Y59))</f>
        <v/>
      </c>
      <c r="K59" s="36" t="str">
        <f>IF(results!$AA59&lt;&gt;"c","",IF(OR(W59=Z59,X59=Z59,Y59=Z59),Z59+0.0003,Z59))</f>
        <v/>
      </c>
      <c r="L59" s="36" t="str">
        <f>IF(results!$AA59&lt;&gt;"c","",IF(OR(W59=AA59,X59=AA59,Y59=AA59,Z59=AA59),AA59+0.0004,AA59))</f>
        <v/>
      </c>
      <c r="M59" s="36" t="str">
        <f>IF(results!$AA59&lt;&gt;"c","",IF(OR(W59=AB59,X59=AB59,Y59=AB59,Z59=AB59,AA59=AB59),AB59+0.0005,AB59))</f>
        <v/>
      </c>
      <c r="N59" s="36" t="str">
        <f>IF(results!$AA59&lt;&gt;"c","",IF(OR(W59=AC59,X59=AC59,Y59=AC59,Z59=AC59,AA59=AC59,AB59=AC59),AC59+0.0006,AC59))</f>
        <v/>
      </c>
      <c r="O59" s="36" t="str">
        <f>IF(results!$AA59&lt;&gt;"c","",IF(OR(W59=AD59,X59=AD59,Y59=AD59,Z59=AD59,AA59=AD59,AB59=AD59,AC59=AD59),AD59+0.0007,AD59))</f>
        <v/>
      </c>
      <c r="P59" s="36" t="str">
        <f>IF(results!$AA59&lt;&gt;"c","",IF(OR(W59=AE59,X59=AE59,Y59=AE59,Z59=AE59,AA59=AE59,AB59=AE59,AC59=AE59,AD59=AE59),AE59+0.0008,AE59))</f>
        <v/>
      </c>
      <c r="Q59" s="36" t="str">
        <f>IF(results!$AA59&lt;&gt;"c","",IF(OR(W59=AF59,X59=AF59,Y59=AF59,Z59=AF59,AA59=AF59,AB59=AF59,AC59=AF59,AD59=AF59,AE59=AF59),AF59+0.0009,AF59))</f>
        <v/>
      </c>
      <c r="R59" s="36" t="str">
        <f>IF(results!$AA59&lt;&gt;"c","",AG59*2)</f>
        <v/>
      </c>
      <c r="S59" s="4">
        <f t="shared" si="8"/>
        <v>0</v>
      </c>
      <c r="T59" s="4">
        <f t="shared" si="4"/>
        <v>5.8999999999999994E-6</v>
      </c>
      <c r="U59" s="4" t="str">
        <f>IF(results!$AA59&lt;&gt;"c","",results!Z59)</f>
        <v/>
      </c>
      <c r="V59" s="4">
        <f>IF(results!AA59="A",1,IF(results!AA59="B",2,IF(results!AA59="C",3,99)))</f>
        <v>2</v>
      </c>
      <c r="W59" s="35">
        <f>results!C59+results!D59</f>
        <v>0</v>
      </c>
      <c r="X59" s="35">
        <f>results!E59+results!F59</f>
        <v>0</v>
      </c>
      <c r="Y59" s="35">
        <f>results!G59+results!H59</f>
        <v>0</v>
      </c>
      <c r="Z59" s="35">
        <f>results!I59+results!J59</f>
        <v>0</v>
      </c>
      <c r="AA59" s="35">
        <f>results!K59+results!L59</f>
        <v>0</v>
      </c>
      <c r="AB59" s="35">
        <f>results!M59+results!N59</f>
        <v>0</v>
      </c>
      <c r="AC59" s="35">
        <f>results!O59+results!P59</f>
        <v>0</v>
      </c>
      <c r="AD59" s="35">
        <f>results!Q59+results!R59</f>
        <v>0</v>
      </c>
      <c r="AE59" s="35">
        <f>results!S59+results!T59</f>
        <v>0</v>
      </c>
      <c r="AF59" s="35">
        <f>results!U59+results!V59</f>
        <v>38</v>
      </c>
      <c r="AG59" s="35">
        <f>results!W59+results!X59</f>
        <v>44</v>
      </c>
    </row>
    <row r="60" spans="1:33" x14ac:dyDescent="0.35">
      <c r="A60" s="18">
        <v>54</v>
      </c>
      <c r="B60" s="20">
        <f t="shared" si="6"/>
        <v>1</v>
      </c>
      <c r="C60" s="20">
        <f t="shared" si="7"/>
        <v>110</v>
      </c>
      <c r="D60" s="14">
        <f t="shared" si="9"/>
        <v>43</v>
      </c>
      <c r="E60" s="14">
        <f t="shared" si="9"/>
        <v>43</v>
      </c>
      <c r="F60" s="2" t="str">
        <f>IF(results!AA60&lt;&gt;"c","",results!B60)</f>
        <v/>
      </c>
      <c r="G60" s="2" t="str">
        <f>IF(results!$AA60&lt;&gt;"c","",results!Y60)</f>
        <v/>
      </c>
      <c r="H60" s="36" t="str">
        <f>IF(results!$AA60&lt;&gt;"c","",W60)</f>
        <v/>
      </c>
      <c r="I60" s="36" t="str">
        <f>IF(results!$AA60&lt;&gt;"c","",IF(X60=W60,X60+0.0001,X60))</f>
        <v/>
      </c>
      <c r="J60" s="36" t="str">
        <f>IF(results!$AA60&lt;&gt;"c","",IF(OR(W60=Y60,X60=Y60),Y60+0.0002,Y60))</f>
        <v/>
      </c>
      <c r="K60" s="36" t="str">
        <f>IF(results!$AA60&lt;&gt;"c","",IF(OR(W60=Z60,X60=Z60,Y60=Z60),Z60+0.0003,Z60))</f>
        <v/>
      </c>
      <c r="L60" s="36" t="str">
        <f>IF(results!$AA60&lt;&gt;"c","",IF(OR(W60=AA60,X60=AA60,Y60=AA60,Z60=AA60),AA60+0.0004,AA60))</f>
        <v/>
      </c>
      <c r="M60" s="36" t="str">
        <f>IF(results!$AA60&lt;&gt;"c","",IF(OR(W60=AB60,X60=AB60,Y60=AB60,Z60=AB60,AA60=AB60),AB60+0.0005,AB60))</f>
        <v/>
      </c>
      <c r="N60" s="36" t="str">
        <f>IF(results!$AA60&lt;&gt;"c","",IF(OR(W60=AC60,X60=AC60,Y60=AC60,Z60=AC60,AA60=AC60,AB60=AC60),AC60+0.0006,AC60))</f>
        <v/>
      </c>
      <c r="O60" s="36" t="str">
        <f>IF(results!$AA60&lt;&gt;"c","",IF(OR(W60=AD60,X60=AD60,Y60=AD60,Z60=AD60,AA60=AD60,AB60=AD60,AC60=AD60),AD60+0.0007,AD60))</f>
        <v/>
      </c>
      <c r="P60" s="36" t="str">
        <f>IF(results!$AA60&lt;&gt;"c","",IF(OR(W60=AE60,X60=AE60,Y60=AE60,Z60=AE60,AA60=AE60,AB60=AE60,AC60=AE60,AD60=AE60),AE60+0.0008,AE60))</f>
        <v/>
      </c>
      <c r="Q60" s="36" t="str">
        <f>IF(results!$AA60&lt;&gt;"c","",IF(OR(W60=AF60,X60=AF60,Y60=AF60,Z60=AF60,AA60=AF60,AB60=AF60,AC60=AF60,AD60=AF60,AE60=AF60),AF60+0.0009,AF60))</f>
        <v/>
      </c>
      <c r="R60" s="36" t="str">
        <f>IF(results!$AA60&lt;&gt;"c","",AG60*2)</f>
        <v/>
      </c>
      <c r="S60" s="4">
        <f t="shared" si="8"/>
        <v>0</v>
      </c>
      <c r="T60" s="4">
        <f t="shared" si="4"/>
        <v>6.0000000000000002E-6</v>
      </c>
      <c r="U60" s="4" t="str">
        <f>IF(results!$AA60&lt;&gt;"c","",results!Z60)</f>
        <v/>
      </c>
      <c r="V60" s="4">
        <f>IF(results!AA60="A",1,IF(results!AA60="B",2,IF(results!AA60="C",3,99)))</f>
        <v>1</v>
      </c>
      <c r="W60" s="35">
        <f>results!C60+results!D60</f>
        <v>0</v>
      </c>
      <c r="X60" s="35">
        <f>results!E60+results!F60</f>
        <v>53</v>
      </c>
      <c r="Y60" s="35">
        <f>results!G60+results!H60</f>
        <v>0</v>
      </c>
      <c r="Z60" s="35">
        <f>results!I60+results!J60</f>
        <v>0</v>
      </c>
      <c r="AA60" s="35">
        <f>results!K60+results!L60</f>
        <v>0</v>
      </c>
      <c r="AB60" s="35">
        <f>results!M60+results!N60</f>
        <v>0</v>
      </c>
      <c r="AC60" s="35">
        <f>results!O60+results!P60</f>
        <v>0</v>
      </c>
      <c r="AD60" s="35">
        <f>results!Q60+results!R60</f>
        <v>0</v>
      </c>
      <c r="AE60" s="35">
        <f>results!S60+results!T60</f>
        <v>0</v>
      </c>
      <c r="AF60" s="35">
        <f>results!U60+results!V60</f>
        <v>0</v>
      </c>
      <c r="AG60" s="35">
        <f>results!W60+results!X60</f>
        <v>0</v>
      </c>
    </row>
    <row r="61" spans="1:33" x14ac:dyDescent="0.35">
      <c r="A61" s="18">
        <v>55</v>
      </c>
      <c r="B61" s="20">
        <f t="shared" si="6"/>
        <v>1</v>
      </c>
      <c r="C61" s="20">
        <f t="shared" si="7"/>
        <v>109</v>
      </c>
      <c r="D61" s="14">
        <f t="shared" si="9"/>
        <v>43</v>
      </c>
      <c r="E61" s="14">
        <f t="shared" si="9"/>
        <v>43</v>
      </c>
      <c r="F61" s="2" t="str">
        <f>IF(results!AA61&lt;&gt;"c","",results!B61)</f>
        <v/>
      </c>
      <c r="G61" s="2" t="str">
        <f>IF(results!$AA61&lt;&gt;"c","",results!Y61)</f>
        <v/>
      </c>
      <c r="H61" s="36" t="str">
        <f>IF(results!$AA61&lt;&gt;"c","",W61)</f>
        <v/>
      </c>
      <c r="I61" s="36" t="str">
        <f>IF(results!$AA61&lt;&gt;"c","",IF(X61=W61,X61+0.0001,X61))</f>
        <v/>
      </c>
      <c r="J61" s="36" t="str">
        <f>IF(results!$AA61&lt;&gt;"c","",IF(OR(W61=Y61,X61=Y61),Y61+0.0002,Y61))</f>
        <v/>
      </c>
      <c r="K61" s="36" t="str">
        <f>IF(results!$AA61&lt;&gt;"c","",IF(OR(W61=Z61,X61=Z61,Y61=Z61),Z61+0.0003,Z61))</f>
        <v/>
      </c>
      <c r="L61" s="36" t="str">
        <f>IF(results!$AA61&lt;&gt;"c","",IF(OR(W61=AA61,X61=AA61,Y61=AA61,Z61=AA61),AA61+0.0004,AA61))</f>
        <v/>
      </c>
      <c r="M61" s="36" t="str">
        <f>IF(results!$AA61&lt;&gt;"c","",IF(OR(W61=AB61,X61=AB61,Y61=AB61,Z61=AB61,AA61=AB61),AB61+0.0005,AB61))</f>
        <v/>
      </c>
      <c r="N61" s="36" t="str">
        <f>IF(results!$AA61&lt;&gt;"c","",IF(OR(W61=AC61,X61=AC61,Y61=AC61,Z61=AC61,AA61=AC61,AB61=AC61),AC61+0.0006,AC61))</f>
        <v/>
      </c>
      <c r="O61" s="36" t="str">
        <f>IF(results!$AA61&lt;&gt;"c","",IF(OR(W61=AD61,X61=AD61,Y61=AD61,Z61=AD61,AA61=AD61,AB61=AD61,AC61=AD61),AD61+0.0007,AD61))</f>
        <v/>
      </c>
      <c r="P61" s="36" t="str">
        <f>IF(results!$AA61&lt;&gt;"c","",IF(OR(W61=AE61,X61=AE61,Y61=AE61,Z61=AE61,AA61=AE61,AB61=AE61,AC61=AE61,AD61=AE61),AE61+0.0008,AE61))</f>
        <v/>
      </c>
      <c r="Q61" s="36" t="str">
        <f>IF(results!$AA61&lt;&gt;"c","",IF(OR(W61=AF61,X61=AF61,Y61=AF61,Z61=AF61,AA61=AF61,AB61=AF61,AC61=AF61,AD61=AF61,AE61=AF61),AF61+0.0009,AF61))</f>
        <v/>
      </c>
      <c r="R61" s="36" t="str">
        <f>IF(results!$AA61&lt;&gt;"c","",AG61*2)</f>
        <v/>
      </c>
      <c r="S61" s="4">
        <f t="shared" si="8"/>
        <v>0</v>
      </c>
      <c r="T61" s="4">
        <f t="shared" si="4"/>
        <v>6.1E-6</v>
      </c>
      <c r="U61" s="4" t="str">
        <f>IF(results!$AA61&lt;&gt;"c","",results!Z61)</f>
        <v/>
      </c>
      <c r="V61" s="4">
        <f>IF(results!AA61="A",1,IF(results!AA61="B",2,IF(results!AA61="C",3,99)))</f>
        <v>1</v>
      </c>
      <c r="W61" s="35">
        <f>results!C61+results!D61</f>
        <v>0</v>
      </c>
      <c r="X61" s="35">
        <f>results!E61+results!F61</f>
        <v>48</v>
      </c>
      <c r="Y61" s="35">
        <f>results!G61+results!H61</f>
        <v>0</v>
      </c>
      <c r="Z61" s="35">
        <f>results!I61+results!J61</f>
        <v>0</v>
      </c>
      <c r="AA61" s="35">
        <f>results!K61+results!L61</f>
        <v>0</v>
      </c>
      <c r="AB61" s="35">
        <f>results!M61+results!N61</f>
        <v>0</v>
      </c>
      <c r="AC61" s="35">
        <f>results!O61+results!P61</f>
        <v>0</v>
      </c>
      <c r="AD61" s="35">
        <f>results!Q61+results!R61</f>
        <v>0</v>
      </c>
      <c r="AE61" s="35">
        <f>results!S61+results!T61</f>
        <v>0</v>
      </c>
      <c r="AF61" s="35">
        <f>results!U61+results!V61</f>
        <v>0</v>
      </c>
      <c r="AG61" s="35">
        <f>results!W61+results!X61</f>
        <v>0</v>
      </c>
    </row>
    <row r="62" spans="1:33" x14ac:dyDescent="0.35">
      <c r="A62" s="18">
        <v>56</v>
      </c>
      <c r="B62" s="20">
        <f t="shared" si="6"/>
        <v>39</v>
      </c>
      <c r="C62" s="20">
        <f t="shared" si="7"/>
        <v>108</v>
      </c>
      <c r="D62" s="14">
        <f t="shared" si="9"/>
        <v>43</v>
      </c>
      <c r="E62" s="14">
        <f t="shared" si="9"/>
        <v>43</v>
      </c>
      <c r="F62" s="2" t="str">
        <f>IF(results!AA62&lt;&gt;"c","",results!B62)</f>
        <v/>
      </c>
      <c r="G62" s="2" t="str">
        <f>IF(results!$AA62&lt;&gt;"c","",results!Y62)</f>
        <v/>
      </c>
      <c r="H62" s="36" t="str">
        <f>IF(results!$AA62&lt;&gt;"c","",W62)</f>
        <v/>
      </c>
      <c r="I62" s="36" t="str">
        <f>IF(results!$AA62&lt;&gt;"c","",IF(X62=W62,X62+0.0001,X62))</f>
        <v/>
      </c>
      <c r="J62" s="36" t="str">
        <f>IF(results!$AA62&lt;&gt;"c","",IF(OR(W62=Y62,X62=Y62),Y62+0.0002,Y62))</f>
        <v/>
      </c>
      <c r="K62" s="36" t="str">
        <f>IF(results!$AA62&lt;&gt;"c","",IF(OR(W62=Z62,X62=Z62,Y62=Z62),Z62+0.0003,Z62))</f>
        <v/>
      </c>
      <c r="L62" s="36" t="str">
        <f>IF(results!$AA62&lt;&gt;"c","",IF(OR(W62=AA62,X62=AA62,Y62=AA62,Z62=AA62),AA62+0.0004,AA62))</f>
        <v/>
      </c>
      <c r="M62" s="36" t="str">
        <f>IF(results!$AA62&lt;&gt;"c","",IF(OR(W62=AB62,X62=AB62,Y62=AB62,Z62=AB62,AA62=AB62),AB62+0.0005,AB62))</f>
        <v/>
      </c>
      <c r="N62" s="36" t="str">
        <f>IF(results!$AA62&lt;&gt;"c","",IF(OR(W62=AC62,X62=AC62,Y62=AC62,Z62=AC62,AA62=AC62,AB62=AC62),AC62+0.0006,AC62))</f>
        <v/>
      </c>
      <c r="O62" s="36" t="str">
        <f>IF(results!$AA62&lt;&gt;"c","",IF(OR(W62=AD62,X62=AD62,Y62=AD62,Z62=AD62,AA62=AD62,AB62=AD62,AC62=AD62),AD62+0.0007,AD62))</f>
        <v/>
      </c>
      <c r="P62" s="36" t="str">
        <f>IF(results!$AA62&lt;&gt;"c","",IF(OR(W62=AE62,X62=AE62,Y62=AE62,Z62=AE62,AA62=AE62,AB62=AE62,AC62=AE62,AD62=AE62),AE62+0.0008,AE62))</f>
        <v/>
      </c>
      <c r="Q62" s="36" t="str">
        <f>IF(results!$AA62&lt;&gt;"c","",IF(OR(W62=AF62,X62=AF62,Y62=AF62,Z62=AF62,AA62=AF62,AB62=AF62,AC62=AF62,AD62=AF62,AE62=AF62),AF62+0.0009,AF62))</f>
        <v/>
      </c>
      <c r="R62" s="36" t="str">
        <f>IF(results!$AA62&lt;&gt;"c","",AG62*2)</f>
        <v/>
      </c>
      <c r="S62" s="4">
        <f t="shared" si="8"/>
        <v>0</v>
      </c>
      <c r="T62" s="4">
        <f t="shared" si="4"/>
        <v>6.1999999999999999E-6</v>
      </c>
      <c r="U62" s="4" t="str">
        <f>IF(results!$AA62&lt;&gt;"c","",results!Z62)</f>
        <v/>
      </c>
      <c r="V62" s="4">
        <f>IF(results!AA62="A",1,IF(results!AA62="B",2,IF(results!AA62="C",3,99)))</f>
        <v>2</v>
      </c>
      <c r="W62" s="35">
        <f>results!C62+results!D62</f>
        <v>0</v>
      </c>
      <c r="X62" s="35">
        <f>results!E62+results!F62</f>
        <v>49</v>
      </c>
      <c r="Y62" s="35">
        <f>results!G62+results!H62</f>
        <v>48</v>
      </c>
      <c r="Z62" s="35">
        <f>results!I62+results!J62</f>
        <v>0</v>
      </c>
      <c r="AA62" s="35">
        <f>results!K62+results!L62</f>
        <v>0</v>
      </c>
      <c r="AB62" s="35">
        <f>results!M62+results!N62</f>
        <v>0</v>
      </c>
      <c r="AC62" s="35">
        <f>results!O62+results!P62</f>
        <v>0</v>
      </c>
      <c r="AD62" s="35">
        <f>results!Q62+results!R62</f>
        <v>0</v>
      </c>
      <c r="AE62" s="35">
        <f>results!S62+results!T62</f>
        <v>0</v>
      </c>
      <c r="AF62" s="35">
        <f>results!U62+results!V62</f>
        <v>57</v>
      </c>
      <c r="AG62" s="35">
        <f>results!W62+results!X62</f>
        <v>0</v>
      </c>
    </row>
    <row r="63" spans="1:33" x14ac:dyDescent="0.35">
      <c r="A63" s="18">
        <v>57</v>
      </c>
      <c r="B63" s="20">
        <f t="shared" si="6"/>
        <v>39</v>
      </c>
      <c r="C63" s="20">
        <f t="shared" si="7"/>
        <v>107</v>
      </c>
      <c r="D63" s="14">
        <f t="shared" si="9"/>
        <v>43</v>
      </c>
      <c r="E63" s="14">
        <f t="shared" si="9"/>
        <v>43</v>
      </c>
      <c r="F63" s="2" t="str">
        <f>IF(results!AA63&lt;&gt;"c","",results!B63)</f>
        <v/>
      </c>
      <c r="G63" s="2" t="str">
        <f>IF(results!$AA63&lt;&gt;"c","",results!Y63)</f>
        <v/>
      </c>
      <c r="H63" s="36" t="str">
        <f>IF(results!$AA63&lt;&gt;"c","",W63)</f>
        <v/>
      </c>
      <c r="I63" s="36" t="str">
        <f>IF(results!$AA63&lt;&gt;"c","",IF(X63=W63,X63+0.0001,X63))</f>
        <v/>
      </c>
      <c r="J63" s="36" t="str">
        <f>IF(results!$AA63&lt;&gt;"c","",IF(OR(W63=Y63,X63=Y63),Y63+0.0002,Y63))</f>
        <v/>
      </c>
      <c r="K63" s="36" t="str">
        <f>IF(results!$AA63&lt;&gt;"c","",IF(OR(W63=Z63,X63=Z63,Y63=Z63),Z63+0.0003,Z63))</f>
        <v/>
      </c>
      <c r="L63" s="36" t="str">
        <f>IF(results!$AA63&lt;&gt;"c","",IF(OR(W63=AA63,X63=AA63,Y63=AA63,Z63=AA63),AA63+0.0004,AA63))</f>
        <v/>
      </c>
      <c r="M63" s="36" t="str">
        <f>IF(results!$AA63&lt;&gt;"c","",IF(OR(W63=AB63,X63=AB63,Y63=AB63,Z63=AB63,AA63=AB63),AB63+0.0005,AB63))</f>
        <v/>
      </c>
      <c r="N63" s="36" t="str">
        <f>IF(results!$AA63&lt;&gt;"c","",IF(OR(W63=AC63,X63=AC63,Y63=AC63,Z63=AC63,AA63=AC63,AB63=AC63),AC63+0.0006,AC63))</f>
        <v/>
      </c>
      <c r="O63" s="36" t="str">
        <f>IF(results!$AA63&lt;&gt;"c","",IF(OR(W63=AD63,X63=AD63,Y63=AD63,Z63=AD63,AA63=AD63,AB63=AD63,AC63=AD63),AD63+0.0007,AD63))</f>
        <v/>
      </c>
      <c r="P63" s="36" t="str">
        <f>IF(results!$AA63&lt;&gt;"c","",IF(OR(W63=AE63,X63=AE63,Y63=AE63,Z63=AE63,AA63=AE63,AB63=AE63,AC63=AE63,AD63=AE63),AE63+0.0008,AE63))</f>
        <v/>
      </c>
      <c r="Q63" s="36" t="str">
        <f>IF(results!$AA63&lt;&gt;"c","",IF(OR(W63=AF63,X63=AF63,Y63=AF63,Z63=AF63,AA63=AF63,AB63=AF63,AC63=AF63,AD63=AF63,AE63=AF63),AF63+0.0009,AF63))</f>
        <v/>
      </c>
      <c r="R63" s="36" t="str">
        <f>IF(results!$AA63&lt;&gt;"c","",AG63*2)</f>
        <v/>
      </c>
      <c r="S63" s="4">
        <f t="shared" si="8"/>
        <v>0</v>
      </c>
      <c r="T63" s="4">
        <f t="shared" si="4"/>
        <v>6.2999999999999998E-6</v>
      </c>
      <c r="U63" s="4" t="str">
        <f>IF(results!$AA63&lt;&gt;"c","",results!Z63)</f>
        <v/>
      </c>
      <c r="V63" s="4">
        <f>IF(results!AA63="A",1,IF(results!AA63="B",2,IF(results!AA63="C",3,99)))</f>
        <v>2</v>
      </c>
      <c r="W63" s="35">
        <f>results!C63+results!D63</f>
        <v>41</v>
      </c>
      <c r="X63" s="35">
        <f>results!E63+results!F63</f>
        <v>0</v>
      </c>
      <c r="Y63" s="35">
        <f>results!G63+results!H63</f>
        <v>0</v>
      </c>
      <c r="Z63" s="35">
        <f>results!I63+results!J63</f>
        <v>42</v>
      </c>
      <c r="AA63" s="35">
        <f>results!K63+results!L63</f>
        <v>45</v>
      </c>
      <c r="AB63" s="35">
        <f>results!M63+results!N63</f>
        <v>0</v>
      </c>
      <c r="AC63" s="35">
        <f>results!O63+results!P63</f>
        <v>0</v>
      </c>
      <c r="AD63" s="35">
        <f>results!Q63+results!R63</f>
        <v>44</v>
      </c>
      <c r="AE63" s="35">
        <f>results!S63+results!T63</f>
        <v>0</v>
      </c>
      <c r="AF63" s="35">
        <f>results!U63+results!V63</f>
        <v>42</v>
      </c>
      <c r="AG63" s="35">
        <f>results!W63+results!X63</f>
        <v>44</v>
      </c>
    </row>
    <row r="64" spans="1:33" x14ac:dyDescent="0.35">
      <c r="A64" s="18">
        <v>58</v>
      </c>
      <c r="B64" s="20">
        <f t="shared" si="6"/>
        <v>1</v>
      </c>
      <c r="C64" s="20">
        <f t="shared" si="7"/>
        <v>106</v>
      </c>
      <c r="D64" s="14">
        <f t="shared" si="9"/>
        <v>43</v>
      </c>
      <c r="E64" s="14">
        <f t="shared" si="9"/>
        <v>43</v>
      </c>
      <c r="F64" s="2" t="str">
        <f>IF(results!AA64&lt;&gt;"c","",results!B64)</f>
        <v/>
      </c>
      <c r="G64" s="2" t="str">
        <f>IF(results!$AA64&lt;&gt;"c","",results!Y64)</f>
        <v/>
      </c>
      <c r="H64" s="36" t="str">
        <f>IF(results!$AA64&lt;&gt;"c","",W64)</f>
        <v/>
      </c>
      <c r="I64" s="36" t="str">
        <f>IF(results!$AA64&lt;&gt;"c","",IF(X64=W64,X64+0.0001,X64))</f>
        <v/>
      </c>
      <c r="J64" s="36" t="str">
        <f>IF(results!$AA64&lt;&gt;"c","",IF(OR(W64=Y64,X64=Y64),Y64+0.0002,Y64))</f>
        <v/>
      </c>
      <c r="K64" s="36" t="str">
        <f>IF(results!$AA64&lt;&gt;"c","",IF(OR(W64=Z64,X64=Z64,Y64=Z64),Z64+0.0003,Z64))</f>
        <v/>
      </c>
      <c r="L64" s="36" t="str">
        <f>IF(results!$AA64&lt;&gt;"c","",IF(OR(W64=AA64,X64=AA64,Y64=AA64,Z64=AA64),AA64+0.0004,AA64))</f>
        <v/>
      </c>
      <c r="M64" s="36" t="str">
        <f>IF(results!$AA64&lt;&gt;"c","",IF(OR(W64=AB64,X64=AB64,Y64=AB64,Z64=AB64,AA64=AB64),AB64+0.0005,AB64))</f>
        <v/>
      </c>
      <c r="N64" s="36" t="str">
        <f>IF(results!$AA64&lt;&gt;"c","",IF(OR(W64=AC64,X64=AC64,Y64=AC64,Z64=AC64,AA64=AC64,AB64=AC64),AC64+0.0006,AC64))</f>
        <v/>
      </c>
      <c r="O64" s="36" t="str">
        <f>IF(results!$AA64&lt;&gt;"c","",IF(OR(W64=AD64,X64=AD64,Y64=AD64,Z64=AD64,AA64=AD64,AB64=AD64,AC64=AD64),AD64+0.0007,AD64))</f>
        <v/>
      </c>
      <c r="P64" s="36" t="str">
        <f>IF(results!$AA64&lt;&gt;"c","",IF(OR(W64=AE64,X64=AE64,Y64=AE64,Z64=AE64,AA64=AE64,AB64=AE64,AC64=AE64,AD64=AE64),AE64+0.0008,AE64))</f>
        <v/>
      </c>
      <c r="Q64" s="36" t="str">
        <f>IF(results!$AA64&lt;&gt;"c","",IF(OR(W64=AF64,X64=AF64,Y64=AF64,Z64=AF64,AA64=AF64,AB64=AF64,AC64=AF64,AD64=AF64,AE64=AF64),AF64+0.0009,AF64))</f>
        <v/>
      </c>
      <c r="R64" s="36" t="str">
        <f>IF(results!$AA64&lt;&gt;"c","",AG64*2)</f>
        <v/>
      </c>
      <c r="S64" s="4">
        <f t="shared" si="8"/>
        <v>0</v>
      </c>
      <c r="T64" s="4">
        <f t="shared" si="4"/>
        <v>6.3999999999999997E-6</v>
      </c>
      <c r="U64" s="4" t="str">
        <f>IF(results!$AA64&lt;&gt;"c","",results!Z64)</f>
        <v/>
      </c>
      <c r="V64" s="4">
        <f>IF(results!AA64="A",1,IF(results!AA64="B",2,IF(results!AA64="C",3,99)))</f>
        <v>1</v>
      </c>
      <c r="W64" s="35">
        <f>results!C64+results!D64</f>
        <v>56</v>
      </c>
      <c r="X64" s="35">
        <f>results!E64+results!F64</f>
        <v>62</v>
      </c>
      <c r="Y64" s="35">
        <f>results!G64+results!H64</f>
        <v>0</v>
      </c>
      <c r="Z64" s="35">
        <f>results!I64+results!J64</f>
        <v>55</v>
      </c>
      <c r="AA64" s="35">
        <f>results!K64+results!L64</f>
        <v>62</v>
      </c>
      <c r="AB64" s="35">
        <f>results!M64+results!N64</f>
        <v>55</v>
      </c>
      <c r="AC64" s="35">
        <f>results!O64+results!P64</f>
        <v>59</v>
      </c>
      <c r="AD64" s="35">
        <f>results!Q64+results!R64</f>
        <v>60</v>
      </c>
      <c r="AE64" s="35">
        <f>results!S64+results!T64</f>
        <v>56</v>
      </c>
      <c r="AF64" s="35">
        <f>results!U64+results!V64</f>
        <v>44</v>
      </c>
      <c r="AG64" s="35">
        <f>results!W64+results!X64</f>
        <v>55</v>
      </c>
    </row>
    <row r="65" spans="1:33" x14ac:dyDescent="0.35">
      <c r="A65" s="18">
        <v>59</v>
      </c>
      <c r="B65" s="20">
        <f t="shared" si="6"/>
        <v>39</v>
      </c>
      <c r="C65" s="20">
        <f t="shared" si="7"/>
        <v>105</v>
      </c>
      <c r="D65" s="14">
        <f t="shared" si="9"/>
        <v>43</v>
      </c>
      <c r="E65" s="14">
        <f t="shared" si="9"/>
        <v>43</v>
      </c>
      <c r="F65" s="2" t="str">
        <f>IF(results!AA65&lt;&gt;"c","",results!B65)</f>
        <v/>
      </c>
      <c r="G65" s="2" t="str">
        <f>IF(results!$AA65&lt;&gt;"c","",results!Y65)</f>
        <v/>
      </c>
      <c r="H65" s="36" t="str">
        <f>IF(results!$AA65&lt;&gt;"c","",W65)</f>
        <v/>
      </c>
      <c r="I65" s="36" t="str">
        <f>IF(results!$AA65&lt;&gt;"c","",IF(X65=W65,X65+0.0001,X65))</f>
        <v/>
      </c>
      <c r="J65" s="36" t="str">
        <f>IF(results!$AA65&lt;&gt;"c","",IF(OR(W65=Y65,X65=Y65),Y65+0.0002,Y65))</f>
        <v/>
      </c>
      <c r="K65" s="36" t="str">
        <f>IF(results!$AA65&lt;&gt;"c","",IF(OR(W65=Z65,X65=Z65,Y65=Z65),Z65+0.0003,Z65))</f>
        <v/>
      </c>
      <c r="L65" s="36" t="str">
        <f>IF(results!$AA65&lt;&gt;"c","",IF(OR(W65=AA65,X65=AA65,Y65=AA65,Z65=AA65),AA65+0.0004,AA65))</f>
        <v/>
      </c>
      <c r="M65" s="36" t="str">
        <f>IF(results!$AA65&lt;&gt;"c","",IF(OR(W65=AB65,X65=AB65,Y65=AB65,Z65=AB65,AA65=AB65),AB65+0.0005,AB65))</f>
        <v/>
      </c>
      <c r="N65" s="36" t="str">
        <f>IF(results!$AA65&lt;&gt;"c","",IF(OR(W65=AC65,X65=AC65,Y65=AC65,Z65=AC65,AA65=AC65,AB65=AC65),AC65+0.0006,AC65))</f>
        <v/>
      </c>
      <c r="O65" s="36" t="str">
        <f>IF(results!$AA65&lt;&gt;"c","",IF(OR(W65=AD65,X65=AD65,Y65=AD65,Z65=AD65,AA65=AD65,AB65=AD65,AC65=AD65),AD65+0.0007,AD65))</f>
        <v/>
      </c>
      <c r="P65" s="36" t="str">
        <f>IF(results!$AA65&lt;&gt;"c","",IF(OR(W65=AE65,X65=AE65,Y65=AE65,Z65=AE65,AA65=AE65,AB65=AE65,AC65=AE65,AD65=AE65),AE65+0.0008,AE65))</f>
        <v/>
      </c>
      <c r="Q65" s="36" t="str">
        <f>IF(results!$AA65&lt;&gt;"c","",IF(OR(W65=AF65,X65=AF65,Y65=AF65,Z65=AF65,AA65=AF65,AB65=AF65,AC65=AF65,AD65=AF65,AE65=AF65),AF65+0.0009,AF65))</f>
        <v/>
      </c>
      <c r="R65" s="36" t="str">
        <f>IF(results!$AA65&lt;&gt;"c","",AG65*2)</f>
        <v/>
      </c>
      <c r="S65" s="4">
        <f t="shared" si="8"/>
        <v>0</v>
      </c>
      <c r="T65" s="4">
        <f t="shared" si="4"/>
        <v>6.4999999999999996E-6</v>
      </c>
      <c r="U65" s="4" t="str">
        <f>IF(results!$AA65&lt;&gt;"c","",results!Z65)</f>
        <v/>
      </c>
      <c r="V65" s="4">
        <f>IF(results!AA65="A",1,IF(results!AA65="B",2,IF(results!AA65="C",3,99)))</f>
        <v>2</v>
      </c>
      <c r="W65" s="35">
        <f>results!C65+results!D65</f>
        <v>0</v>
      </c>
      <c r="X65" s="35">
        <f>results!E65+results!F65</f>
        <v>0</v>
      </c>
      <c r="Y65" s="35">
        <f>results!G65+results!H65</f>
        <v>0</v>
      </c>
      <c r="Z65" s="35">
        <f>results!I65+results!J65</f>
        <v>0</v>
      </c>
      <c r="AA65" s="35">
        <f>results!K65+results!L65</f>
        <v>31</v>
      </c>
      <c r="AB65" s="35">
        <f>results!M65+results!N65</f>
        <v>0</v>
      </c>
      <c r="AC65" s="35">
        <f>results!O65+results!P65</f>
        <v>0</v>
      </c>
      <c r="AD65" s="35">
        <f>results!Q65+results!R65</f>
        <v>0</v>
      </c>
      <c r="AE65" s="35">
        <f>results!S65+results!T65</f>
        <v>0</v>
      </c>
      <c r="AF65" s="35">
        <f>results!U65+results!V65</f>
        <v>0</v>
      </c>
      <c r="AG65" s="35">
        <f>results!W65+results!X65</f>
        <v>42</v>
      </c>
    </row>
    <row r="66" spans="1:33" x14ac:dyDescent="0.35">
      <c r="A66" s="18">
        <v>60</v>
      </c>
      <c r="B66" s="20">
        <f t="shared" si="6"/>
        <v>39</v>
      </c>
      <c r="C66" s="20">
        <f t="shared" si="7"/>
        <v>104</v>
      </c>
      <c r="D66" s="14">
        <f t="shared" si="9"/>
        <v>43</v>
      </c>
      <c r="E66" s="14">
        <f t="shared" si="9"/>
        <v>43</v>
      </c>
      <c r="F66" s="2" t="str">
        <f>IF(results!AA66&lt;&gt;"c","",results!B66)</f>
        <v/>
      </c>
      <c r="G66" s="2" t="str">
        <f>IF(results!$AA66&lt;&gt;"c","",results!Y66)</f>
        <v/>
      </c>
      <c r="H66" s="36" t="str">
        <f>IF(results!$AA66&lt;&gt;"c","",W66)</f>
        <v/>
      </c>
      <c r="I66" s="36" t="str">
        <f>IF(results!$AA66&lt;&gt;"c","",IF(X66=W66,X66+0.0001,X66))</f>
        <v/>
      </c>
      <c r="J66" s="36" t="str">
        <f>IF(results!$AA66&lt;&gt;"c","",IF(OR(W66=Y66,X66=Y66),Y66+0.0002,Y66))</f>
        <v/>
      </c>
      <c r="K66" s="36" t="str">
        <f>IF(results!$AA66&lt;&gt;"c","",IF(OR(W66=Z66,X66=Z66,Y66=Z66),Z66+0.0003,Z66))</f>
        <v/>
      </c>
      <c r="L66" s="36" t="str">
        <f>IF(results!$AA66&lt;&gt;"c","",IF(OR(W66=AA66,X66=AA66,Y66=AA66,Z66=AA66),AA66+0.0004,AA66))</f>
        <v/>
      </c>
      <c r="M66" s="36" t="str">
        <f>IF(results!$AA66&lt;&gt;"c","",IF(OR(W66=AB66,X66=AB66,Y66=AB66,Z66=AB66,AA66=AB66),AB66+0.0005,AB66))</f>
        <v/>
      </c>
      <c r="N66" s="36" t="str">
        <f>IF(results!$AA66&lt;&gt;"c","",IF(OR(W66=AC66,X66=AC66,Y66=AC66,Z66=AC66,AA66=AC66,AB66=AC66),AC66+0.0006,AC66))</f>
        <v/>
      </c>
      <c r="O66" s="36" t="str">
        <f>IF(results!$AA66&lt;&gt;"c","",IF(OR(W66=AD66,X66=AD66,Y66=AD66,Z66=AD66,AA66=AD66,AB66=AD66,AC66=AD66),AD66+0.0007,AD66))</f>
        <v/>
      </c>
      <c r="P66" s="36" t="str">
        <f>IF(results!$AA66&lt;&gt;"c","",IF(OR(W66=AE66,X66=AE66,Y66=AE66,Z66=AE66,AA66=AE66,AB66=AE66,AC66=AE66,AD66=AE66),AE66+0.0008,AE66))</f>
        <v/>
      </c>
      <c r="Q66" s="36" t="str">
        <f>IF(results!$AA66&lt;&gt;"c","",IF(OR(W66=AF66,X66=AF66,Y66=AF66,Z66=AF66,AA66=AF66,AB66=AF66,AC66=AF66,AD66=AF66,AE66=AF66),AF66+0.0009,AF66))</f>
        <v/>
      </c>
      <c r="R66" s="36" t="str">
        <f>IF(results!$AA66&lt;&gt;"c","",AG66*2)</f>
        <v/>
      </c>
      <c r="S66" s="4">
        <f t="shared" si="8"/>
        <v>0</v>
      </c>
      <c r="T66" s="4">
        <f t="shared" si="4"/>
        <v>6.5999999999999995E-6</v>
      </c>
      <c r="U66" s="4" t="str">
        <f>IF(results!$AA66&lt;&gt;"c","",results!Z66)</f>
        <v/>
      </c>
      <c r="V66" s="4">
        <f>IF(results!AA66="A",1,IF(results!AA66="B",2,IF(results!AA66="C",3,99)))</f>
        <v>2</v>
      </c>
      <c r="W66" s="35">
        <f>results!C66+results!D66</f>
        <v>0</v>
      </c>
      <c r="X66" s="35">
        <f>results!E66+results!F66</f>
        <v>36</v>
      </c>
      <c r="Y66" s="35">
        <f>results!G66+results!H66</f>
        <v>0</v>
      </c>
      <c r="Z66" s="35">
        <f>results!I66+results!J66</f>
        <v>0</v>
      </c>
      <c r="AA66" s="35">
        <f>results!K66+results!L66</f>
        <v>0</v>
      </c>
      <c r="AB66" s="35">
        <f>results!M66+results!N66</f>
        <v>0</v>
      </c>
      <c r="AC66" s="35">
        <f>results!O66+results!P66</f>
        <v>0</v>
      </c>
      <c r="AD66" s="35">
        <f>results!Q66+results!R66</f>
        <v>0</v>
      </c>
      <c r="AE66" s="35">
        <f>results!S66+results!T66</f>
        <v>0</v>
      </c>
      <c r="AF66" s="35">
        <f>results!U66+results!V66</f>
        <v>0</v>
      </c>
      <c r="AG66" s="35">
        <f>results!W66+results!X66</f>
        <v>0</v>
      </c>
    </row>
    <row r="67" spans="1:33" x14ac:dyDescent="0.35">
      <c r="A67" s="18">
        <v>61</v>
      </c>
      <c r="B67" s="20">
        <f t="shared" si="6"/>
        <v>39</v>
      </c>
      <c r="C67" s="20">
        <f t="shared" si="7"/>
        <v>103</v>
      </c>
      <c r="D67" s="14">
        <f t="shared" ref="D67:E86" si="10">_xlfn.RANK.EQ($S67,$S$7:$S$156,0)</f>
        <v>43</v>
      </c>
      <c r="E67" s="14">
        <f t="shared" si="10"/>
        <v>43</v>
      </c>
      <c r="F67" s="2" t="str">
        <f>IF(results!AA67&lt;&gt;"c","",results!B67)</f>
        <v/>
      </c>
      <c r="G67" s="2" t="str">
        <f>IF(results!$AA67&lt;&gt;"c","",results!Y67)</f>
        <v/>
      </c>
      <c r="H67" s="36" t="str">
        <f>IF(results!$AA67&lt;&gt;"c","",W67)</f>
        <v/>
      </c>
      <c r="I67" s="36" t="str">
        <f>IF(results!$AA67&lt;&gt;"c","",IF(X67=W67,X67+0.0001,X67))</f>
        <v/>
      </c>
      <c r="J67" s="36" t="str">
        <f>IF(results!$AA67&lt;&gt;"c","",IF(OR(W67=Y67,X67=Y67),Y67+0.0002,Y67))</f>
        <v/>
      </c>
      <c r="K67" s="36" t="str">
        <f>IF(results!$AA67&lt;&gt;"c","",IF(OR(W67=Z67,X67=Z67,Y67=Z67),Z67+0.0003,Z67))</f>
        <v/>
      </c>
      <c r="L67" s="36" t="str">
        <f>IF(results!$AA67&lt;&gt;"c","",IF(OR(W67=AA67,X67=AA67,Y67=AA67,Z67=AA67),AA67+0.0004,AA67))</f>
        <v/>
      </c>
      <c r="M67" s="36" t="str">
        <f>IF(results!$AA67&lt;&gt;"c","",IF(OR(W67=AB67,X67=AB67,Y67=AB67,Z67=AB67,AA67=AB67),AB67+0.0005,AB67))</f>
        <v/>
      </c>
      <c r="N67" s="36" t="str">
        <f>IF(results!$AA67&lt;&gt;"c","",IF(OR(W67=AC67,X67=AC67,Y67=AC67,Z67=AC67,AA67=AC67,AB67=AC67),AC67+0.0006,AC67))</f>
        <v/>
      </c>
      <c r="O67" s="36" t="str">
        <f>IF(results!$AA67&lt;&gt;"c","",IF(OR(W67=AD67,X67=AD67,Y67=AD67,Z67=AD67,AA67=AD67,AB67=AD67,AC67=AD67),AD67+0.0007,AD67))</f>
        <v/>
      </c>
      <c r="P67" s="36" t="str">
        <f>IF(results!$AA67&lt;&gt;"c","",IF(OR(W67=AE67,X67=AE67,Y67=AE67,Z67=AE67,AA67=AE67,AB67=AE67,AC67=AE67,AD67=AE67),AE67+0.0008,AE67))</f>
        <v/>
      </c>
      <c r="Q67" s="36" t="str">
        <f>IF(results!$AA67&lt;&gt;"c","",IF(OR(W67=AF67,X67=AF67,Y67=AF67,Z67=AF67,AA67=AF67,AB67=AF67,AC67=AF67,AD67=AF67,AE67=AF67),AF67+0.0009,AF67))</f>
        <v/>
      </c>
      <c r="R67" s="36" t="str">
        <f>IF(results!$AA67&lt;&gt;"c","",AG67*2)</f>
        <v/>
      </c>
      <c r="S67" s="4">
        <f t="shared" si="8"/>
        <v>0</v>
      </c>
      <c r="T67" s="4">
        <f t="shared" si="4"/>
        <v>6.6999999999999994E-6</v>
      </c>
      <c r="U67" s="4" t="str">
        <f>IF(results!$AA67&lt;&gt;"c","",results!Z67)</f>
        <v/>
      </c>
      <c r="V67" s="4">
        <f>IF(results!AA67="A",1,IF(results!AA67="B",2,IF(results!AA67="C",3,99)))</f>
        <v>2</v>
      </c>
      <c r="W67" s="35">
        <f>results!C67+results!D67</f>
        <v>0</v>
      </c>
      <c r="X67" s="35">
        <f>results!E67+results!F67</f>
        <v>0</v>
      </c>
      <c r="Y67" s="35">
        <f>results!G67+results!H67</f>
        <v>0</v>
      </c>
      <c r="Z67" s="35">
        <f>results!I67+results!J67</f>
        <v>44</v>
      </c>
      <c r="AA67" s="35">
        <f>results!K67+results!L67</f>
        <v>0</v>
      </c>
      <c r="AB67" s="35">
        <f>results!M67+results!N67</f>
        <v>0</v>
      </c>
      <c r="AC67" s="35">
        <f>results!O67+results!P67</f>
        <v>0</v>
      </c>
      <c r="AD67" s="35">
        <f>results!Q67+results!R67</f>
        <v>0</v>
      </c>
      <c r="AE67" s="35">
        <f>results!S67+results!T67</f>
        <v>0</v>
      </c>
      <c r="AF67" s="35">
        <f>results!U67+results!V67</f>
        <v>0</v>
      </c>
      <c r="AG67" s="35">
        <f>results!W67+results!X67</f>
        <v>0</v>
      </c>
    </row>
    <row r="68" spans="1:33" x14ac:dyDescent="0.35">
      <c r="A68" s="18">
        <v>62</v>
      </c>
      <c r="B68" s="20">
        <f t="shared" si="6"/>
        <v>39</v>
      </c>
      <c r="C68" s="20">
        <f t="shared" si="7"/>
        <v>102</v>
      </c>
      <c r="D68" s="14">
        <f t="shared" si="10"/>
        <v>43</v>
      </c>
      <c r="E68" s="14">
        <f t="shared" si="10"/>
        <v>43</v>
      </c>
      <c r="F68" s="2" t="str">
        <f>IF(results!AA68&lt;&gt;"c","",results!B68)</f>
        <v/>
      </c>
      <c r="G68" s="2" t="str">
        <f>IF(results!$AA68&lt;&gt;"c","",results!Y68)</f>
        <v/>
      </c>
      <c r="H68" s="36" t="str">
        <f>IF(results!$AA68&lt;&gt;"c","",W68)</f>
        <v/>
      </c>
      <c r="I68" s="36" t="str">
        <f>IF(results!$AA68&lt;&gt;"c","",IF(X68=W68,X68+0.0001,X68))</f>
        <v/>
      </c>
      <c r="J68" s="36" t="str">
        <f>IF(results!$AA68&lt;&gt;"c","",IF(OR(W68=Y68,X68=Y68),Y68+0.0002,Y68))</f>
        <v/>
      </c>
      <c r="K68" s="36" t="str">
        <f>IF(results!$AA68&lt;&gt;"c","",IF(OR(W68=Z68,X68=Z68,Y68=Z68),Z68+0.0003,Z68))</f>
        <v/>
      </c>
      <c r="L68" s="36" t="str">
        <f>IF(results!$AA68&lt;&gt;"c","",IF(OR(W68=AA68,X68=AA68,Y68=AA68,Z68=AA68),AA68+0.0004,AA68))</f>
        <v/>
      </c>
      <c r="M68" s="36" t="str">
        <f>IF(results!$AA68&lt;&gt;"c","",IF(OR(W68=AB68,X68=AB68,Y68=AB68,Z68=AB68,AA68=AB68),AB68+0.0005,AB68))</f>
        <v/>
      </c>
      <c r="N68" s="36" t="str">
        <f>IF(results!$AA68&lt;&gt;"c","",IF(OR(W68=AC68,X68=AC68,Y68=AC68,Z68=AC68,AA68=AC68,AB68=AC68),AC68+0.0006,AC68))</f>
        <v/>
      </c>
      <c r="O68" s="36" t="str">
        <f>IF(results!$AA68&lt;&gt;"c","",IF(OR(W68=AD68,X68=AD68,Y68=AD68,Z68=AD68,AA68=AD68,AB68=AD68,AC68=AD68),AD68+0.0007,AD68))</f>
        <v/>
      </c>
      <c r="P68" s="36" t="str">
        <f>IF(results!$AA68&lt;&gt;"c","",IF(OR(W68=AE68,X68=AE68,Y68=AE68,Z68=AE68,AA68=AE68,AB68=AE68,AC68=AE68,AD68=AE68),AE68+0.0008,AE68))</f>
        <v/>
      </c>
      <c r="Q68" s="36" t="str">
        <f>IF(results!$AA68&lt;&gt;"c","",IF(OR(W68=AF68,X68=AF68,Y68=AF68,Z68=AF68,AA68=AF68,AB68=AF68,AC68=AF68,AD68=AF68,AE68=AF68),AF68+0.0009,AF68))</f>
        <v/>
      </c>
      <c r="R68" s="36" t="str">
        <f>IF(results!$AA68&lt;&gt;"c","",AG68*2)</f>
        <v/>
      </c>
      <c r="S68" s="4">
        <f t="shared" si="8"/>
        <v>0</v>
      </c>
      <c r="T68" s="4">
        <f t="shared" si="4"/>
        <v>6.7999999999999993E-6</v>
      </c>
      <c r="U68" s="4" t="str">
        <f>IF(results!$AA68&lt;&gt;"c","",results!Z68)</f>
        <v/>
      </c>
      <c r="V68" s="4">
        <f>IF(results!AA68="A",1,IF(results!AA68="B",2,IF(results!AA68="C",3,99)))</f>
        <v>2</v>
      </c>
      <c r="W68" s="35">
        <f>results!C68+results!D68</f>
        <v>0</v>
      </c>
      <c r="X68" s="35">
        <f>results!E68+results!F68</f>
        <v>0</v>
      </c>
      <c r="Y68" s="35">
        <f>results!G68+results!H68</f>
        <v>0</v>
      </c>
      <c r="Z68" s="35">
        <f>results!I68+results!J68</f>
        <v>43</v>
      </c>
      <c r="AA68" s="35">
        <f>results!K68+results!L68</f>
        <v>0</v>
      </c>
      <c r="AB68" s="35">
        <f>results!M68+results!N68</f>
        <v>0</v>
      </c>
      <c r="AC68" s="35">
        <f>results!O68+results!P68</f>
        <v>0</v>
      </c>
      <c r="AD68" s="35">
        <f>results!Q68+results!R68</f>
        <v>0</v>
      </c>
      <c r="AE68" s="35">
        <f>results!S68+results!T68</f>
        <v>0</v>
      </c>
      <c r="AF68" s="35">
        <f>results!U68+results!V68</f>
        <v>0</v>
      </c>
      <c r="AG68" s="35">
        <f>results!W68+results!X68</f>
        <v>0</v>
      </c>
    </row>
    <row r="69" spans="1:33" ht="15" customHeight="1" x14ac:dyDescent="0.35">
      <c r="A69" s="18">
        <v>63</v>
      </c>
      <c r="B69" s="20">
        <f t="shared" si="6"/>
        <v>110</v>
      </c>
      <c r="C69" s="20">
        <f t="shared" si="7"/>
        <v>39</v>
      </c>
      <c r="D69" s="14">
        <f t="shared" si="10"/>
        <v>39</v>
      </c>
      <c r="E69" s="14">
        <f t="shared" si="10"/>
        <v>39</v>
      </c>
      <c r="F69" s="2" t="str">
        <f>IF(results!AA69&lt;&gt;"c","",results!B69)</f>
        <v>Krnjus Emil</v>
      </c>
      <c r="G69" s="2">
        <f>IF(results!$AA69&lt;&gt;"c","",results!Y69)</f>
        <v>1</v>
      </c>
      <c r="H69" s="36">
        <f>IF(results!$AA69&lt;&gt;"c","",W69)</f>
        <v>0</v>
      </c>
      <c r="I69" s="36">
        <f>IF(results!$AA69&lt;&gt;"c","",IF(X69=W69,X69+0.0001,X69))</f>
        <v>1E-4</v>
      </c>
      <c r="J69" s="36">
        <f>IF(results!$AA69&lt;&gt;"c","",IF(OR(W69=Y69,X69=Y69),Y69+0.0002,Y69))</f>
        <v>2.0000000000000001E-4</v>
      </c>
      <c r="K69" s="36">
        <f>IF(results!$AA69&lt;&gt;"c","",IF(OR(W69=Z69,X69=Z69,Y69=Z69),Z69+0.0003,Z69))</f>
        <v>2.9999999999999997E-4</v>
      </c>
      <c r="L69" s="36">
        <f>IF(results!$AA69&lt;&gt;"c","",IF(OR(W69=AA69,X69=AA69,Y69=AA69,Z69=AA69),AA69+0.0004,AA69))</f>
        <v>4.0000000000000002E-4</v>
      </c>
      <c r="M69" s="36">
        <f>IF(results!$AA69&lt;&gt;"c","",IF(OR(W69=AB69,X69=AB69,Y69=AB69,Z69=AB69,AA69=AB69),AB69+0.0005,AB69))</f>
        <v>27</v>
      </c>
      <c r="N69" s="36">
        <f>IF(results!$AA69&lt;&gt;"c","",IF(OR(W69=AC69,X69=AC69,Y69=AC69,Z69=AC69,AA69=AC69,AB69=AC69),AC69+0.0006,AC69))</f>
        <v>5.9999999999999995E-4</v>
      </c>
      <c r="O69" s="36">
        <f>IF(results!$AA69&lt;&gt;"c","",IF(OR(W69=AD69,X69=AD69,Y69=AD69,Z69=AD69,AA69=AD69,AB69=AD69,AC69=AD69),AD69+0.0007,AD69))</f>
        <v>6.9999999999999999E-4</v>
      </c>
      <c r="P69" s="36">
        <f>IF(results!$AA69&lt;&gt;"c","",IF(OR(W69=AE69,X69=AE69,Y69=AE69,Z69=AE69,AA69=AE69,AB69=AE69,AC69=AE69,AD69=AE69),AE69+0.0008,AE69))</f>
        <v>8.0000000000000004E-4</v>
      </c>
      <c r="Q69" s="36">
        <f>IF(results!$AA69&lt;&gt;"c","",IF(OR(W69=AF69,X69=AF69,Y69=AF69,Z69=AF69,AA69=AF69,AB69=AF69,AC69=AF69,AD69=AF69,AE69=AF69),AF69+0.0009,AF69))</f>
        <v>8.9999999999999998E-4</v>
      </c>
      <c r="R69" s="36">
        <f>IF(results!$AA69&lt;&gt;"c","",AG69*2)</f>
        <v>0</v>
      </c>
      <c r="S69" s="4">
        <f t="shared" si="8"/>
        <v>27.003399999999999</v>
      </c>
      <c r="T69" s="4">
        <f t="shared" si="4"/>
        <v>27.003406899999998</v>
      </c>
      <c r="U69" s="4">
        <f>IF(results!$AA69&lt;&gt;"c","",results!Z69)</f>
        <v>45.3</v>
      </c>
      <c r="V69" s="4">
        <f>IF(results!AA69="A",1,IF(results!AA69="B",2,IF(results!AA69="C",3,99)))</f>
        <v>3</v>
      </c>
      <c r="W69" s="35">
        <f>results!C69+results!D69</f>
        <v>0</v>
      </c>
      <c r="X69" s="35">
        <f>results!E69+results!F69</f>
        <v>0</v>
      </c>
      <c r="Y69" s="35">
        <f>results!G69+results!H69</f>
        <v>0</v>
      </c>
      <c r="Z69" s="35">
        <f>results!I69+results!J69</f>
        <v>0</v>
      </c>
      <c r="AA69" s="35">
        <f>results!K69+results!L69</f>
        <v>0</v>
      </c>
      <c r="AB69" s="35">
        <f>results!M69+results!N69</f>
        <v>27</v>
      </c>
      <c r="AC69" s="35">
        <f>results!O69+results!P69</f>
        <v>0</v>
      </c>
      <c r="AD69" s="35">
        <f>results!Q69+results!R69</f>
        <v>0</v>
      </c>
      <c r="AE69" s="35">
        <f>results!S69+results!T69</f>
        <v>0</v>
      </c>
      <c r="AF69" s="35">
        <f>results!U69+results!V69</f>
        <v>0</v>
      </c>
      <c r="AG69" s="35">
        <f>results!W69+results!X69</f>
        <v>0</v>
      </c>
    </row>
    <row r="70" spans="1:33" x14ac:dyDescent="0.35">
      <c r="A70" s="18">
        <v>64</v>
      </c>
      <c r="B70" s="20">
        <f t="shared" si="6"/>
        <v>39</v>
      </c>
      <c r="C70" s="20">
        <f t="shared" si="7"/>
        <v>101</v>
      </c>
      <c r="D70" s="14">
        <f t="shared" si="10"/>
        <v>43</v>
      </c>
      <c r="E70" s="14">
        <f t="shared" si="10"/>
        <v>43</v>
      </c>
      <c r="F70" s="2" t="str">
        <f>IF(results!AA70&lt;&gt;"c","",results!B70)</f>
        <v/>
      </c>
      <c r="G70" s="2" t="str">
        <f>IF(results!$AA70&lt;&gt;"c","",results!Y70)</f>
        <v/>
      </c>
      <c r="H70" s="36" t="str">
        <f>IF(results!$AA70&lt;&gt;"c","",W70)</f>
        <v/>
      </c>
      <c r="I70" s="36" t="str">
        <f>IF(results!$AA70&lt;&gt;"c","",IF(X70=W70,X70+0.0001,X70))</f>
        <v/>
      </c>
      <c r="J70" s="36" t="str">
        <f>IF(results!$AA70&lt;&gt;"c","",IF(OR(W70=Y70,X70=Y70),Y70+0.0002,Y70))</f>
        <v/>
      </c>
      <c r="K70" s="36" t="str">
        <f>IF(results!$AA70&lt;&gt;"c","",IF(OR(W70=Z70,X70=Z70,Y70=Z70),Z70+0.0003,Z70))</f>
        <v/>
      </c>
      <c r="L70" s="36" t="str">
        <f>IF(results!$AA70&lt;&gt;"c","",IF(OR(W70=AA70,X70=AA70,Y70=AA70,Z70=AA70),AA70+0.0004,AA70))</f>
        <v/>
      </c>
      <c r="M70" s="36" t="str">
        <f>IF(results!$AA70&lt;&gt;"c","",IF(OR(W70=AB70,X70=AB70,Y70=AB70,Z70=AB70,AA70=AB70),AB70+0.0005,AB70))</f>
        <v/>
      </c>
      <c r="N70" s="36" t="str">
        <f>IF(results!$AA70&lt;&gt;"c","",IF(OR(W70=AC70,X70=AC70,Y70=AC70,Z70=AC70,AA70=AC70,AB70=AC70),AC70+0.0006,AC70))</f>
        <v/>
      </c>
      <c r="O70" s="36" t="str">
        <f>IF(results!$AA70&lt;&gt;"c","",IF(OR(W70=AD70,X70=AD70,Y70=AD70,Z70=AD70,AA70=AD70,AB70=AD70,AC70=AD70),AD70+0.0007,AD70))</f>
        <v/>
      </c>
      <c r="P70" s="36" t="str">
        <f>IF(results!$AA70&lt;&gt;"c","",IF(OR(W70=AE70,X70=AE70,Y70=AE70,Z70=AE70,AA70=AE70,AB70=AE70,AC70=AE70,AD70=AE70),AE70+0.0008,AE70))</f>
        <v/>
      </c>
      <c r="Q70" s="36" t="str">
        <f>IF(results!$AA70&lt;&gt;"c","",IF(OR(W70=AF70,X70=AF70,Y70=AF70,Z70=AF70,AA70=AF70,AB70=AF70,AC70=AF70,AD70=AF70,AE70=AF70),AF70+0.0009,AF70))</f>
        <v/>
      </c>
      <c r="R70" s="36" t="str">
        <f>IF(results!$AA70&lt;&gt;"c","",AG70*2)</f>
        <v/>
      </c>
      <c r="S70" s="4">
        <f t="shared" si="8"/>
        <v>0</v>
      </c>
      <c r="T70" s="4">
        <f t="shared" si="4"/>
        <v>6.9999999999999999E-6</v>
      </c>
      <c r="U70" s="4" t="str">
        <f>IF(results!$AA70&lt;&gt;"c","",results!Z70)</f>
        <v/>
      </c>
      <c r="V70" s="4">
        <f>IF(results!AA70="A",1,IF(results!AA70="B",2,IF(results!AA70="C",3,99)))</f>
        <v>2</v>
      </c>
      <c r="W70" s="35">
        <f>results!C70+results!D70</f>
        <v>0</v>
      </c>
      <c r="X70" s="35">
        <f>results!E70+results!F70</f>
        <v>0</v>
      </c>
      <c r="Y70" s="35">
        <f>results!G70+results!H70</f>
        <v>0</v>
      </c>
      <c r="Z70" s="35">
        <f>results!I70+results!J70</f>
        <v>0</v>
      </c>
      <c r="AA70" s="35">
        <f>results!K70+results!L70</f>
        <v>0</v>
      </c>
      <c r="AB70" s="35">
        <f>results!M70+results!N70</f>
        <v>0</v>
      </c>
      <c r="AC70" s="35">
        <f>results!O70+results!P70</f>
        <v>0</v>
      </c>
      <c r="AD70" s="35">
        <f>results!Q70+results!R70</f>
        <v>0</v>
      </c>
      <c r="AE70" s="35">
        <f>results!S70+results!T70</f>
        <v>0</v>
      </c>
      <c r="AF70" s="35">
        <f>results!U70+results!V70</f>
        <v>0</v>
      </c>
      <c r="AG70" s="35">
        <f>results!W70+results!X70</f>
        <v>36</v>
      </c>
    </row>
    <row r="71" spans="1:33" x14ac:dyDescent="0.35">
      <c r="A71" s="18">
        <v>65</v>
      </c>
      <c r="B71" s="20">
        <f t="shared" ref="B71:B102" si="11">RANK($V71,$V$7:$V$156,1)</f>
        <v>1</v>
      </c>
      <c r="C71" s="20">
        <f t="shared" ref="C71:C102" si="12">RANK($T71,$T$7:$T$156)</f>
        <v>100</v>
      </c>
      <c r="D71" s="14">
        <f t="shared" si="10"/>
        <v>43</v>
      </c>
      <c r="E71" s="14">
        <f t="shared" si="10"/>
        <v>43</v>
      </c>
      <c r="F71" s="2" t="str">
        <f>IF(results!AA71&lt;&gt;"c","",results!B71)</f>
        <v/>
      </c>
      <c r="G71" s="2" t="str">
        <f>IF(results!$AA71&lt;&gt;"c","",results!Y71)</f>
        <v/>
      </c>
      <c r="H71" s="36" t="str">
        <f>IF(results!$AA71&lt;&gt;"c","",W71)</f>
        <v/>
      </c>
      <c r="I71" s="36" t="str">
        <f>IF(results!$AA71&lt;&gt;"c","",IF(X71=W71,X71+0.0001,X71))</f>
        <v/>
      </c>
      <c r="J71" s="36" t="str">
        <f>IF(results!$AA71&lt;&gt;"c","",IF(OR(W71=Y71,X71=Y71),Y71+0.0002,Y71))</f>
        <v/>
      </c>
      <c r="K71" s="36" t="str">
        <f>IF(results!$AA71&lt;&gt;"c","",IF(OR(W71=Z71,X71=Z71,Y71=Z71),Z71+0.0003,Z71))</f>
        <v/>
      </c>
      <c r="L71" s="36" t="str">
        <f>IF(results!$AA71&lt;&gt;"c","",IF(OR(W71=AA71,X71=AA71,Y71=AA71,Z71=AA71),AA71+0.0004,AA71))</f>
        <v/>
      </c>
      <c r="M71" s="36" t="str">
        <f>IF(results!$AA71&lt;&gt;"c","",IF(OR(W71=AB71,X71=AB71,Y71=AB71,Z71=AB71,AA71=AB71),AB71+0.0005,AB71))</f>
        <v/>
      </c>
      <c r="N71" s="36" t="str">
        <f>IF(results!$AA71&lt;&gt;"c","",IF(OR(W71=AC71,X71=AC71,Y71=AC71,Z71=AC71,AA71=AC71,AB71=AC71),AC71+0.0006,AC71))</f>
        <v/>
      </c>
      <c r="O71" s="36" t="str">
        <f>IF(results!$AA71&lt;&gt;"c","",IF(OR(W71=AD71,X71=AD71,Y71=AD71,Z71=AD71,AA71=AD71,AB71=AD71,AC71=AD71),AD71+0.0007,AD71))</f>
        <v/>
      </c>
      <c r="P71" s="36" t="str">
        <f>IF(results!$AA71&lt;&gt;"c","",IF(OR(W71=AE71,X71=AE71,Y71=AE71,Z71=AE71,AA71=AE71,AB71=AE71,AC71=AE71,AD71=AE71),AE71+0.0008,AE71))</f>
        <v/>
      </c>
      <c r="Q71" s="36" t="str">
        <f>IF(results!$AA71&lt;&gt;"c","",IF(OR(W71=AF71,X71=AF71,Y71=AF71,Z71=AF71,AA71=AF71,AB71=AF71,AC71=AF71,AD71=AF71,AE71=AF71),AF71+0.0009,AF71))</f>
        <v/>
      </c>
      <c r="R71" s="36" t="str">
        <f>IF(results!$AA71&lt;&gt;"c","",AG71*2)</f>
        <v/>
      </c>
      <c r="S71" s="4">
        <f t="shared" ref="S71:S102" si="13">IF(F71&lt;&gt;"",(MAX(H71:R71)+LARGE(H71:R71,2)+LARGE(H71:R71,3)+LARGE(H71:R71,4)+LARGE(H71:R71,5)+LARGE(H71:R71,6)),0)</f>
        <v>0</v>
      </c>
      <c r="T71" s="4">
        <f t="shared" si="4"/>
        <v>7.0999999999999998E-6</v>
      </c>
      <c r="U71" s="4" t="str">
        <f>IF(results!$AA71&lt;&gt;"c","",results!Z71)</f>
        <v/>
      </c>
      <c r="V71" s="4">
        <f>IF(results!AA71="A",1,IF(results!AA71="B",2,IF(results!AA71="C",3,99)))</f>
        <v>1</v>
      </c>
      <c r="W71" s="35">
        <f>results!C71+results!D71</f>
        <v>0</v>
      </c>
      <c r="X71" s="35">
        <f>results!E71+results!F71</f>
        <v>0</v>
      </c>
      <c r="Y71" s="35">
        <f>results!G71+results!H71</f>
        <v>0</v>
      </c>
      <c r="Z71" s="35">
        <f>results!I71+results!J71</f>
        <v>0</v>
      </c>
      <c r="AA71" s="35">
        <f>results!K71+results!L71</f>
        <v>0</v>
      </c>
      <c r="AB71" s="35">
        <f>results!M71+results!N71</f>
        <v>0</v>
      </c>
      <c r="AC71" s="35">
        <f>results!O71+results!P71</f>
        <v>53</v>
      </c>
      <c r="AD71" s="35">
        <f>results!Q71+results!R71</f>
        <v>40</v>
      </c>
      <c r="AE71" s="35">
        <f>results!S71+results!T71</f>
        <v>0</v>
      </c>
      <c r="AF71" s="35">
        <f>results!U71+results!V71</f>
        <v>0</v>
      </c>
      <c r="AG71" s="35">
        <f>results!W71+results!X71</f>
        <v>0</v>
      </c>
    </row>
    <row r="72" spans="1:33" x14ac:dyDescent="0.35">
      <c r="A72" s="18">
        <v>66</v>
      </c>
      <c r="B72" s="20">
        <f t="shared" si="11"/>
        <v>110</v>
      </c>
      <c r="C72" s="20">
        <f t="shared" si="12"/>
        <v>25</v>
      </c>
      <c r="D72" s="14">
        <f t="shared" si="10"/>
        <v>25</v>
      </c>
      <c r="E72" s="14">
        <f t="shared" si="10"/>
        <v>25</v>
      </c>
      <c r="F72" s="2" t="str">
        <f>IF(results!AA72&lt;&gt;"c","",results!B72)</f>
        <v>Lazzari Andrea</v>
      </c>
      <c r="G72" s="2">
        <f>IF(results!$AA72&lt;&gt;"c","",results!Y72)</f>
        <v>1</v>
      </c>
      <c r="H72" s="36">
        <f>IF(results!$AA72&lt;&gt;"c","",W72)</f>
        <v>0</v>
      </c>
      <c r="I72" s="36">
        <f>IF(results!$AA72&lt;&gt;"c","",IF(X72=W72,X72+0.0001,X72))</f>
        <v>1E-4</v>
      </c>
      <c r="J72" s="36">
        <f>IF(results!$AA72&lt;&gt;"c","",IF(OR(W72=Y72,X72=Y72),Y72+0.0002,Y72))</f>
        <v>2.0000000000000001E-4</v>
      </c>
      <c r="K72" s="36">
        <f>IF(results!$AA72&lt;&gt;"c","",IF(OR(W72=Z72,X72=Z72,Y72=Z72),Z72+0.0003,Z72))</f>
        <v>2.9999999999999997E-4</v>
      </c>
      <c r="L72" s="36">
        <f>IF(results!$AA72&lt;&gt;"c","",IF(OR(W72=AA72,X72=AA72,Y72=AA72,Z72=AA72),AA72+0.0004,AA72))</f>
        <v>4.0000000000000002E-4</v>
      </c>
      <c r="M72" s="36">
        <f>IF(results!$AA72&lt;&gt;"c","",IF(OR(W72=AB72,X72=AB72,Y72=AB72,Z72=AB72,AA72=AB72),AB72+0.0005,AB72))</f>
        <v>5.0000000000000001E-4</v>
      </c>
      <c r="N72" s="36">
        <f>IF(results!$AA72&lt;&gt;"c","",IF(OR(W72=AC72,X72=AC72,Y72=AC72,Z72=AC72,AA72=AC72,AB72=AC72),AC72+0.0006,AC72))</f>
        <v>46</v>
      </c>
      <c r="O72" s="36">
        <f>IF(results!$AA72&lt;&gt;"c","",IF(OR(W72=AD72,X72=AD72,Y72=AD72,Z72=AD72,AA72=AD72,AB72=AD72,AC72=AD72),AD72+0.0007,AD72))</f>
        <v>6.9999999999999999E-4</v>
      </c>
      <c r="P72" s="36">
        <f>IF(results!$AA72&lt;&gt;"c","",IF(OR(W72=AE72,X72=AE72,Y72=AE72,Z72=AE72,AA72=AE72,AB72=AE72,AC72=AE72,AD72=AE72),AE72+0.0008,AE72))</f>
        <v>8.0000000000000004E-4</v>
      </c>
      <c r="Q72" s="36">
        <f>IF(results!$AA72&lt;&gt;"c","",IF(OR(W72=AF72,X72=AF72,Y72=AF72,Z72=AF72,AA72=AF72,AB72=AF72,AC72=AF72,AD72=AF72,AE72=AF72),AF72+0.0009,AF72))</f>
        <v>8.9999999999999998E-4</v>
      </c>
      <c r="R72" s="36">
        <f>IF(results!$AA72&lt;&gt;"c","",AG72*2)</f>
        <v>0</v>
      </c>
      <c r="S72" s="4">
        <f t="shared" si="13"/>
        <v>46.003300000000003</v>
      </c>
      <c r="T72" s="4">
        <f t="shared" ref="T72:T135" si="14">S72+0.0000001*ROW()</f>
        <v>46.003307200000002</v>
      </c>
      <c r="U72" s="4">
        <f>IF(results!$AA72&lt;&gt;"c","",results!Z72)</f>
        <v>27.6</v>
      </c>
      <c r="V72" s="4">
        <f>IF(results!AA72="A",1,IF(results!AA72="B",2,IF(results!AA72="C",3,99)))</f>
        <v>3</v>
      </c>
      <c r="W72" s="35">
        <f>results!C72+results!D72</f>
        <v>0</v>
      </c>
      <c r="X72" s="35">
        <f>results!E72+results!F72</f>
        <v>0</v>
      </c>
      <c r="Y72" s="35">
        <f>results!G72+results!H72</f>
        <v>0</v>
      </c>
      <c r="Z72" s="35">
        <f>results!I72+results!J72</f>
        <v>0</v>
      </c>
      <c r="AA72" s="35">
        <f>results!K72+results!L72</f>
        <v>0</v>
      </c>
      <c r="AB72" s="35">
        <f>results!M72+results!N72</f>
        <v>0</v>
      </c>
      <c r="AC72" s="35">
        <f>results!O72+results!P72</f>
        <v>46</v>
      </c>
      <c r="AD72" s="35">
        <f>results!Q72+results!R72</f>
        <v>0</v>
      </c>
      <c r="AE72" s="35">
        <f>results!S72+results!T72</f>
        <v>0</v>
      </c>
      <c r="AF72" s="35">
        <f>results!U72+results!V72</f>
        <v>0</v>
      </c>
      <c r="AG72" s="35">
        <f>results!W72+results!X72</f>
        <v>0</v>
      </c>
    </row>
    <row r="73" spans="1:33" x14ac:dyDescent="0.35">
      <c r="A73" s="18">
        <v>67</v>
      </c>
      <c r="B73" s="20">
        <f t="shared" si="11"/>
        <v>110</v>
      </c>
      <c r="C73" s="20">
        <f t="shared" si="12"/>
        <v>32</v>
      </c>
      <c r="D73" s="14">
        <f t="shared" si="10"/>
        <v>32</v>
      </c>
      <c r="E73" s="14">
        <f t="shared" si="10"/>
        <v>32</v>
      </c>
      <c r="F73" s="2" t="str">
        <f>IF(results!AA73&lt;&gt;"c","",results!B73)</f>
        <v>Luzar Emil</v>
      </c>
      <c r="G73" s="2">
        <f>IF(results!$AA73&lt;&gt;"c","",results!Y73)</f>
        <v>1</v>
      </c>
      <c r="H73" s="36">
        <f>IF(results!$AA73&lt;&gt;"c","",W73)</f>
        <v>0</v>
      </c>
      <c r="I73" s="36">
        <f>IF(results!$AA73&lt;&gt;"c","",IF(X73=W73,X73+0.0001,X73))</f>
        <v>1E-4</v>
      </c>
      <c r="J73" s="36">
        <f>IF(results!$AA73&lt;&gt;"c","",IF(OR(W73=Y73,X73=Y73),Y73+0.0002,Y73))</f>
        <v>2.0000000000000001E-4</v>
      </c>
      <c r="K73" s="36">
        <f>IF(results!$AA73&lt;&gt;"c","",IF(OR(W73=Z73,X73=Z73,Y73=Z73),Z73+0.0003,Z73))</f>
        <v>2.9999999999999997E-4</v>
      </c>
      <c r="L73" s="36">
        <f>IF(results!$AA73&lt;&gt;"c","",IF(OR(W73=AA73,X73=AA73,Y73=AA73,Z73=AA73),AA73+0.0004,AA73))</f>
        <v>34</v>
      </c>
      <c r="M73" s="36">
        <f>IF(results!$AA73&lt;&gt;"c","",IF(OR(W73=AB73,X73=AB73,Y73=AB73,Z73=AB73,AA73=AB73),AB73+0.0005,AB73))</f>
        <v>5.0000000000000001E-4</v>
      </c>
      <c r="N73" s="36">
        <f>IF(results!$AA73&lt;&gt;"c","",IF(OR(W73=AC73,X73=AC73,Y73=AC73,Z73=AC73,AA73=AC73,AB73=AC73),AC73+0.0006,AC73))</f>
        <v>5.9999999999999995E-4</v>
      </c>
      <c r="O73" s="36">
        <f>IF(results!$AA73&lt;&gt;"c","",IF(OR(W73=AD73,X73=AD73,Y73=AD73,Z73=AD73,AA73=AD73,AB73=AD73,AC73=AD73),AD73+0.0007,AD73))</f>
        <v>6.9999999999999999E-4</v>
      </c>
      <c r="P73" s="36">
        <f>IF(results!$AA73&lt;&gt;"c","",IF(OR(W73=AE73,X73=AE73,Y73=AE73,Z73=AE73,AA73=AE73,AB73=AE73,AC73=AE73,AD73=AE73),AE73+0.0008,AE73))</f>
        <v>8.0000000000000004E-4</v>
      </c>
      <c r="Q73" s="36">
        <f>IF(results!$AA73&lt;&gt;"c","",IF(OR(W73=AF73,X73=AF73,Y73=AF73,Z73=AF73,AA73=AF73,AB73=AF73,AC73=AF73,AD73=AF73,AE73=AF73),AF73+0.0009,AF73))</f>
        <v>8.9999999999999998E-4</v>
      </c>
      <c r="R73" s="36">
        <f>IF(results!$AA73&lt;&gt;"c","",AG73*2)</f>
        <v>0</v>
      </c>
      <c r="S73" s="4">
        <f t="shared" si="13"/>
        <v>34.003500000000003</v>
      </c>
      <c r="T73" s="4">
        <f t="shared" si="14"/>
        <v>34.003507300000003</v>
      </c>
      <c r="U73" s="4">
        <f>IF(results!$AA73&lt;&gt;"c","",results!Z73)</f>
        <v>25.8</v>
      </c>
      <c r="V73" s="4">
        <f>IF(results!AA73="A",1,IF(results!AA73="B",2,IF(results!AA73="C",3,99)))</f>
        <v>3</v>
      </c>
      <c r="W73" s="35">
        <f>results!C73+results!D73</f>
        <v>0</v>
      </c>
      <c r="X73" s="35">
        <f>results!E73+results!F73</f>
        <v>0</v>
      </c>
      <c r="Y73" s="35">
        <f>results!G73+results!H73</f>
        <v>0</v>
      </c>
      <c r="Z73" s="35">
        <f>results!I73+results!J73</f>
        <v>0</v>
      </c>
      <c r="AA73" s="35">
        <f>results!K73+results!L73</f>
        <v>34</v>
      </c>
      <c r="AB73" s="35">
        <f>results!M73+results!N73</f>
        <v>0</v>
      </c>
      <c r="AC73" s="35">
        <f>results!O73+results!P73</f>
        <v>0</v>
      </c>
      <c r="AD73" s="35">
        <f>results!Q73+results!R73</f>
        <v>0</v>
      </c>
      <c r="AE73" s="35">
        <f>results!S73+results!T73</f>
        <v>0</v>
      </c>
      <c r="AF73" s="35">
        <f>results!U73+results!V73</f>
        <v>0</v>
      </c>
      <c r="AG73" s="35">
        <f>results!W73+results!X73</f>
        <v>0</v>
      </c>
    </row>
    <row r="74" spans="1:33" x14ac:dyDescent="0.35">
      <c r="A74" s="18">
        <v>68</v>
      </c>
      <c r="B74" s="20">
        <f t="shared" si="11"/>
        <v>39</v>
      </c>
      <c r="C74" s="20">
        <f t="shared" si="12"/>
        <v>99</v>
      </c>
      <c r="D74" s="14">
        <f t="shared" si="10"/>
        <v>43</v>
      </c>
      <c r="E74" s="14">
        <f t="shared" si="10"/>
        <v>43</v>
      </c>
      <c r="F74" s="2" t="str">
        <f>IF(results!AA74&lt;&gt;"c","",results!B74)</f>
        <v/>
      </c>
      <c r="G74" s="2" t="str">
        <f>IF(results!$AA74&lt;&gt;"c","",results!Y74)</f>
        <v/>
      </c>
      <c r="H74" s="36" t="str">
        <f>IF(results!$AA74&lt;&gt;"c","",W74)</f>
        <v/>
      </c>
      <c r="I74" s="36" t="str">
        <f>IF(results!$AA74&lt;&gt;"c","",IF(X74=W74,X74+0.0001,X74))</f>
        <v/>
      </c>
      <c r="J74" s="36" t="str">
        <f>IF(results!$AA74&lt;&gt;"c","",IF(OR(W74=Y74,X74=Y74),Y74+0.0002,Y74))</f>
        <v/>
      </c>
      <c r="K74" s="36" t="str">
        <f>IF(results!$AA74&lt;&gt;"c","",IF(OR(W74=Z74,X74=Z74,Y74=Z74),Z74+0.0003,Z74))</f>
        <v/>
      </c>
      <c r="L74" s="36" t="str">
        <f>IF(results!$AA74&lt;&gt;"c","",IF(OR(W74=AA74,X74=AA74,Y74=AA74,Z74=AA74),AA74+0.0004,AA74))</f>
        <v/>
      </c>
      <c r="M74" s="36" t="str">
        <f>IF(results!$AA74&lt;&gt;"c","",IF(OR(W74=AB74,X74=AB74,Y74=AB74,Z74=AB74,AA74=AB74),AB74+0.0005,AB74))</f>
        <v/>
      </c>
      <c r="N74" s="36" t="str">
        <f>IF(results!$AA74&lt;&gt;"c","",IF(OR(W74=AC74,X74=AC74,Y74=AC74,Z74=AC74,AA74=AC74,AB74=AC74),AC74+0.0006,AC74))</f>
        <v/>
      </c>
      <c r="O74" s="36" t="str">
        <f>IF(results!$AA74&lt;&gt;"c","",IF(OR(W74=AD74,X74=AD74,Y74=AD74,Z74=AD74,AA74=AD74,AB74=AD74,AC74=AD74),AD74+0.0007,AD74))</f>
        <v/>
      </c>
      <c r="P74" s="36" t="str">
        <f>IF(results!$AA74&lt;&gt;"c","",IF(OR(W74=AE74,X74=AE74,Y74=AE74,Z74=AE74,AA74=AE74,AB74=AE74,AC74=AE74,AD74=AE74),AE74+0.0008,AE74))</f>
        <v/>
      </c>
      <c r="Q74" s="36" t="str">
        <f>IF(results!$AA74&lt;&gt;"c","",IF(OR(W74=AF74,X74=AF74,Y74=AF74,Z74=AF74,AA74=AF74,AB74=AF74,AC74=AF74,AD74=AF74,AE74=AF74),AF74+0.0009,AF74))</f>
        <v/>
      </c>
      <c r="R74" s="36" t="str">
        <f>IF(results!$AA74&lt;&gt;"c","",AG74*2)</f>
        <v/>
      </c>
      <c r="S74" s="4">
        <f t="shared" si="13"/>
        <v>0</v>
      </c>
      <c r="T74" s="4">
        <f t="shared" si="14"/>
        <v>7.3999999999999995E-6</v>
      </c>
      <c r="U74" s="4" t="str">
        <f>IF(results!$AA74&lt;&gt;"c","",results!Z74)</f>
        <v/>
      </c>
      <c r="V74" s="4">
        <f>IF(results!AA74="A",1,IF(results!AA74="B",2,IF(results!AA74="C",3,99)))</f>
        <v>2</v>
      </c>
      <c r="W74" s="35">
        <f>results!C74+results!D74</f>
        <v>0</v>
      </c>
      <c r="X74" s="35">
        <f>results!E74+results!F74</f>
        <v>0</v>
      </c>
      <c r="Y74" s="35">
        <f>results!G74+results!H74</f>
        <v>0</v>
      </c>
      <c r="Z74" s="35">
        <f>results!I74+results!J74</f>
        <v>0</v>
      </c>
      <c r="AA74" s="35">
        <f>results!K74+results!L74</f>
        <v>37</v>
      </c>
      <c r="AB74" s="35">
        <f>results!M74+results!N74</f>
        <v>0</v>
      </c>
      <c r="AC74" s="35">
        <f>results!O74+results!P74</f>
        <v>41</v>
      </c>
      <c r="AD74" s="35">
        <f>results!Q74+results!R74</f>
        <v>0</v>
      </c>
      <c r="AE74" s="35">
        <f>results!S74+results!T74</f>
        <v>0</v>
      </c>
      <c r="AF74" s="35">
        <f>results!U74+results!V74</f>
        <v>0</v>
      </c>
      <c r="AG74" s="35">
        <f>results!W74+results!X74</f>
        <v>0</v>
      </c>
    </row>
    <row r="75" spans="1:33" x14ac:dyDescent="0.35">
      <c r="A75" s="18">
        <v>69</v>
      </c>
      <c r="B75" s="20">
        <f t="shared" si="11"/>
        <v>110</v>
      </c>
      <c r="C75" s="20">
        <f t="shared" si="12"/>
        <v>41</v>
      </c>
      <c r="D75" s="14">
        <f t="shared" si="10"/>
        <v>41</v>
      </c>
      <c r="E75" s="14">
        <f t="shared" si="10"/>
        <v>41</v>
      </c>
      <c r="F75" s="2" t="str">
        <f>IF(results!AA75&lt;&gt;"c","",results!B75)</f>
        <v>Marinsek Marjan</v>
      </c>
      <c r="G75" s="2">
        <f>IF(results!$AA75&lt;&gt;"c","",results!Y75)</f>
        <v>1</v>
      </c>
      <c r="H75" s="36">
        <f>IF(results!$AA75&lt;&gt;"c","",W75)</f>
        <v>0</v>
      </c>
      <c r="I75" s="36">
        <f>IF(results!$AA75&lt;&gt;"c","",IF(X75=W75,X75+0.0001,X75))</f>
        <v>25</v>
      </c>
      <c r="J75" s="36">
        <f>IF(results!$AA75&lt;&gt;"c","",IF(OR(W75=Y75,X75=Y75),Y75+0.0002,Y75))</f>
        <v>2.0000000000000001E-4</v>
      </c>
      <c r="K75" s="36">
        <f>IF(results!$AA75&lt;&gt;"c","",IF(OR(W75=Z75,X75=Z75,Y75=Z75),Z75+0.0003,Z75))</f>
        <v>2.9999999999999997E-4</v>
      </c>
      <c r="L75" s="36">
        <f>IF(results!$AA75&lt;&gt;"c","",IF(OR(W75=AA75,X75=AA75,Y75=AA75,Z75=AA75),AA75+0.0004,AA75))</f>
        <v>4.0000000000000002E-4</v>
      </c>
      <c r="M75" s="36">
        <f>IF(results!$AA75&lt;&gt;"c","",IF(OR(W75=AB75,X75=AB75,Y75=AB75,Z75=AB75,AA75=AB75),AB75+0.0005,AB75))</f>
        <v>5.0000000000000001E-4</v>
      </c>
      <c r="N75" s="36">
        <f>IF(results!$AA75&lt;&gt;"c","",IF(OR(W75=AC75,X75=AC75,Y75=AC75,Z75=AC75,AA75=AC75,AB75=AC75),AC75+0.0006,AC75))</f>
        <v>5.9999999999999995E-4</v>
      </c>
      <c r="O75" s="36">
        <f>IF(results!$AA75&lt;&gt;"c","",IF(OR(W75=AD75,X75=AD75,Y75=AD75,Z75=AD75,AA75=AD75,AB75=AD75,AC75=AD75),AD75+0.0007,AD75))</f>
        <v>6.9999999999999999E-4</v>
      </c>
      <c r="P75" s="36">
        <f>IF(results!$AA75&lt;&gt;"c","",IF(OR(W75=AE75,X75=AE75,Y75=AE75,Z75=AE75,AA75=AE75,AB75=AE75,AC75=AE75,AD75=AE75),AE75+0.0008,AE75))</f>
        <v>8.0000000000000004E-4</v>
      </c>
      <c r="Q75" s="36">
        <f>IF(results!$AA75&lt;&gt;"c","",IF(OR(W75=AF75,X75=AF75,Y75=AF75,Z75=AF75,AA75=AF75,AB75=AF75,AC75=AF75,AD75=AF75,AE75=AF75),AF75+0.0009,AF75))</f>
        <v>8.9999999999999998E-4</v>
      </c>
      <c r="R75" s="36">
        <f>IF(results!$AA75&lt;&gt;"c","",AG75*2)</f>
        <v>0</v>
      </c>
      <c r="S75" s="4">
        <f t="shared" si="13"/>
        <v>25.003499999999999</v>
      </c>
      <c r="T75" s="4">
        <f t="shared" si="14"/>
        <v>25.003507499999998</v>
      </c>
      <c r="U75" s="4">
        <f>IF(results!$AA75&lt;&gt;"c","",results!Z75)</f>
        <v>34.1</v>
      </c>
      <c r="V75" s="4">
        <f>IF(results!AA75="A",1,IF(results!AA75="B",2,IF(results!AA75="C",3,99)))</f>
        <v>3</v>
      </c>
      <c r="W75" s="35">
        <f>results!C75+results!D75</f>
        <v>0</v>
      </c>
      <c r="X75" s="35">
        <f>results!E75+results!F75</f>
        <v>25</v>
      </c>
      <c r="Y75" s="35">
        <f>results!G75+results!H75</f>
        <v>0</v>
      </c>
      <c r="Z75" s="35">
        <f>results!I75+results!J75</f>
        <v>0</v>
      </c>
      <c r="AA75" s="35">
        <f>results!K75+results!L75</f>
        <v>0</v>
      </c>
      <c r="AB75" s="35">
        <f>results!M75+results!N75</f>
        <v>0</v>
      </c>
      <c r="AC75" s="35">
        <f>results!O75+results!P75</f>
        <v>0</v>
      </c>
      <c r="AD75" s="35">
        <f>results!Q75+results!R75</f>
        <v>0</v>
      </c>
      <c r="AE75" s="35">
        <f>results!S75+results!T75</f>
        <v>0</v>
      </c>
      <c r="AF75" s="35">
        <f>results!U75+results!V75</f>
        <v>0</v>
      </c>
      <c r="AG75" s="35">
        <f>results!W75+results!X75</f>
        <v>0</v>
      </c>
    </row>
    <row r="76" spans="1:33" x14ac:dyDescent="0.35">
      <c r="A76" s="18">
        <v>70</v>
      </c>
      <c r="B76" s="20">
        <f t="shared" si="11"/>
        <v>1</v>
      </c>
      <c r="C76" s="20">
        <f t="shared" si="12"/>
        <v>98</v>
      </c>
      <c r="D76" s="14">
        <f t="shared" si="10"/>
        <v>43</v>
      </c>
      <c r="E76" s="14">
        <f t="shared" si="10"/>
        <v>43</v>
      </c>
      <c r="F76" s="2" t="str">
        <f>IF(results!AA76&lt;&gt;"c","",results!B76)</f>
        <v/>
      </c>
      <c r="G76" s="2" t="str">
        <f>IF(results!$AA76&lt;&gt;"c","",results!Y76)</f>
        <v/>
      </c>
      <c r="H76" s="36" t="str">
        <f>IF(results!$AA76&lt;&gt;"c","",W76)</f>
        <v/>
      </c>
      <c r="I76" s="36" t="str">
        <f>IF(results!$AA76&lt;&gt;"c","",IF(X76=W76,X76+0.0001,X76))</f>
        <v/>
      </c>
      <c r="J76" s="36" t="str">
        <f>IF(results!$AA76&lt;&gt;"c","",IF(OR(W76=Y76,X76=Y76),Y76+0.0002,Y76))</f>
        <v/>
      </c>
      <c r="K76" s="36" t="str">
        <f>IF(results!$AA76&lt;&gt;"c","",IF(OR(W76=Z76,X76=Z76,Y76=Z76),Z76+0.0003,Z76))</f>
        <v/>
      </c>
      <c r="L76" s="36" t="str">
        <f>IF(results!$AA76&lt;&gt;"c","",IF(OR(W76=AA76,X76=AA76,Y76=AA76,Z76=AA76),AA76+0.0004,AA76))</f>
        <v/>
      </c>
      <c r="M76" s="36" t="str">
        <f>IF(results!$AA76&lt;&gt;"c","",IF(OR(W76=AB76,X76=AB76,Y76=AB76,Z76=AB76,AA76=AB76),AB76+0.0005,AB76))</f>
        <v/>
      </c>
      <c r="N76" s="36" t="str">
        <f>IF(results!$AA76&lt;&gt;"c","",IF(OR(W76=AC76,X76=AC76,Y76=AC76,Z76=AC76,AA76=AC76,AB76=AC76),AC76+0.0006,AC76))</f>
        <v/>
      </c>
      <c r="O76" s="36" t="str">
        <f>IF(results!$AA76&lt;&gt;"c","",IF(OR(W76=AD76,X76=AD76,Y76=AD76,Z76=AD76,AA76=AD76,AB76=AD76,AC76=AD76),AD76+0.0007,AD76))</f>
        <v/>
      </c>
      <c r="P76" s="36" t="str">
        <f>IF(results!$AA76&lt;&gt;"c","",IF(OR(W76=AE76,X76=AE76,Y76=AE76,Z76=AE76,AA76=AE76,AB76=AE76,AC76=AE76,AD76=AE76),AE76+0.0008,AE76))</f>
        <v/>
      </c>
      <c r="Q76" s="36" t="str">
        <f>IF(results!$AA76&lt;&gt;"c","",IF(OR(W76=AF76,X76=AF76,Y76=AF76,Z76=AF76,AA76=AF76,AB76=AF76,AC76=AF76,AD76=AF76,AE76=AF76),AF76+0.0009,AF76))</f>
        <v/>
      </c>
      <c r="R76" s="36" t="str">
        <f>IF(results!$AA76&lt;&gt;"c","",AG76*2)</f>
        <v/>
      </c>
      <c r="S76" s="4">
        <f t="shared" si="13"/>
        <v>0</v>
      </c>
      <c r="T76" s="4">
        <f t="shared" si="14"/>
        <v>7.6000000000000001E-6</v>
      </c>
      <c r="U76" s="4" t="str">
        <f>IF(results!$AA76&lt;&gt;"c","",results!Z76)</f>
        <v/>
      </c>
      <c r="V76" s="4">
        <f>IF(results!AA76="A",1,IF(results!AA76="B",2,IF(results!AA76="C",3,99)))</f>
        <v>1</v>
      </c>
      <c r="W76" s="35">
        <f>results!C76+results!D76</f>
        <v>0</v>
      </c>
      <c r="X76" s="35">
        <f>results!E76+results!F76</f>
        <v>0</v>
      </c>
      <c r="Y76" s="35">
        <f>results!G76+results!H76</f>
        <v>0</v>
      </c>
      <c r="Z76" s="35">
        <f>results!I76+results!J76</f>
        <v>0</v>
      </c>
      <c r="AA76" s="35">
        <f>results!K76+results!L76</f>
        <v>69</v>
      </c>
      <c r="AB76" s="35">
        <f>results!M76+results!N76</f>
        <v>0</v>
      </c>
      <c r="AC76" s="35">
        <f>results!O76+results!P76</f>
        <v>0</v>
      </c>
      <c r="AD76" s="35">
        <f>results!Q76+results!R76</f>
        <v>0</v>
      </c>
      <c r="AE76" s="35">
        <f>results!S76+results!T76</f>
        <v>0</v>
      </c>
      <c r="AF76" s="35">
        <f>results!U76+results!V76</f>
        <v>0</v>
      </c>
      <c r="AG76" s="35">
        <f>results!W76+results!X76</f>
        <v>0</v>
      </c>
    </row>
    <row r="77" spans="1:33" x14ac:dyDescent="0.35">
      <c r="A77" s="18">
        <v>71</v>
      </c>
      <c r="B77" s="20">
        <f t="shared" si="11"/>
        <v>39</v>
      </c>
      <c r="C77" s="20">
        <f t="shared" si="12"/>
        <v>97</v>
      </c>
      <c r="D77" s="14">
        <f t="shared" si="10"/>
        <v>43</v>
      </c>
      <c r="E77" s="14">
        <f t="shared" si="10"/>
        <v>43</v>
      </c>
      <c r="F77" s="2" t="str">
        <f>IF(results!AA77&lt;&gt;"c","",results!B77)</f>
        <v/>
      </c>
      <c r="G77" s="2" t="str">
        <f>IF(results!$AA77&lt;&gt;"c","",results!Y77)</f>
        <v/>
      </c>
      <c r="H77" s="36" t="str">
        <f>IF(results!$AA77&lt;&gt;"c","",W77)</f>
        <v/>
      </c>
      <c r="I77" s="36" t="str">
        <f>IF(results!$AA77&lt;&gt;"c","",IF(X77=W77,X77+0.0001,X77))</f>
        <v/>
      </c>
      <c r="J77" s="36" t="str">
        <f>IF(results!$AA77&lt;&gt;"c","",IF(OR(W77=Y77,X77=Y77),Y77+0.0002,Y77))</f>
        <v/>
      </c>
      <c r="K77" s="36" t="str">
        <f>IF(results!$AA77&lt;&gt;"c","",IF(OR(W77=Z77,X77=Z77,Y77=Z77),Z77+0.0003,Z77))</f>
        <v/>
      </c>
      <c r="L77" s="36" t="str">
        <f>IF(results!$AA77&lt;&gt;"c","",IF(OR(W77=AA77,X77=AA77,Y77=AA77,Z77=AA77),AA77+0.0004,AA77))</f>
        <v/>
      </c>
      <c r="M77" s="36" t="str">
        <f>IF(results!$AA77&lt;&gt;"c","",IF(OR(W77=AB77,X77=AB77,Y77=AB77,Z77=AB77,AA77=AB77),AB77+0.0005,AB77))</f>
        <v/>
      </c>
      <c r="N77" s="36" t="str">
        <f>IF(results!$AA77&lt;&gt;"c","",IF(OR(W77=AC77,X77=AC77,Y77=AC77,Z77=AC77,AA77=AC77,AB77=AC77),AC77+0.0006,AC77))</f>
        <v/>
      </c>
      <c r="O77" s="36" t="str">
        <f>IF(results!$AA77&lt;&gt;"c","",IF(OR(W77=AD77,X77=AD77,Y77=AD77,Z77=AD77,AA77=AD77,AB77=AD77,AC77=AD77),AD77+0.0007,AD77))</f>
        <v/>
      </c>
      <c r="P77" s="36" t="str">
        <f>IF(results!$AA77&lt;&gt;"c","",IF(OR(W77=AE77,X77=AE77,Y77=AE77,Z77=AE77,AA77=AE77,AB77=AE77,AC77=AE77,AD77=AE77),AE77+0.0008,AE77))</f>
        <v/>
      </c>
      <c r="Q77" s="36" t="str">
        <f>IF(results!$AA77&lt;&gt;"c","",IF(OR(W77=AF77,X77=AF77,Y77=AF77,Z77=AF77,AA77=AF77,AB77=AF77,AC77=AF77,AD77=AF77,AE77=AF77),AF77+0.0009,AF77))</f>
        <v/>
      </c>
      <c r="R77" s="36" t="str">
        <f>IF(results!$AA77&lt;&gt;"c","",AG77*2)</f>
        <v/>
      </c>
      <c r="S77" s="4">
        <f t="shared" si="13"/>
        <v>0</v>
      </c>
      <c r="T77" s="4">
        <f t="shared" si="14"/>
        <v>7.6999999999999991E-6</v>
      </c>
      <c r="U77" s="4" t="str">
        <f>IF(results!$AA77&lt;&gt;"c","",results!Z77)</f>
        <v/>
      </c>
      <c r="V77" s="4">
        <f>IF(results!AA77="A",1,IF(results!AA77="B",2,IF(results!AA77="C",3,99)))</f>
        <v>2</v>
      </c>
      <c r="W77" s="35">
        <f>results!C77+results!D77</f>
        <v>0</v>
      </c>
      <c r="X77" s="35">
        <f>results!E77+results!F77</f>
        <v>0</v>
      </c>
      <c r="Y77" s="35">
        <f>results!G77+results!H77</f>
        <v>39</v>
      </c>
      <c r="Z77" s="35">
        <f>results!I77+results!J77</f>
        <v>43</v>
      </c>
      <c r="AA77" s="35">
        <f>results!K77+results!L77</f>
        <v>0</v>
      </c>
      <c r="AB77" s="35">
        <f>results!M77+results!N77</f>
        <v>0</v>
      </c>
      <c r="AC77" s="35">
        <f>results!O77+results!P77</f>
        <v>0</v>
      </c>
      <c r="AD77" s="35">
        <f>results!Q77+results!R77</f>
        <v>0</v>
      </c>
      <c r="AE77" s="35">
        <f>results!S77+results!T77</f>
        <v>0</v>
      </c>
      <c r="AF77" s="35">
        <f>results!U77+results!V77</f>
        <v>0</v>
      </c>
      <c r="AG77" s="35">
        <f>results!W77+results!X77</f>
        <v>0</v>
      </c>
    </row>
    <row r="78" spans="1:33" x14ac:dyDescent="0.35">
      <c r="A78" s="18">
        <v>72</v>
      </c>
      <c r="B78" s="20">
        <f t="shared" si="11"/>
        <v>39</v>
      </c>
      <c r="C78" s="20">
        <f t="shared" si="12"/>
        <v>96</v>
      </c>
      <c r="D78" s="14">
        <f t="shared" si="10"/>
        <v>43</v>
      </c>
      <c r="E78" s="14">
        <f t="shared" si="10"/>
        <v>43</v>
      </c>
      <c r="F78" s="2" t="str">
        <f>IF(results!AA78&lt;&gt;"c","",results!B78)</f>
        <v/>
      </c>
      <c r="G78" s="2" t="str">
        <f>IF(results!$AA78&lt;&gt;"c","",results!Y78)</f>
        <v/>
      </c>
      <c r="H78" s="36" t="str">
        <f>IF(results!$AA78&lt;&gt;"c","",W78)</f>
        <v/>
      </c>
      <c r="I78" s="36" t="str">
        <f>IF(results!$AA78&lt;&gt;"c","",IF(X78=W78,X78+0.0001,X78))</f>
        <v/>
      </c>
      <c r="J78" s="36" t="str">
        <f>IF(results!$AA78&lt;&gt;"c","",IF(OR(W78=Y78,X78=Y78),Y78+0.0002,Y78))</f>
        <v/>
      </c>
      <c r="K78" s="36" t="str">
        <f>IF(results!$AA78&lt;&gt;"c","",IF(OR(W78=Z78,X78=Z78,Y78=Z78),Z78+0.0003,Z78))</f>
        <v/>
      </c>
      <c r="L78" s="36" t="str">
        <f>IF(results!$AA78&lt;&gt;"c","",IF(OR(W78=AA78,X78=AA78,Y78=AA78,Z78=AA78),AA78+0.0004,AA78))</f>
        <v/>
      </c>
      <c r="M78" s="36" t="str">
        <f>IF(results!$AA78&lt;&gt;"c","",IF(OR(W78=AB78,X78=AB78,Y78=AB78,Z78=AB78,AA78=AB78),AB78+0.0005,AB78))</f>
        <v/>
      </c>
      <c r="N78" s="36" t="str">
        <f>IF(results!$AA78&lt;&gt;"c","",IF(OR(W78=AC78,X78=AC78,Y78=AC78,Z78=AC78,AA78=AC78,AB78=AC78),AC78+0.0006,AC78))</f>
        <v/>
      </c>
      <c r="O78" s="36" t="str">
        <f>IF(results!$AA78&lt;&gt;"c","",IF(OR(W78=AD78,X78=AD78,Y78=AD78,Z78=AD78,AA78=AD78,AB78=AD78,AC78=AD78),AD78+0.0007,AD78))</f>
        <v/>
      </c>
      <c r="P78" s="36" t="str">
        <f>IF(results!$AA78&lt;&gt;"c","",IF(OR(W78=AE78,X78=AE78,Y78=AE78,Z78=AE78,AA78=AE78,AB78=AE78,AC78=AE78,AD78=AE78),AE78+0.0008,AE78))</f>
        <v/>
      </c>
      <c r="Q78" s="36" t="str">
        <f>IF(results!$AA78&lt;&gt;"c","",IF(OR(W78=AF78,X78=AF78,Y78=AF78,Z78=AF78,AA78=AF78,AB78=AF78,AC78=AF78,AD78=AF78,AE78=AF78),AF78+0.0009,AF78))</f>
        <v/>
      </c>
      <c r="R78" s="36" t="str">
        <f>IF(results!$AA78&lt;&gt;"c","",AG78*2)</f>
        <v/>
      </c>
      <c r="S78" s="4">
        <f t="shared" si="13"/>
        <v>0</v>
      </c>
      <c r="T78" s="4">
        <f t="shared" si="14"/>
        <v>7.7999999999999999E-6</v>
      </c>
      <c r="U78" s="4" t="str">
        <f>IF(results!$AA78&lt;&gt;"c","",results!Z78)</f>
        <v/>
      </c>
      <c r="V78" s="4">
        <f>IF(results!AA78="A",1,IF(results!AA78="B",2,IF(results!AA78="C",3,99)))</f>
        <v>2</v>
      </c>
      <c r="W78" s="35">
        <f>results!C78+results!D78</f>
        <v>0</v>
      </c>
      <c r="X78" s="35">
        <f>results!E78+results!F78</f>
        <v>0</v>
      </c>
      <c r="Y78" s="35">
        <f>results!G78+results!H78</f>
        <v>0</v>
      </c>
      <c r="Z78" s="35">
        <f>results!I78+results!J78</f>
        <v>0</v>
      </c>
      <c r="AA78" s="35">
        <f>results!K78+results!L78</f>
        <v>0</v>
      </c>
      <c r="AB78" s="35">
        <f>results!M78+results!N78</f>
        <v>56</v>
      </c>
      <c r="AC78" s="35">
        <f>results!O78+results!P78</f>
        <v>44</v>
      </c>
      <c r="AD78" s="35">
        <f>results!Q78+results!R78</f>
        <v>0</v>
      </c>
      <c r="AE78" s="35">
        <f>results!S78+results!T78</f>
        <v>0</v>
      </c>
      <c r="AF78" s="35">
        <f>results!U78+results!V78</f>
        <v>0</v>
      </c>
      <c r="AG78" s="35">
        <f>results!W78+results!X78</f>
        <v>0</v>
      </c>
    </row>
    <row r="79" spans="1:33" x14ac:dyDescent="0.35">
      <c r="A79" s="18">
        <v>73</v>
      </c>
      <c r="B79" s="20">
        <f t="shared" si="11"/>
        <v>39</v>
      </c>
      <c r="C79" s="20">
        <f t="shared" si="12"/>
        <v>95</v>
      </c>
      <c r="D79" s="14">
        <f t="shared" si="10"/>
        <v>43</v>
      </c>
      <c r="E79" s="14">
        <f t="shared" si="10"/>
        <v>43</v>
      </c>
      <c r="F79" s="2" t="str">
        <f>IF(results!AA79&lt;&gt;"c","",results!B79)</f>
        <v/>
      </c>
      <c r="G79" s="2" t="str">
        <f>IF(results!$AA79&lt;&gt;"c","",results!Y79)</f>
        <v/>
      </c>
      <c r="H79" s="36" t="str">
        <f>IF(results!$AA79&lt;&gt;"c","",W79)</f>
        <v/>
      </c>
      <c r="I79" s="36" t="str">
        <f>IF(results!$AA79&lt;&gt;"c","",IF(X79=W79,X79+0.0001,X79))</f>
        <v/>
      </c>
      <c r="J79" s="36" t="str">
        <f>IF(results!$AA79&lt;&gt;"c","",IF(OR(W79=Y79,X79=Y79),Y79+0.0002,Y79))</f>
        <v/>
      </c>
      <c r="K79" s="36" t="str">
        <f>IF(results!$AA79&lt;&gt;"c","",IF(OR(W79=Z79,X79=Z79,Y79=Z79),Z79+0.0003,Z79))</f>
        <v/>
      </c>
      <c r="L79" s="36" t="str">
        <f>IF(results!$AA79&lt;&gt;"c","",IF(OR(W79=AA79,X79=AA79,Y79=AA79,Z79=AA79),AA79+0.0004,AA79))</f>
        <v/>
      </c>
      <c r="M79" s="36" t="str">
        <f>IF(results!$AA79&lt;&gt;"c","",IF(OR(W79=AB79,X79=AB79,Y79=AB79,Z79=AB79,AA79=AB79),AB79+0.0005,AB79))</f>
        <v/>
      </c>
      <c r="N79" s="36" t="str">
        <f>IF(results!$AA79&lt;&gt;"c","",IF(OR(W79=AC79,X79=AC79,Y79=AC79,Z79=AC79,AA79=AC79,AB79=AC79),AC79+0.0006,AC79))</f>
        <v/>
      </c>
      <c r="O79" s="36" t="str">
        <f>IF(results!$AA79&lt;&gt;"c","",IF(OR(W79=AD79,X79=AD79,Y79=AD79,Z79=AD79,AA79=AD79,AB79=AD79,AC79=AD79),AD79+0.0007,AD79))</f>
        <v/>
      </c>
      <c r="P79" s="36" t="str">
        <f>IF(results!$AA79&lt;&gt;"c","",IF(OR(W79=AE79,X79=AE79,Y79=AE79,Z79=AE79,AA79=AE79,AB79=AE79,AC79=AE79,AD79=AE79),AE79+0.0008,AE79))</f>
        <v/>
      </c>
      <c r="Q79" s="36" t="str">
        <f>IF(results!$AA79&lt;&gt;"c","",IF(OR(W79=AF79,X79=AF79,Y79=AF79,Z79=AF79,AA79=AF79,AB79=AF79,AC79=AF79,AD79=AF79,AE79=AF79),AF79+0.0009,AF79))</f>
        <v/>
      </c>
      <c r="R79" s="36" t="str">
        <f>IF(results!$AA79&lt;&gt;"c","",AG79*2)</f>
        <v/>
      </c>
      <c r="S79" s="4">
        <f t="shared" si="13"/>
        <v>0</v>
      </c>
      <c r="T79" s="4">
        <f t="shared" si="14"/>
        <v>7.8999999999999989E-6</v>
      </c>
      <c r="U79" s="4" t="str">
        <f>IF(results!$AA79&lt;&gt;"c","",results!Z79)</f>
        <v/>
      </c>
      <c r="V79" s="4">
        <f>IF(results!AA79="A",1,IF(results!AA79="B",2,IF(results!AA79="C",3,99)))</f>
        <v>2</v>
      </c>
      <c r="W79" s="35">
        <f>results!C79+results!D79</f>
        <v>0</v>
      </c>
      <c r="X79" s="35">
        <f>results!E79+results!F79</f>
        <v>43</v>
      </c>
      <c r="Y79" s="35">
        <f>results!G79+results!H79</f>
        <v>0</v>
      </c>
      <c r="Z79" s="35">
        <f>results!I79+results!J79</f>
        <v>0</v>
      </c>
      <c r="AA79" s="35">
        <f>results!K79+results!L79</f>
        <v>52</v>
      </c>
      <c r="AB79" s="35">
        <f>results!M79+results!N79</f>
        <v>0</v>
      </c>
      <c r="AC79" s="35">
        <f>results!O79+results!P79</f>
        <v>0</v>
      </c>
      <c r="AD79" s="35">
        <f>results!Q79+results!R79</f>
        <v>0</v>
      </c>
      <c r="AE79" s="35">
        <f>results!S79+results!T79</f>
        <v>0</v>
      </c>
      <c r="AF79" s="35">
        <f>results!U79+results!V79</f>
        <v>0</v>
      </c>
      <c r="AG79" s="35">
        <f>results!W79+results!X79</f>
        <v>0</v>
      </c>
    </row>
    <row r="80" spans="1:33" x14ac:dyDescent="0.35">
      <c r="A80" s="18">
        <v>74</v>
      </c>
      <c r="B80" s="20">
        <f t="shared" si="11"/>
        <v>110</v>
      </c>
      <c r="C80" s="20">
        <f t="shared" si="12"/>
        <v>21</v>
      </c>
      <c r="D80" s="14">
        <f t="shared" si="10"/>
        <v>21</v>
      </c>
      <c r="E80" s="14">
        <f t="shared" si="10"/>
        <v>21</v>
      </c>
      <c r="F80" s="2" t="str">
        <f>IF(results!AA80&lt;&gt;"c","",results!B80)</f>
        <v>Mohoric  Marija</v>
      </c>
      <c r="G80" s="2">
        <f>IF(results!$AA80&lt;&gt;"c","",results!Y80)</f>
        <v>1</v>
      </c>
      <c r="H80" s="36">
        <f>IF(results!$AA80&lt;&gt;"c","",W80)</f>
        <v>0</v>
      </c>
      <c r="I80" s="36">
        <f>IF(results!$AA80&lt;&gt;"c","",IF(X80=W80,X80+0.0001,X80))</f>
        <v>55</v>
      </c>
      <c r="J80" s="36">
        <f>IF(results!$AA80&lt;&gt;"c","",IF(OR(W80=Y80,X80=Y80),Y80+0.0002,Y80))</f>
        <v>2.0000000000000001E-4</v>
      </c>
      <c r="K80" s="36">
        <f>IF(results!$AA80&lt;&gt;"c","",IF(OR(W80=Z80,X80=Z80,Y80=Z80),Z80+0.0003,Z80))</f>
        <v>2.9999999999999997E-4</v>
      </c>
      <c r="L80" s="36">
        <f>IF(results!$AA80&lt;&gt;"c","",IF(OR(W80=AA80,X80=AA80,Y80=AA80,Z80=AA80),AA80+0.0004,AA80))</f>
        <v>4.0000000000000002E-4</v>
      </c>
      <c r="M80" s="36">
        <f>IF(results!$AA80&lt;&gt;"c","",IF(OR(W80=AB80,X80=AB80,Y80=AB80,Z80=AB80,AA80=AB80),AB80+0.0005,AB80))</f>
        <v>5.0000000000000001E-4</v>
      </c>
      <c r="N80" s="36">
        <f>IF(results!$AA80&lt;&gt;"c","",IF(OR(W80=AC80,X80=AC80,Y80=AC80,Z80=AC80,AA80=AC80,AB80=AC80),AC80+0.0006,AC80))</f>
        <v>5.9999999999999995E-4</v>
      </c>
      <c r="O80" s="36">
        <f>IF(results!$AA80&lt;&gt;"c","",IF(OR(W80=AD80,X80=AD80,Y80=AD80,Z80=AD80,AA80=AD80,AB80=AD80,AC80=AD80),AD80+0.0007,AD80))</f>
        <v>6.9999999999999999E-4</v>
      </c>
      <c r="P80" s="36">
        <f>IF(results!$AA80&lt;&gt;"c","",IF(OR(W80=AE80,X80=AE80,Y80=AE80,Z80=AE80,AA80=AE80,AB80=AE80,AC80=AE80,AD80=AE80),AE80+0.0008,AE80))</f>
        <v>8.0000000000000004E-4</v>
      </c>
      <c r="Q80" s="36">
        <f>IF(results!$AA80&lt;&gt;"c","",IF(OR(W80=AF80,X80=AF80,Y80=AF80,Z80=AF80,AA80=AF80,AB80=AF80,AC80=AF80,AD80=AF80,AE80=AF80),AF80+0.0009,AF80))</f>
        <v>8.9999999999999998E-4</v>
      </c>
      <c r="R80" s="36">
        <f>IF(results!$AA80&lt;&gt;"c","",AG80*2)</f>
        <v>0</v>
      </c>
      <c r="S80" s="4">
        <f t="shared" si="13"/>
        <v>55.003500000000003</v>
      </c>
      <c r="T80" s="4">
        <f t="shared" si="14"/>
        <v>55.003508000000004</v>
      </c>
      <c r="U80" s="4">
        <f>IF(results!$AA80&lt;&gt;"c","",results!Z80)</f>
        <v>35</v>
      </c>
      <c r="V80" s="4">
        <f>IF(results!AA80="A",1,IF(results!AA80="B",2,IF(results!AA80="C",3,99)))</f>
        <v>3</v>
      </c>
      <c r="W80" s="35">
        <f>results!C80+results!D80</f>
        <v>0</v>
      </c>
      <c r="X80" s="35">
        <f>results!E80+results!F80</f>
        <v>55</v>
      </c>
      <c r="Y80" s="35">
        <f>results!G80+results!H80</f>
        <v>0</v>
      </c>
      <c r="Z80" s="35">
        <f>results!I80+results!J80</f>
        <v>0</v>
      </c>
      <c r="AA80" s="35">
        <f>results!K80+results!L80</f>
        <v>0</v>
      </c>
      <c r="AB80" s="35">
        <f>results!M80+results!N80</f>
        <v>0</v>
      </c>
      <c r="AC80" s="35">
        <f>results!O80+results!P80</f>
        <v>0</v>
      </c>
      <c r="AD80" s="35">
        <f>results!Q80+results!R80</f>
        <v>0</v>
      </c>
      <c r="AE80" s="35">
        <f>results!S80+results!T80</f>
        <v>0</v>
      </c>
      <c r="AF80" s="35">
        <f>results!U80+results!V80</f>
        <v>0</v>
      </c>
      <c r="AG80" s="35">
        <f>results!W80+results!X80</f>
        <v>0</v>
      </c>
    </row>
    <row r="81" spans="1:33" x14ac:dyDescent="0.35">
      <c r="A81" s="18">
        <v>75</v>
      </c>
      <c r="B81" s="20">
        <f t="shared" si="11"/>
        <v>1</v>
      </c>
      <c r="C81" s="20">
        <f t="shared" si="12"/>
        <v>94</v>
      </c>
      <c r="D81" s="14">
        <f t="shared" si="10"/>
        <v>43</v>
      </c>
      <c r="E81" s="14">
        <f t="shared" si="10"/>
        <v>43</v>
      </c>
      <c r="F81" s="2" t="str">
        <f>IF(results!AA81&lt;&gt;"c","",results!B81)</f>
        <v/>
      </c>
      <c r="G81" s="2" t="str">
        <f>IF(results!$AA81&lt;&gt;"c","",results!Y81)</f>
        <v/>
      </c>
      <c r="H81" s="36" t="str">
        <f>IF(results!$AA81&lt;&gt;"c","",W81)</f>
        <v/>
      </c>
      <c r="I81" s="36" t="str">
        <f>IF(results!$AA81&lt;&gt;"c","",IF(X81=W81,X81+0.0001,X81))</f>
        <v/>
      </c>
      <c r="J81" s="36" t="str">
        <f>IF(results!$AA81&lt;&gt;"c","",IF(OR(W81=Y81,X81=Y81),Y81+0.0002,Y81))</f>
        <v/>
      </c>
      <c r="K81" s="36" t="str">
        <f>IF(results!$AA81&lt;&gt;"c","",IF(OR(W81=Z81,X81=Z81,Y81=Z81),Z81+0.0003,Z81))</f>
        <v/>
      </c>
      <c r="L81" s="36" t="str">
        <f>IF(results!$AA81&lt;&gt;"c","",IF(OR(W81=AA81,X81=AA81,Y81=AA81,Z81=AA81),AA81+0.0004,AA81))</f>
        <v/>
      </c>
      <c r="M81" s="36" t="str">
        <f>IF(results!$AA81&lt;&gt;"c","",IF(OR(W81=AB81,X81=AB81,Y81=AB81,Z81=AB81,AA81=AB81),AB81+0.0005,AB81))</f>
        <v/>
      </c>
      <c r="N81" s="36" t="str">
        <f>IF(results!$AA81&lt;&gt;"c","",IF(OR(W81=AC81,X81=AC81,Y81=AC81,Z81=AC81,AA81=AC81,AB81=AC81),AC81+0.0006,AC81))</f>
        <v/>
      </c>
      <c r="O81" s="36" t="str">
        <f>IF(results!$AA81&lt;&gt;"c","",IF(OR(W81=AD81,X81=AD81,Y81=AD81,Z81=AD81,AA81=AD81,AB81=AD81,AC81=AD81),AD81+0.0007,AD81))</f>
        <v/>
      </c>
      <c r="P81" s="36" t="str">
        <f>IF(results!$AA81&lt;&gt;"c","",IF(OR(W81=AE81,X81=AE81,Y81=AE81,Z81=AE81,AA81=AE81,AB81=AE81,AC81=AE81,AD81=AE81),AE81+0.0008,AE81))</f>
        <v/>
      </c>
      <c r="Q81" s="36" t="str">
        <f>IF(results!$AA81&lt;&gt;"c","",IF(OR(W81=AF81,X81=AF81,Y81=AF81,Z81=AF81,AA81=AF81,AB81=AF81,AC81=AF81,AD81=AF81,AE81=AF81),AF81+0.0009,AF81))</f>
        <v/>
      </c>
      <c r="R81" s="36" t="str">
        <f>IF(results!$AA81&lt;&gt;"c","",AG81*2)</f>
        <v/>
      </c>
      <c r="S81" s="4">
        <f t="shared" si="13"/>
        <v>0</v>
      </c>
      <c r="T81" s="4">
        <f t="shared" si="14"/>
        <v>8.1000000000000004E-6</v>
      </c>
      <c r="U81" s="4" t="str">
        <f>IF(results!$AA81&lt;&gt;"c","",results!Z81)</f>
        <v/>
      </c>
      <c r="V81" s="4">
        <f>IF(results!AA81="A",1,IF(results!AA81="B",2,IF(results!AA81="C",3,99)))</f>
        <v>1</v>
      </c>
      <c r="W81" s="35">
        <f>results!C81+results!D81</f>
        <v>0</v>
      </c>
      <c r="X81" s="35">
        <f>results!E81+results!F81</f>
        <v>0</v>
      </c>
      <c r="Y81" s="35">
        <f>results!G81+results!H81</f>
        <v>60</v>
      </c>
      <c r="Z81" s="35">
        <f>results!I81+results!J81</f>
        <v>0</v>
      </c>
      <c r="AA81" s="35">
        <f>results!K81+results!L81</f>
        <v>0</v>
      </c>
      <c r="AB81" s="35">
        <f>results!M81+results!N81</f>
        <v>0</v>
      </c>
      <c r="AC81" s="35">
        <f>results!O81+results!P81</f>
        <v>0</v>
      </c>
      <c r="AD81" s="35">
        <f>results!Q81+results!R81</f>
        <v>0</v>
      </c>
      <c r="AE81" s="35">
        <f>results!S81+results!T81</f>
        <v>0</v>
      </c>
      <c r="AF81" s="35">
        <f>results!U81+results!V81</f>
        <v>0</v>
      </c>
      <c r="AG81" s="35">
        <f>results!W81+results!X81</f>
        <v>55</v>
      </c>
    </row>
    <row r="82" spans="1:33" x14ac:dyDescent="0.35">
      <c r="A82" s="18">
        <v>76</v>
      </c>
      <c r="B82" s="20">
        <f t="shared" si="11"/>
        <v>1</v>
      </c>
      <c r="C82" s="20">
        <f t="shared" si="12"/>
        <v>93</v>
      </c>
      <c r="D82" s="14">
        <f t="shared" si="10"/>
        <v>43</v>
      </c>
      <c r="E82" s="14">
        <f t="shared" si="10"/>
        <v>43</v>
      </c>
      <c r="F82" s="2" t="str">
        <f>IF(results!AA82&lt;&gt;"c","",results!B82)</f>
        <v/>
      </c>
      <c r="G82" s="2" t="str">
        <f>IF(results!$AA82&lt;&gt;"c","",results!Y82)</f>
        <v/>
      </c>
      <c r="H82" s="36" t="str">
        <f>IF(results!$AA82&lt;&gt;"c","",W82)</f>
        <v/>
      </c>
      <c r="I82" s="36" t="str">
        <f>IF(results!$AA82&lt;&gt;"c","",IF(X82=W82,X82+0.0001,X82))</f>
        <v/>
      </c>
      <c r="J82" s="36" t="str">
        <f>IF(results!$AA82&lt;&gt;"c","",IF(OR(W82=Y82,X82=Y82),Y82+0.0002,Y82))</f>
        <v/>
      </c>
      <c r="K82" s="36" t="str">
        <f>IF(results!$AA82&lt;&gt;"c","",IF(OR(W82=Z82,X82=Z82,Y82=Z82),Z82+0.0003,Z82))</f>
        <v/>
      </c>
      <c r="L82" s="36" t="str">
        <f>IF(results!$AA82&lt;&gt;"c","",IF(OR(W82=AA82,X82=AA82,Y82=AA82,Z82=AA82),AA82+0.0004,AA82))</f>
        <v/>
      </c>
      <c r="M82" s="36" t="str">
        <f>IF(results!$AA82&lt;&gt;"c","",IF(OR(W82=AB82,X82=AB82,Y82=AB82,Z82=AB82,AA82=AB82),AB82+0.0005,AB82))</f>
        <v/>
      </c>
      <c r="N82" s="36" t="str">
        <f>IF(results!$AA82&lt;&gt;"c","",IF(OR(W82=AC82,X82=AC82,Y82=AC82,Z82=AC82,AA82=AC82,AB82=AC82),AC82+0.0006,AC82))</f>
        <v/>
      </c>
      <c r="O82" s="36" t="str">
        <f>IF(results!$AA82&lt;&gt;"c","",IF(OR(W82=AD82,X82=AD82,Y82=AD82,Z82=AD82,AA82=AD82,AB82=AD82,AC82=AD82),AD82+0.0007,AD82))</f>
        <v/>
      </c>
      <c r="P82" s="36" t="str">
        <f>IF(results!$AA82&lt;&gt;"c","",IF(OR(W82=AE82,X82=AE82,Y82=AE82,Z82=AE82,AA82=AE82,AB82=AE82,AC82=AE82,AD82=AE82),AE82+0.0008,AE82))</f>
        <v/>
      </c>
      <c r="Q82" s="36" t="str">
        <f>IF(results!$AA82&lt;&gt;"c","",IF(OR(W82=AF82,X82=AF82,Y82=AF82,Z82=AF82,AA82=AF82,AB82=AF82,AC82=AF82,AD82=AF82,AE82=AF82),AF82+0.0009,AF82))</f>
        <v/>
      </c>
      <c r="R82" s="36" t="str">
        <f>IF(results!$AA82&lt;&gt;"c","",AG82*2)</f>
        <v/>
      </c>
      <c r="S82" s="4">
        <f t="shared" si="13"/>
        <v>0</v>
      </c>
      <c r="T82" s="4">
        <f t="shared" si="14"/>
        <v>8.1999999999999994E-6</v>
      </c>
      <c r="U82" s="4" t="str">
        <f>IF(results!$AA82&lt;&gt;"c","",results!Z82)</f>
        <v/>
      </c>
      <c r="V82" s="4">
        <f>IF(results!AA82="A",1,IF(results!AA82="B",2,IF(results!AA82="C",3,99)))</f>
        <v>1</v>
      </c>
      <c r="W82" s="35">
        <f>results!C82+results!D82</f>
        <v>0</v>
      </c>
      <c r="X82" s="35">
        <f>results!E82+results!F82</f>
        <v>53</v>
      </c>
      <c r="Y82" s="35">
        <f>results!G82+results!H82</f>
        <v>0</v>
      </c>
      <c r="Z82" s="35">
        <f>results!I82+results!J82</f>
        <v>0</v>
      </c>
      <c r="AA82" s="35">
        <f>results!K82+results!L82</f>
        <v>0</v>
      </c>
      <c r="AB82" s="35">
        <f>results!M82+results!N82</f>
        <v>0</v>
      </c>
      <c r="AC82" s="35">
        <f>results!O82+results!P82</f>
        <v>0</v>
      </c>
      <c r="AD82" s="35">
        <f>results!Q82+results!R82</f>
        <v>0</v>
      </c>
      <c r="AE82" s="35">
        <f>results!S82+results!T82</f>
        <v>0</v>
      </c>
      <c r="AF82" s="35">
        <f>results!U82+results!V82</f>
        <v>0</v>
      </c>
      <c r="AG82" s="35">
        <f>results!W82+results!X82</f>
        <v>0</v>
      </c>
    </row>
    <row r="83" spans="1:33" x14ac:dyDescent="0.35">
      <c r="A83" s="18">
        <v>77</v>
      </c>
      <c r="B83" s="20">
        <f t="shared" si="11"/>
        <v>39</v>
      </c>
      <c r="C83" s="20">
        <f t="shared" si="12"/>
        <v>92</v>
      </c>
      <c r="D83" s="14">
        <f t="shared" si="10"/>
        <v>43</v>
      </c>
      <c r="E83" s="14">
        <f t="shared" si="10"/>
        <v>43</v>
      </c>
      <c r="F83" s="2" t="str">
        <f>IF(results!AA83&lt;&gt;"c","",results!B83)</f>
        <v/>
      </c>
      <c r="G83" s="2" t="str">
        <f>IF(results!$AA83&lt;&gt;"c","",results!Y83)</f>
        <v/>
      </c>
      <c r="H83" s="36" t="str">
        <f>IF(results!$AA83&lt;&gt;"c","",W83)</f>
        <v/>
      </c>
      <c r="I83" s="36" t="str">
        <f>IF(results!$AA83&lt;&gt;"c","",IF(X83=W83,X83+0.0001,X83))</f>
        <v/>
      </c>
      <c r="J83" s="36" t="str">
        <f>IF(results!$AA83&lt;&gt;"c","",IF(OR(W83=Y83,X83=Y83),Y83+0.0002,Y83))</f>
        <v/>
      </c>
      <c r="K83" s="36" t="str">
        <f>IF(results!$AA83&lt;&gt;"c","",IF(OR(W83=Z83,X83=Z83,Y83=Z83),Z83+0.0003,Z83))</f>
        <v/>
      </c>
      <c r="L83" s="36" t="str">
        <f>IF(results!$AA83&lt;&gt;"c","",IF(OR(W83=AA83,X83=AA83,Y83=AA83,Z83=AA83),AA83+0.0004,AA83))</f>
        <v/>
      </c>
      <c r="M83" s="36" t="str">
        <f>IF(results!$AA83&lt;&gt;"c","",IF(OR(W83=AB83,X83=AB83,Y83=AB83,Z83=AB83,AA83=AB83),AB83+0.0005,AB83))</f>
        <v/>
      </c>
      <c r="N83" s="36" t="str">
        <f>IF(results!$AA83&lt;&gt;"c","",IF(OR(W83=AC83,X83=AC83,Y83=AC83,Z83=AC83,AA83=AC83,AB83=AC83),AC83+0.0006,AC83))</f>
        <v/>
      </c>
      <c r="O83" s="36" t="str">
        <f>IF(results!$AA83&lt;&gt;"c","",IF(OR(W83=AD83,X83=AD83,Y83=AD83,Z83=AD83,AA83=AD83,AB83=AD83,AC83=AD83),AD83+0.0007,AD83))</f>
        <v/>
      </c>
      <c r="P83" s="36" t="str">
        <f>IF(results!$AA83&lt;&gt;"c","",IF(OR(W83=AE83,X83=AE83,Y83=AE83,Z83=AE83,AA83=AE83,AB83=AE83,AC83=AE83,AD83=AE83),AE83+0.0008,AE83))</f>
        <v/>
      </c>
      <c r="Q83" s="36" t="str">
        <f>IF(results!$AA83&lt;&gt;"c","",IF(OR(W83=AF83,X83=AF83,Y83=AF83,Z83=AF83,AA83=AF83,AB83=AF83,AC83=AF83,AD83=AF83,AE83=AF83),AF83+0.0009,AF83))</f>
        <v/>
      </c>
      <c r="R83" s="36" t="str">
        <f>IF(results!$AA83&lt;&gt;"c","",AG83*2)</f>
        <v/>
      </c>
      <c r="S83" s="4">
        <f t="shared" si="13"/>
        <v>0</v>
      </c>
      <c r="T83" s="4">
        <f t="shared" si="14"/>
        <v>8.3000000000000002E-6</v>
      </c>
      <c r="U83" s="4" t="str">
        <f>IF(results!$AA83&lt;&gt;"c","",results!Z83)</f>
        <v/>
      </c>
      <c r="V83" s="4">
        <f>IF(results!AA83="A",1,IF(results!AA83="B",2,IF(results!AA83="C",3,99)))</f>
        <v>2</v>
      </c>
      <c r="W83" s="35">
        <f>results!C83+results!D83</f>
        <v>0</v>
      </c>
      <c r="X83" s="35">
        <f>results!E83+results!F83</f>
        <v>0</v>
      </c>
      <c r="Y83" s="35">
        <f>results!G83+results!H83</f>
        <v>0</v>
      </c>
      <c r="Z83" s="35">
        <f>results!I83+results!J83</f>
        <v>0</v>
      </c>
      <c r="AA83" s="35">
        <f>results!K83+results!L83</f>
        <v>0</v>
      </c>
      <c r="AB83" s="35">
        <f>results!M83+results!N83</f>
        <v>0</v>
      </c>
      <c r="AC83" s="35">
        <f>results!O83+results!P83</f>
        <v>45</v>
      </c>
      <c r="AD83" s="35">
        <f>results!Q83+results!R83</f>
        <v>0</v>
      </c>
      <c r="AE83" s="35">
        <f>results!S83+results!T83</f>
        <v>0</v>
      </c>
      <c r="AF83" s="35">
        <f>results!U83+results!V83</f>
        <v>0</v>
      </c>
      <c r="AG83" s="35">
        <f>results!W83+results!X83</f>
        <v>0</v>
      </c>
    </row>
    <row r="84" spans="1:33" x14ac:dyDescent="0.35">
      <c r="A84" s="18">
        <v>78</v>
      </c>
      <c r="B84" s="20">
        <f t="shared" si="11"/>
        <v>39</v>
      </c>
      <c r="C84" s="20">
        <f t="shared" si="12"/>
        <v>91</v>
      </c>
      <c r="D84" s="14">
        <f t="shared" si="10"/>
        <v>43</v>
      </c>
      <c r="E84" s="14">
        <f t="shared" si="10"/>
        <v>43</v>
      </c>
      <c r="F84" s="2" t="str">
        <f>IF(results!AA84&lt;&gt;"c","",results!B84)</f>
        <v/>
      </c>
      <c r="G84" s="2" t="str">
        <f>IF(results!$AA84&lt;&gt;"c","",results!Y84)</f>
        <v/>
      </c>
      <c r="H84" s="36" t="str">
        <f>IF(results!$AA84&lt;&gt;"c","",W84)</f>
        <v/>
      </c>
      <c r="I84" s="36" t="str">
        <f>IF(results!$AA84&lt;&gt;"c","",IF(X84=W84,X84+0.0001,X84))</f>
        <v/>
      </c>
      <c r="J84" s="36" t="str">
        <f>IF(results!$AA84&lt;&gt;"c","",IF(OR(W84=Y84,X84=Y84),Y84+0.0002,Y84))</f>
        <v/>
      </c>
      <c r="K84" s="36" t="str">
        <f>IF(results!$AA84&lt;&gt;"c","",IF(OR(W84=Z84,X84=Z84,Y84=Z84),Z84+0.0003,Z84))</f>
        <v/>
      </c>
      <c r="L84" s="36" t="str">
        <f>IF(results!$AA84&lt;&gt;"c","",IF(OR(W84=AA84,X84=AA84,Y84=AA84,Z84=AA84),AA84+0.0004,AA84))</f>
        <v/>
      </c>
      <c r="M84" s="36" t="str">
        <f>IF(results!$AA84&lt;&gt;"c","",IF(OR(W84=AB84,X84=AB84,Y84=AB84,Z84=AB84,AA84=AB84),AB84+0.0005,AB84))</f>
        <v/>
      </c>
      <c r="N84" s="36" t="str">
        <f>IF(results!$AA84&lt;&gt;"c","",IF(OR(W84=AC84,X84=AC84,Y84=AC84,Z84=AC84,AA84=AC84,AB84=AC84),AC84+0.0006,AC84))</f>
        <v/>
      </c>
      <c r="O84" s="36" t="str">
        <f>IF(results!$AA84&lt;&gt;"c","",IF(OR(W84=AD84,X84=AD84,Y84=AD84,Z84=AD84,AA84=AD84,AB84=AD84,AC84=AD84),AD84+0.0007,AD84))</f>
        <v/>
      </c>
      <c r="P84" s="36" t="str">
        <f>IF(results!$AA84&lt;&gt;"c","",IF(OR(W84=AE84,X84=AE84,Y84=AE84,Z84=AE84,AA84=AE84,AB84=AE84,AC84=AE84,AD84=AE84),AE84+0.0008,AE84))</f>
        <v/>
      </c>
      <c r="Q84" s="36" t="str">
        <f>IF(results!$AA84&lt;&gt;"c","",IF(OR(W84=AF84,X84=AF84,Y84=AF84,Z84=AF84,AA84=AF84,AB84=AF84,AC84=AF84,AD84=AF84,AE84=AF84),AF84+0.0009,AF84))</f>
        <v/>
      </c>
      <c r="R84" s="36" t="str">
        <f>IF(results!$AA84&lt;&gt;"c","",AG84*2)</f>
        <v/>
      </c>
      <c r="S84" s="4">
        <f t="shared" si="13"/>
        <v>0</v>
      </c>
      <c r="T84" s="4">
        <f t="shared" si="14"/>
        <v>8.3999999999999992E-6</v>
      </c>
      <c r="U84" s="4" t="str">
        <f>IF(results!$AA84&lt;&gt;"c","",results!Z84)</f>
        <v/>
      </c>
      <c r="V84" s="4">
        <f>IF(results!AA84="A",1,IF(results!AA84="B",2,IF(results!AA84="C",3,99)))</f>
        <v>2</v>
      </c>
      <c r="W84" s="35">
        <f>results!C84+results!D84</f>
        <v>0</v>
      </c>
      <c r="X84" s="35">
        <f>results!E84+results!F84</f>
        <v>0</v>
      </c>
      <c r="Y84" s="35">
        <f>results!G84+results!H84</f>
        <v>0</v>
      </c>
      <c r="Z84" s="35">
        <f>results!I84+results!J84</f>
        <v>33</v>
      </c>
      <c r="AA84" s="35">
        <f>results!K84+results!L84</f>
        <v>0</v>
      </c>
      <c r="AB84" s="35">
        <f>results!M84+results!N84</f>
        <v>0</v>
      </c>
      <c r="AC84" s="35">
        <f>results!O84+results!P84</f>
        <v>0</v>
      </c>
      <c r="AD84" s="35">
        <f>results!Q84+results!R84</f>
        <v>0</v>
      </c>
      <c r="AE84" s="35">
        <f>results!S84+results!T84</f>
        <v>0</v>
      </c>
      <c r="AF84" s="35">
        <f>results!U84+results!V84</f>
        <v>0</v>
      </c>
      <c r="AG84" s="35">
        <f>results!W84+results!X84</f>
        <v>0</v>
      </c>
    </row>
    <row r="85" spans="1:33" x14ac:dyDescent="0.35">
      <c r="A85" s="18">
        <v>79</v>
      </c>
      <c r="B85" s="20">
        <f t="shared" si="11"/>
        <v>39</v>
      </c>
      <c r="C85" s="20">
        <f t="shared" si="12"/>
        <v>42</v>
      </c>
      <c r="D85" s="14">
        <f t="shared" si="10"/>
        <v>42</v>
      </c>
      <c r="E85" s="14">
        <f t="shared" si="10"/>
        <v>42</v>
      </c>
      <c r="F85" s="2" t="str">
        <f>IF(results!AA85&lt;&gt;"c","",results!B85)</f>
        <v/>
      </c>
      <c r="G85" s="2" t="str">
        <f>IF(results!$AA85&lt;&gt;"c","",results!Y85)</f>
        <v/>
      </c>
      <c r="H85" s="36" t="str">
        <f>IF(results!$AA85&lt;&gt;"c","",W85)</f>
        <v/>
      </c>
      <c r="I85" s="36" t="str">
        <f>IF(results!$AA85&lt;&gt;"c","",IF(X85=W85,X85+0.0001,X85))</f>
        <v/>
      </c>
      <c r="J85" s="36" t="str">
        <f>IF(results!$AA85&lt;&gt;"c","",IF(OR(W85=Y85,X85=Y85),Y85+0.0002,Y85))</f>
        <v/>
      </c>
      <c r="K85" s="36" t="str">
        <f>IF(results!$AA85&lt;&gt;"c","",IF(OR(W85=Z85,X85=Z85,Y85=Z85),Z85+0.0003,Z85))</f>
        <v/>
      </c>
      <c r="L85" s="36" t="str">
        <f>IF(results!$AA85&lt;&gt;"c","",IF(OR(W85=AA85,X85=AA85,Y85=AA85,Z85=AA85),AA85+0.0004,AA85))</f>
        <v/>
      </c>
      <c r="M85" s="36" t="str">
        <f>IF(results!$AA85&lt;&gt;"c","",IF(OR(W85=AB85,X85=AB85,Y85=AB85,Z85=AB85,AA85=AB85),AB85+0.0005,AB85))</f>
        <v/>
      </c>
      <c r="N85" s="36" t="str">
        <f>IF(results!$AA85&lt;&gt;"c","",IF(OR(W85=AC85,X85=AC85,Y85=AC85,Z85=AC85,AA85=AC85,AB85=AC85),AC85+0.0006,AC85))</f>
        <v/>
      </c>
      <c r="O85" s="36" t="str">
        <f>IF(results!$AA85&lt;&gt;"c","",IF(OR(W85=AD85,X85=AD85,Y85=AD85,Z85=AD85,AA85=AD85,AB85=AD85,AC85=AD85),AD85+0.0007,AD85))</f>
        <v/>
      </c>
      <c r="P85" s="36" t="str">
        <f>IF(results!$AA85&lt;&gt;"c","",IF(OR(W85=AE85,X85=AE85,Y85=AE85,Z85=AE85,AA85=AE85,AB85=AE85,AC85=AE85,AD85=AE85),AE85+0.0008,AE85))</f>
        <v/>
      </c>
      <c r="Q85" s="36" t="str">
        <f>IF(results!$AA85&lt;&gt;"c","",IF(OR(W85=AF85,X85=AF85,Y85=AF85,Z85=AF85,AA85=AF85,AB85=AF85,AC85=AF85,AD85=AF85,AE85=AF85),AF85+0.0009,AF85))</f>
        <v/>
      </c>
      <c r="R85" s="36" t="str">
        <f>IF(results!$AA85&lt;&gt;"c","",AG85*2)</f>
        <v/>
      </c>
      <c r="S85" s="51">
        <f>IF(F85&lt;&gt;"",(MAX(H85:R85)+LARGE(H85:R85,2)+LARGE(H85:R85,3)+LARGE(H85:R85,4)+LARGE(H85:R85,5)+LARGE(H85:R85,6)),0)+0.0006</f>
        <v>5.9999999999999995E-4</v>
      </c>
      <c r="T85" s="4">
        <f t="shared" si="14"/>
        <v>6.0849999999999999E-4</v>
      </c>
      <c r="U85" s="4" t="str">
        <f>IF(results!$AA85&lt;&gt;"c","",results!Z85)</f>
        <v/>
      </c>
      <c r="V85" s="4">
        <f>IF(results!AA85="A",1,IF(results!AA85="B",2,IF(results!AA85="C",3,99)))</f>
        <v>2</v>
      </c>
      <c r="W85" s="35">
        <f>results!C85+results!D85</f>
        <v>0</v>
      </c>
      <c r="X85" s="35">
        <f>results!E85+results!F85</f>
        <v>0</v>
      </c>
      <c r="Y85" s="35">
        <f>results!G85+results!H85</f>
        <v>0</v>
      </c>
      <c r="Z85" s="35">
        <f>results!I85+results!J85</f>
        <v>0</v>
      </c>
      <c r="AA85" s="35">
        <f>results!K85+results!L85</f>
        <v>36</v>
      </c>
      <c r="AB85" s="35">
        <f>results!M85+results!N85</f>
        <v>40</v>
      </c>
      <c r="AC85" s="35">
        <f>results!O85+results!P85</f>
        <v>54</v>
      </c>
      <c r="AD85" s="35">
        <f>results!Q85+results!R85</f>
        <v>39</v>
      </c>
      <c r="AE85" s="35">
        <f>results!S85+results!T85</f>
        <v>46</v>
      </c>
      <c r="AF85" s="35">
        <f>results!U85+results!V85</f>
        <v>48</v>
      </c>
      <c r="AG85" s="35">
        <f>results!W85+results!X85</f>
        <v>49</v>
      </c>
    </row>
    <row r="86" spans="1:33" x14ac:dyDescent="0.35">
      <c r="A86" s="18">
        <v>80</v>
      </c>
      <c r="B86" s="20">
        <f t="shared" si="11"/>
        <v>110</v>
      </c>
      <c r="C86" s="20">
        <f t="shared" si="12"/>
        <v>8</v>
      </c>
      <c r="D86" s="14">
        <f t="shared" si="10"/>
        <v>8</v>
      </c>
      <c r="E86" s="14">
        <f t="shared" si="10"/>
        <v>8</v>
      </c>
      <c r="F86" s="2" t="str">
        <f>IF(results!AA86&lt;&gt;"c","",results!B86)</f>
        <v xml:space="preserve">Paciolla Gianfranco </v>
      </c>
      <c r="G86" s="2">
        <f>IF(results!$AA86&lt;&gt;"c","",results!Y86)</f>
        <v>11</v>
      </c>
      <c r="H86" s="36">
        <f>IF(results!$AA86&lt;&gt;"c","",W86)</f>
        <v>42</v>
      </c>
      <c r="I86" s="36">
        <f>IF(results!$AA86&lt;&gt;"c","",IF(X86=W86,X86+0.0001,X86))</f>
        <v>46</v>
      </c>
      <c r="J86" s="36">
        <f>IF(results!$AA86&lt;&gt;"c","",IF(OR(W86=Y86,X86=Y86),Y86+0.0002,Y86))</f>
        <v>24</v>
      </c>
      <c r="K86" s="36">
        <f>IF(results!$AA86&lt;&gt;"c","",IF(OR(W86=Z86,X86=Z86,Y86=Z86),Z86+0.0003,Z86))</f>
        <v>30</v>
      </c>
      <c r="L86" s="36">
        <f>IF(results!$AA86&lt;&gt;"c","",IF(OR(W86=AA86,X86=AA86,Y86=AA86,Z86=AA86),AA86+0.0004,AA86))</f>
        <v>20</v>
      </c>
      <c r="M86" s="36">
        <f>IF(results!$AA86&lt;&gt;"c","",IF(OR(W86=AB86,X86=AB86,Y86=AB86,Z86=AB86,AA86=AB86),AB86+0.0005,AB86))</f>
        <v>37</v>
      </c>
      <c r="N86" s="36">
        <f>IF(results!$AA86&lt;&gt;"c","",IF(OR(W86=AC86,X86=AC86,Y86=AC86,Z86=AC86,AA86=AC86,AB86=AC86),AC86+0.0006,AC86))</f>
        <v>44</v>
      </c>
      <c r="O86" s="36">
        <f>IF(results!$AA86&lt;&gt;"c","",IF(OR(W86=AD86,X86=AD86,Y86=AD86,Z86=AD86,AA86=AD86,AB86=AD86,AC86=AD86),AD86+0.0007,AD86))</f>
        <v>31</v>
      </c>
      <c r="P86" s="36">
        <f>IF(results!$AA86&lt;&gt;"c","",IF(OR(W86=AE86,X86=AE86,Y86=AE86,Z86=AE86,AA86=AE86,AB86=AE86,AC86=AE86,AD86=AE86),AE86+0.0008,AE86))</f>
        <v>33</v>
      </c>
      <c r="Q86" s="36">
        <f>IF(results!$AA86&lt;&gt;"c","",IF(OR(W86=AF86,X86=AF86,Y86=AF86,Z86=AF86,AA86=AF86,AB86=AF86,AC86=AF86,AD86=AF86,AE86=AF86),AF86+0.0009,AF86))</f>
        <v>37.000900000000001</v>
      </c>
      <c r="R86" s="36">
        <f>IF(results!$AA86&lt;&gt;"c","",AG86*2)</f>
        <v>82</v>
      </c>
      <c r="S86" s="4">
        <f t="shared" si="13"/>
        <v>288.0009</v>
      </c>
      <c r="T86" s="4">
        <f t="shared" si="14"/>
        <v>288.0009086</v>
      </c>
      <c r="U86" s="4">
        <f>IF(results!$AA86&lt;&gt;"c","",results!Z86)</f>
        <v>45.8</v>
      </c>
      <c r="V86" s="4">
        <f>IF(results!AA86="A",1,IF(results!AA86="B",2,IF(results!AA86="C",3,99)))</f>
        <v>3</v>
      </c>
      <c r="W86" s="35">
        <f>results!C86+results!D86</f>
        <v>42</v>
      </c>
      <c r="X86" s="35">
        <f>results!E86+results!F86</f>
        <v>46</v>
      </c>
      <c r="Y86" s="35">
        <f>results!G86+results!H86</f>
        <v>24</v>
      </c>
      <c r="Z86" s="35">
        <f>results!I86+results!J86</f>
        <v>30</v>
      </c>
      <c r="AA86" s="35">
        <f>results!K86+results!L86</f>
        <v>20</v>
      </c>
      <c r="AB86" s="35">
        <f>results!M86+results!N86</f>
        <v>37</v>
      </c>
      <c r="AC86" s="35">
        <f>results!O86+results!P86</f>
        <v>44</v>
      </c>
      <c r="AD86" s="35">
        <f>results!Q86+results!R86</f>
        <v>31</v>
      </c>
      <c r="AE86" s="35">
        <f>results!S86+results!T86</f>
        <v>33</v>
      </c>
      <c r="AF86" s="35">
        <f>results!U86+results!V86</f>
        <v>37</v>
      </c>
      <c r="AG86" s="35">
        <f>results!W86+results!X86</f>
        <v>41</v>
      </c>
    </row>
    <row r="87" spans="1:33" x14ac:dyDescent="0.35">
      <c r="A87" s="18">
        <v>81</v>
      </c>
      <c r="B87" s="20">
        <f t="shared" si="11"/>
        <v>1</v>
      </c>
      <c r="C87" s="20">
        <f t="shared" si="12"/>
        <v>90</v>
      </c>
      <c r="D87" s="14">
        <f t="shared" ref="D87:E106" si="15">_xlfn.RANK.EQ($S87,$S$7:$S$156,0)</f>
        <v>43</v>
      </c>
      <c r="E87" s="14">
        <f t="shared" si="15"/>
        <v>43</v>
      </c>
      <c r="F87" s="2" t="str">
        <f>IF(results!AA87&lt;&gt;"c","",results!B87)</f>
        <v/>
      </c>
      <c r="G87" s="2" t="str">
        <f>IF(results!$AA87&lt;&gt;"c","",results!Y87)</f>
        <v/>
      </c>
      <c r="H87" s="36" t="str">
        <f>IF(results!$AA87&lt;&gt;"c","",W87)</f>
        <v/>
      </c>
      <c r="I87" s="36" t="str">
        <f>IF(results!$AA87&lt;&gt;"c","",IF(X87=W87,X87+0.0001,X87))</f>
        <v/>
      </c>
      <c r="J87" s="36" t="str">
        <f>IF(results!$AA87&lt;&gt;"c","",IF(OR(W87=Y87,X87=Y87),Y87+0.0002,Y87))</f>
        <v/>
      </c>
      <c r="K87" s="36" t="str">
        <f>IF(results!$AA87&lt;&gt;"c","",IF(OR(W87=Z87,X87=Z87,Y87=Z87),Z87+0.0003,Z87))</f>
        <v/>
      </c>
      <c r="L87" s="36" t="str">
        <f>IF(results!$AA87&lt;&gt;"c","",IF(OR(W87=AA87,X87=AA87,Y87=AA87,Z87=AA87),AA87+0.0004,AA87))</f>
        <v/>
      </c>
      <c r="M87" s="36" t="str">
        <f>IF(results!$AA87&lt;&gt;"c","",IF(OR(W87=AB87,X87=AB87,Y87=AB87,Z87=AB87,AA87=AB87),AB87+0.0005,AB87))</f>
        <v/>
      </c>
      <c r="N87" s="36" t="str">
        <f>IF(results!$AA87&lt;&gt;"c","",IF(OR(W87=AC87,X87=AC87,Y87=AC87,Z87=AC87,AA87=AC87,AB87=AC87),AC87+0.0006,AC87))</f>
        <v/>
      </c>
      <c r="O87" s="36" t="str">
        <f>IF(results!$AA87&lt;&gt;"c","",IF(OR(W87=AD87,X87=AD87,Y87=AD87,Z87=AD87,AA87=AD87,AB87=AD87,AC87=AD87),AD87+0.0007,AD87))</f>
        <v/>
      </c>
      <c r="P87" s="36" t="str">
        <f>IF(results!$AA87&lt;&gt;"c","",IF(OR(W87=AE87,X87=AE87,Y87=AE87,Z87=AE87,AA87=AE87,AB87=AE87,AC87=AE87,AD87=AE87),AE87+0.0008,AE87))</f>
        <v/>
      </c>
      <c r="Q87" s="36" t="str">
        <f>IF(results!$AA87&lt;&gt;"c","",IF(OR(W87=AF87,X87=AF87,Y87=AF87,Z87=AF87,AA87=AF87,AB87=AF87,AC87=AF87,AD87=AF87,AE87=AF87),AF87+0.0009,AF87))</f>
        <v/>
      </c>
      <c r="R87" s="36" t="str">
        <f>IF(results!$AA87&lt;&gt;"c","",AG87*2)</f>
        <v/>
      </c>
      <c r="S87" s="4">
        <f t="shared" si="13"/>
        <v>0</v>
      </c>
      <c r="T87" s="4">
        <f t="shared" si="14"/>
        <v>8.6999999999999997E-6</v>
      </c>
      <c r="U87" s="4" t="str">
        <f>IF(results!$AA87&lt;&gt;"c","",results!Z87)</f>
        <v/>
      </c>
      <c r="V87" s="4">
        <f>IF(results!AA87="A",1,IF(results!AA87="B",2,IF(results!AA87="C",3,99)))</f>
        <v>1</v>
      </c>
      <c r="W87" s="35">
        <f>results!C87+results!D87</f>
        <v>0</v>
      </c>
      <c r="X87" s="35">
        <f>results!E87+results!F87</f>
        <v>0</v>
      </c>
      <c r="Y87" s="35">
        <f>results!G87+results!H87</f>
        <v>0</v>
      </c>
      <c r="Z87" s="35">
        <f>results!I87+results!J87</f>
        <v>0</v>
      </c>
      <c r="AA87" s="35">
        <f>results!K87+results!L87</f>
        <v>0</v>
      </c>
      <c r="AB87" s="35">
        <f>results!M87+results!N87</f>
        <v>0</v>
      </c>
      <c r="AC87" s="35">
        <f>results!O87+results!P87</f>
        <v>44</v>
      </c>
      <c r="AD87" s="35">
        <f>results!Q87+results!R87</f>
        <v>0</v>
      </c>
      <c r="AE87" s="35">
        <f>results!S87+results!T87</f>
        <v>0</v>
      </c>
      <c r="AF87" s="35">
        <f>results!U87+results!V87</f>
        <v>0</v>
      </c>
      <c r="AG87" s="35">
        <f>results!W87+results!X87</f>
        <v>0</v>
      </c>
    </row>
    <row r="88" spans="1:33" x14ac:dyDescent="0.35">
      <c r="A88" s="18">
        <v>82</v>
      </c>
      <c r="B88" s="20">
        <f t="shared" si="11"/>
        <v>39</v>
      </c>
      <c r="C88" s="20">
        <f t="shared" si="12"/>
        <v>89</v>
      </c>
      <c r="D88" s="14">
        <f t="shared" si="15"/>
        <v>43</v>
      </c>
      <c r="E88" s="14">
        <f t="shared" si="15"/>
        <v>43</v>
      </c>
      <c r="F88" s="2" t="str">
        <f>IF(results!AA88&lt;&gt;"c","",results!B88)</f>
        <v/>
      </c>
      <c r="G88" s="2" t="str">
        <f>IF(results!$AA88&lt;&gt;"c","",results!Y88)</f>
        <v/>
      </c>
      <c r="H88" s="36" t="str">
        <f>IF(results!$AA88&lt;&gt;"c","",W88)</f>
        <v/>
      </c>
      <c r="I88" s="36" t="str">
        <f>IF(results!$AA88&lt;&gt;"c","",IF(X88=W88,X88+0.0001,X88))</f>
        <v/>
      </c>
      <c r="J88" s="36" t="str">
        <f>IF(results!$AA88&lt;&gt;"c","",IF(OR(W88=Y88,X88=Y88),Y88+0.0002,Y88))</f>
        <v/>
      </c>
      <c r="K88" s="36" t="str">
        <f>IF(results!$AA88&lt;&gt;"c","",IF(OR(W88=Z88,X88=Z88,Y88=Z88),Z88+0.0003,Z88))</f>
        <v/>
      </c>
      <c r="L88" s="36" t="str">
        <f>IF(results!$AA88&lt;&gt;"c","",IF(OR(W88=AA88,X88=AA88,Y88=AA88,Z88=AA88),AA88+0.0004,AA88))</f>
        <v/>
      </c>
      <c r="M88" s="36" t="str">
        <f>IF(results!$AA88&lt;&gt;"c","",IF(OR(W88=AB88,X88=AB88,Y88=AB88,Z88=AB88,AA88=AB88),AB88+0.0005,AB88))</f>
        <v/>
      </c>
      <c r="N88" s="36" t="str">
        <f>IF(results!$AA88&lt;&gt;"c","",IF(OR(W88=AC88,X88=AC88,Y88=AC88,Z88=AC88,AA88=AC88,AB88=AC88),AC88+0.0006,AC88))</f>
        <v/>
      </c>
      <c r="O88" s="36" t="str">
        <f>IF(results!$AA88&lt;&gt;"c","",IF(OR(W88=AD88,X88=AD88,Y88=AD88,Z88=AD88,AA88=AD88,AB88=AD88,AC88=AD88),AD88+0.0007,AD88))</f>
        <v/>
      </c>
      <c r="P88" s="36" t="str">
        <f>IF(results!$AA88&lt;&gt;"c","",IF(OR(W88=AE88,X88=AE88,Y88=AE88,Z88=AE88,AA88=AE88,AB88=AE88,AC88=AE88,AD88=AE88),AE88+0.0008,AE88))</f>
        <v/>
      </c>
      <c r="Q88" s="36" t="str">
        <f>IF(results!$AA88&lt;&gt;"c","",IF(OR(W88=AF88,X88=AF88,Y88=AF88,Z88=AF88,AA88=AF88,AB88=AF88,AC88=AF88,AD88=AF88,AE88=AF88),AF88+0.0009,AF88))</f>
        <v/>
      </c>
      <c r="R88" s="36" t="str">
        <f>IF(results!$AA88&lt;&gt;"c","",AG88*2)</f>
        <v/>
      </c>
      <c r="S88" s="4">
        <f t="shared" si="13"/>
        <v>0</v>
      </c>
      <c r="T88" s="4">
        <f t="shared" si="14"/>
        <v>8.8000000000000004E-6</v>
      </c>
      <c r="U88" s="4" t="str">
        <f>IF(results!$AA88&lt;&gt;"c","",results!Z88)</f>
        <v/>
      </c>
      <c r="V88" s="4">
        <f>IF(results!AA88="A",1,IF(results!AA88="B",2,IF(results!AA88="C",3,99)))</f>
        <v>2</v>
      </c>
      <c r="W88" s="35">
        <f>results!C88+results!D88</f>
        <v>0</v>
      </c>
      <c r="X88" s="35">
        <f>results!E88+results!F88</f>
        <v>0</v>
      </c>
      <c r="Y88" s="35">
        <f>results!G88+results!H88</f>
        <v>0</v>
      </c>
      <c r="Z88" s="35">
        <f>results!I88+results!J88</f>
        <v>0</v>
      </c>
      <c r="AA88" s="35">
        <f>results!K88+results!L88</f>
        <v>0</v>
      </c>
      <c r="AB88" s="35">
        <f>results!M88+results!N88</f>
        <v>0</v>
      </c>
      <c r="AC88" s="35">
        <f>results!O88+results!P88</f>
        <v>50</v>
      </c>
      <c r="AD88" s="35">
        <f>results!Q88+results!R88</f>
        <v>0</v>
      </c>
      <c r="AE88" s="35">
        <f>results!S88+results!T88</f>
        <v>0</v>
      </c>
      <c r="AF88" s="35">
        <f>results!U88+results!V88</f>
        <v>0</v>
      </c>
      <c r="AG88" s="35">
        <f>results!W88+results!X88</f>
        <v>0</v>
      </c>
    </row>
    <row r="89" spans="1:33" x14ac:dyDescent="0.35">
      <c r="A89" s="18">
        <v>83</v>
      </c>
      <c r="B89" s="20">
        <f t="shared" si="11"/>
        <v>39</v>
      </c>
      <c r="C89" s="20">
        <f t="shared" si="12"/>
        <v>88</v>
      </c>
      <c r="D89" s="14">
        <f t="shared" si="15"/>
        <v>43</v>
      </c>
      <c r="E89" s="14">
        <f t="shared" si="15"/>
        <v>43</v>
      </c>
      <c r="F89" s="2" t="str">
        <f>IF(results!AA89&lt;&gt;"c","",results!B89)</f>
        <v/>
      </c>
      <c r="G89" s="2" t="str">
        <f>IF(results!$AA89&lt;&gt;"c","",results!Y89)</f>
        <v/>
      </c>
      <c r="H89" s="36" t="str">
        <f>IF(results!$AA89&lt;&gt;"c","",W89)</f>
        <v/>
      </c>
      <c r="I89" s="36" t="str">
        <f>IF(results!$AA89&lt;&gt;"c","",IF(X89=W89,X89+0.0001,X89))</f>
        <v/>
      </c>
      <c r="J89" s="36" t="str">
        <f>IF(results!$AA89&lt;&gt;"c","",IF(OR(W89=Y89,X89=Y89),Y89+0.0002,Y89))</f>
        <v/>
      </c>
      <c r="K89" s="36" t="str">
        <f>IF(results!$AA89&lt;&gt;"c","",IF(OR(W89=Z89,X89=Z89,Y89=Z89),Z89+0.0003,Z89))</f>
        <v/>
      </c>
      <c r="L89" s="36" t="str">
        <f>IF(results!$AA89&lt;&gt;"c","",IF(OR(W89=AA89,X89=AA89,Y89=AA89,Z89=AA89),AA89+0.0004,AA89))</f>
        <v/>
      </c>
      <c r="M89" s="36" t="str">
        <f>IF(results!$AA89&lt;&gt;"c","",IF(OR(W89=AB89,X89=AB89,Y89=AB89,Z89=AB89,AA89=AB89),AB89+0.0005,AB89))</f>
        <v/>
      </c>
      <c r="N89" s="36" t="str">
        <f>IF(results!$AA89&lt;&gt;"c","",IF(OR(W89=AC89,X89=AC89,Y89=AC89,Z89=AC89,AA89=AC89,AB89=AC89),AC89+0.0006,AC89))</f>
        <v/>
      </c>
      <c r="O89" s="36" t="str">
        <f>IF(results!$AA89&lt;&gt;"c","",IF(OR(W89=AD89,X89=AD89,Y89=AD89,Z89=AD89,AA89=AD89,AB89=AD89,AC89=AD89),AD89+0.0007,AD89))</f>
        <v/>
      </c>
      <c r="P89" s="36" t="str">
        <f>IF(results!$AA89&lt;&gt;"c","",IF(OR(W89=AE89,X89=AE89,Y89=AE89,Z89=AE89,AA89=AE89,AB89=AE89,AC89=AE89,AD89=AE89),AE89+0.0008,AE89))</f>
        <v/>
      </c>
      <c r="Q89" s="36" t="str">
        <f>IF(results!$AA89&lt;&gt;"c","",IF(OR(W89=AF89,X89=AF89,Y89=AF89,Z89=AF89,AA89=AF89,AB89=AF89,AC89=AF89,AD89=AF89,AE89=AF89),AF89+0.0009,AF89))</f>
        <v/>
      </c>
      <c r="R89" s="36" t="str">
        <f>IF(results!$AA89&lt;&gt;"c","",AG89*2)</f>
        <v/>
      </c>
      <c r="S89" s="4">
        <f t="shared" si="13"/>
        <v>0</v>
      </c>
      <c r="T89" s="4">
        <f t="shared" si="14"/>
        <v>8.8999999999999995E-6</v>
      </c>
      <c r="U89" s="4" t="str">
        <f>IF(results!$AA89&lt;&gt;"c","",results!Z89)</f>
        <v/>
      </c>
      <c r="V89" s="4">
        <f>IF(results!AA89="A",1,IF(results!AA89="B",2,IF(results!AA89="C",3,99)))</f>
        <v>2</v>
      </c>
      <c r="W89" s="35">
        <f>results!C89+results!D89</f>
        <v>0</v>
      </c>
      <c r="X89" s="35">
        <f>results!E89+results!F89</f>
        <v>0</v>
      </c>
      <c r="Y89" s="35">
        <f>results!G89+results!H89</f>
        <v>0</v>
      </c>
      <c r="Z89" s="35">
        <f>results!I89+results!J89</f>
        <v>0</v>
      </c>
      <c r="AA89" s="35">
        <f>results!K89+results!L89</f>
        <v>54</v>
      </c>
      <c r="AB89" s="35">
        <f>results!M89+results!N89</f>
        <v>0</v>
      </c>
      <c r="AC89" s="35">
        <f>results!O89+results!P89</f>
        <v>0</v>
      </c>
      <c r="AD89" s="35">
        <f>results!Q89+results!R89</f>
        <v>0</v>
      </c>
      <c r="AE89" s="35">
        <f>results!S89+results!T89</f>
        <v>0</v>
      </c>
      <c r="AF89" s="35">
        <f>results!U89+results!V89</f>
        <v>0</v>
      </c>
      <c r="AG89" s="35">
        <f>results!W89+results!X89</f>
        <v>0</v>
      </c>
    </row>
    <row r="90" spans="1:33" x14ac:dyDescent="0.35">
      <c r="A90" s="18">
        <v>84</v>
      </c>
      <c r="B90" s="20">
        <f t="shared" si="11"/>
        <v>110</v>
      </c>
      <c r="C90" s="20">
        <f t="shared" si="12"/>
        <v>26</v>
      </c>
      <c r="D90" s="14">
        <f t="shared" si="15"/>
        <v>26</v>
      </c>
      <c r="E90" s="14">
        <f t="shared" si="15"/>
        <v>26</v>
      </c>
      <c r="F90" s="2" t="str">
        <f>IF(results!AA90&lt;&gt;"c","",results!B90)</f>
        <v>Peterc Alenka</v>
      </c>
      <c r="G90" s="2">
        <f>IF(results!$AA90&lt;&gt;"c","",results!Y90)</f>
        <v>1</v>
      </c>
      <c r="H90" s="36">
        <f>IF(results!$AA90&lt;&gt;"c","",W90)</f>
        <v>0</v>
      </c>
      <c r="I90" s="36">
        <f>IF(results!$AA90&lt;&gt;"c","",IF(X90=W90,X90+0.0001,X90))</f>
        <v>1E-4</v>
      </c>
      <c r="J90" s="36">
        <f>IF(results!$AA90&lt;&gt;"c","",IF(OR(W90=Y90,X90=Y90),Y90+0.0002,Y90))</f>
        <v>2.0000000000000001E-4</v>
      </c>
      <c r="K90" s="36">
        <f>IF(results!$AA90&lt;&gt;"c","",IF(OR(W90=Z90,X90=Z90,Y90=Z90),Z90+0.0003,Z90))</f>
        <v>44</v>
      </c>
      <c r="L90" s="36">
        <f>IF(results!$AA90&lt;&gt;"c","",IF(OR(W90=AA90,X90=AA90,Y90=AA90,Z90=AA90),AA90+0.0004,AA90))</f>
        <v>4.0000000000000002E-4</v>
      </c>
      <c r="M90" s="36">
        <f>IF(results!$AA90&lt;&gt;"c","",IF(OR(W90=AB90,X90=AB90,Y90=AB90,Z90=AB90,AA90=AB90),AB90+0.0005,AB90))</f>
        <v>5.0000000000000001E-4</v>
      </c>
      <c r="N90" s="36">
        <f>IF(results!$AA90&lt;&gt;"c","",IF(OR(W90=AC90,X90=AC90,Y90=AC90,Z90=AC90,AA90=AC90,AB90=AC90),AC90+0.0006,AC90))</f>
        <v>5.9999999999999995E-4</v>
      </c>
      <c r="O90" s="36">
        <f>IF(results!$AA90&lt;&gt;"c","",IF(OR(W90=AD90,X90=AD90,Y90=AD90,Z90=AD90,AA90=AD90,AB90=AD90,AC90=AD90),AD90+0.0007,AD90))</f>
        <v>6.9999999999999999E-4</v>
      </c>
      <c r="P90" s="36">
        <f>IF(results!$AA90&lt;&gt;"c","",IF(OR(W90=AE90,X90=AE90,Y90=AE90,Z90=AE90,AA90=AE90,AB90=AE90,AC90=AE90,AD90=AE90),AE90+0.0008,AE90))</f>
        <v>8.0000000000000004E-4</v>
      </c>
      <c r="Q90" s="36">
        <f>IF(results!$AA90&lt;&gt;"c","",IF(OR(W90=AF90,X90=AF90,Y90=AF90,Z90=AF90,AA90=AF90,AB90=AF90,AC90=AF90,AD90=AF90,AE90=AF90),AF90+0.0009,AF90))</f>
        <v>8.9999999999999998E-4</v>
      </c>
      <c r="R90" s="36">
        <f>IF(results!$AA90&lt;&gt;"c","",AG90*2)</f>
        <v>0</v>
      </c>
      <c r="S90" s="4">
        <f t="shared" si="13"/>
        <v>44.003500000000003</v>
      </c>
      <c r="T90" s="4">
        <f t="shared" si="14"/>
        <v>44.003509000000001</v>
      </c>
      <c r="U90" s="4">
        <f>IF(results!$AA90&lt;&gt;"c","",results!Z90)</f>
        <v>33.799999999999997</v>
      </c>
      <c r="V90" s="4">
        <f>IF(results!AA90="A",1,IF(results!AA90="B",2,IF(results!AA90="C",3,99)))</f>
        <v>3</v>
      </c>
      <c r="W90" s="35">
        <f>results!C90+results!D90</f>
        <v>0</v>
      </c>
      <c r="X90" s="35">
        <f>results!E90+results!F90</f>
        <v>0</v>
      </c>
      <c r="Y90" s="35">
        <f>results!G90+results!H90</f>
        <v>0</v>
      </c>
      <c r="Z90" s="35">
        <f>results!I90+results!J90</f>
        <v>44</v>
      </c>
      <c r="AA90" s="35">
        <f>results!K90+results!L90</f>
        <v>0</v>
      </c>
      <c r="AB90" s="35">
        <f>results!M90+results!N90</f>
        <v>0</v>
      </c>
      <c r="AC90" s="35">
        <f>results!O90+results!P90</f>
        <v>0</v>
      </c>
      <c r="AD90" s="35">
        <f>results!Q90+results!R90</f>
        <v>0</v>
      </c>
      <c r="AE90" s="35">
        <f>results!S90+results!T90</f>
        <v>0</v>
      </c>
      <c r="AF90" s="35">
        <f>results!U90+results!V90</f>
        <v>0</v>
      </c>
      <c r="AG90" s="35">
        <f>results!W90+results!X90</f>
        <v>0</v>
      </c>
    </row>
    <row r="91" spans="1:33" x14ac:dyDescent="0.35">
      <c r="A91" s="18">
        <v>85</v>
      </c>
      <c r="B91" s="20">
        <f t="shared" si="11"/>
        <v>1</v>
      </c>
      <c r="C91" s="20">
        <f t="shared" si="12"/>
        <v>87</v>
      </c>
      <c r="D91" s="14">
        <f t="shared" si="15"/>
        <v>43</v>
      </c>
      <c r="E91" s="14">
        <f t="shared" si="15"/>
        <v>43</v>
      </c>
      <c r="F91" s="2" t="str">
        <f>IF(results!AA91&lt;&gt;"c","",results!B91)</f>
        <v/>
      </c>
      <c r="G91" s="2" t="str">
        <f>IF(results!$AA91&lt;&gt;"c","",results!Y91)</f>
        <v/>
      </c>
      <c r="H91" s="36" t="str">
        <f>IF(results!$AA91&lt;&gt;"c","",W91)</f>
        <v/>
      </c>
      <c r="I91" s="36" t="str">
        <f>IF(results!$AA91&lt;&gt;"c","",IF(X91=W91,X91+0.0001,X91))</f>
        <v/>
      </c>
      <c r="J91" s="36" t="str">
        <f>IF(results!$AA91&lt;&gt;"c","",IF(OR(W91=Y91,X91=Y91),Y91+0.0002,Y91))</f>
        <v/>
      </c>
      <c r="K91" s="36" t="str">
        <f>IF(results!$AA91&lt;&gt;"c","",IF(OR(W91=Z91,X91=Z91,Y91=Z91),Z91+0.0003,Z91))</f>
        <v/>
      </c>
      <c r="L91" s="36" t="str">
        <f>IF(results!$AA91&lt;&gt;"c","",IF(OR(W91=AA91,X91=AA91,Y91=AA91,Z91=AA91),AA91+0.0004,AA91))</f>
        <v/>
      </c>
      <c r="M91" s="36" t="str">
        <f>IF(results!$AA91&lt;&gt;"c","",IF(OR(W91=AB91,X91=AB91,Y91=AB91,Z91=AB91,AA91=AB91),AB91+0.0005,AB91))</f>
        <v/>
      </c>
      <c r="N91" s="36" t="str">
        <f>IF(results!$AA91&lt;&gt;"c","",IF(OR(W91=AC91,X91=AC91,Y91=AC91,Z91=AC91,AA91=AC91,AB91=AC91),AC91+0.0006,AC91))</f>
        <v/>
      </c>
      <c r="O91" s="36" t="str">
        <f>IF(results!$AA91&lt;&gt;"c","",IF(OR(W91=AD91,X91=AD91,Y91=AD91,Z91=AD91,AA91=AD91,AB91=AD91,AC91=AD91),AD91+0.0007,AD91))</f>
        <v/>
      </c>
      <c r="P91" s="36" t="str">
        <f>IF(results!$AA91&lt;&gt;"c","",IF(OR(W91=AE91,X91=AE91,Y91=AE91,Z91=AE91,AA91=AE91,AB91=AE91,AC91=AE91,AD91=AE91),AE91+0.0008,AE91))</f>
        <v/>
      </c>
      <c r="Q91" s="36" t="str">
        <f>IF(results!$AA91&lt;&gt;"c","",IF(OR(W91=AF91,X91=AF91,Y91=AF91,Z91=AF91,AA91=AF91,AB91=AF91,AC91=AF91,AD91=AF91,AE91=AF91),AF91+0.0009,AF91))</f>
        <v/>
      </c>
      <c r="R91" s="36" t="str">
        <f>IF(results!$AA91&lt;&gt;"c","",AG91*2)</f>
        <v/>
      </c>
      <c r="S91" s="4">
        <f t="shared" si="13"/>
        <v>0</v>
      </c>
      <c r="T91" s="4">
        <f t="shared" si="14"/>
        <v>9.0999999999999993E-6</v>
      </c>
      <c r="U91" s="4" t="str">
        <f>IF(results!$AA91&lt;&gt;"c","",results!Z91)</f>
        <v/>
      </c>
      <c r="V91" s="4">
        <f>IF(results!AA91="A",1,IF(results!AA91="B",2,IF(results!AA91="C",3,99)))</f>
        <v>1</v>
      </c>
      <c r="W91" s="35">
        <f>results!C91+results!D91</f>
        <v>54</v>
      </c>
      <c r="X91" s="35">
        <f>results!E91+results!F91</f>
        <v>43</v>
      </c>
      <c r="Y91" s="35">
        <f>results!G91+results!H91</f>
        <v>0</v>
      </c>
      <c r="Z91" s="35">
        <f>results!I91+results!J91</f>
        <v>44</v>
      </c>
      <c r="AA91" s="35">
        <f>results!K91+results!L91</f>
        <v>0</v>
      </c>
      <c r="AB91" s="35">
        <f>results!M91+results!N91</f>
        <v>42</v>
      </c>
      <c r="AC91" s="35">
        <f>results!O91+results!P91</f>
        <v>0</v>
      </c>
      <c r="AD91" s="35">
        <f>results!Q91+results!R91</f>
        <v>48</v>
      </c>
      <c r="AE91" s="35">
        <f>results!S91+results!T91</f>
        <v>29</v>
      </c>
      <c r="AF91" s="35">
        <f>results!U91+results!V91</f>
        <v>35</v>
      </c>
      <c r="AG91" s="35">
        <f>results!W91+results!X91</f>
        <v>36</v>
      </c>
    </row>
    <row r="92" spans="1:33" x14ac:dyDescent="0.35">
      <c r="A92" s="18">
        <v>86</v>
      </c>
      <c r="B92" s="20">
        <f t="shared" si="11"/>
        <v>1</v>
      </c>
      <c r="C92" s="20">
        <f t="shared" si="12"/>
        <v>86</v>
      </c>
      <c r="D92" s="14">
        <f t="shared" si="15"/>
        <v>43</v>
      </c>
      <c r="E92" s="14">
        <f t="shared" si="15"/>
        <v>43</v>
      </c>
      <c r="F92" s="2" t="str">
        <f>IF(results!AA92&lt;&gt;"c","",results!B92)</f>
        <v/>
      </c>
      <c r="G92" s="2" t="str">
        <f>IF(results!$AA92&lt;&gt;"c","",results!Y92)</f>
        <v/>
      </c>
      <c r="H92" s="36" t="str">
        <f>IF(results!$AA92&lt;&gt;"c","",W92)</f>
        <v/>
      </c>
      <c r="I92" s="36" t="str">
        <f>IF(results!$AA92&lt;&gt;"c","",IF(X92=W92,X92+0.0001,X92))</f>
        <v/>
      </c>
      <c r="J92" s="36" t="str">
        <f>IF(results!$AA92&lt;&gt;"c","",IF(OR(W92=Y92,X92=Y92),Y92+0.0002,Y92))</f>
        <v/>
      </c>
      <c r="K92" s="36" t="str">
        <f>IF(results!$AA92&lt;&gt;"c","",IF(OR(W92=Z92,X92=Z92,Y92=Z92),Z92+0.0003,Z92))</f>
        <v/>
      </c>
      <c r="L92" s="36" t="str">
        <f>IF(results!$AA92&lt;&gt;"c","",IF(OR(W92=AA92,X92=AA92,Y92=AA92,Z92=AA92),AA92+0.0004,AA92))</f>
        <v/>
      </c>
      <c r="M92" s="36" t="str">
        <f>IF(results!$AA92&lt;&gt;"c","",IF(OR(W92=AB92,X92=AB92,Y92=AB92,Z92=AB92,AA92=AB92),AB92+0.0005,AB92))</f>
        <v/>
      </c>
      <c r="N92" s="36" t="str">
        <f>IF(results!$AA92&lt;&gt;"c","",IF(OR(W92=AC92,X92=AC92,Y92=AC92,Z92=AC92,AA92=AC92,AB92=AC92),AC92+0.0006,AC92))</f>
        <v/>
      </c>
      <c r="O92" s="36" t="str">
        <f>IF(results!$AA92&lt;&gt;"c","",IF(OR(W92=AD92,X92=AD92,Y92=AD92,Z92=AD92,AA92=AD92,AB92=AD92,AC92=AD92),AD92+0.0007,AD92))</f>
        <v/>
      </c>
      <c r="P92" s="36" t="str">
        <f>IF(results!$AA92&lt;&gt;"c","",IF(OR(W92=AE92,X92=AE92,Y92=AE92,Z92=AE92,AA92=AE92,AB92=AE92,AC92=AE92,AD92=AE92),AE92+0.0008,AE92))</f>
        <v/>
      </c>
      <c r="Q92" s="36" t="str">
        <f>IF(results!$AA92&lt;&gt;"c","",IF(OR(W92=AF92,X92=AF92,Y92=AF92,Z92=AF92,AA92=AF92,AB92=AF92,AC92=AF92,AD92=AF92,AE92=AF92),AF92+0.0009,AF92))</f>
        <v/>
      </c>
      <c r="R92" s="36" t="str">
        <f>IF(results!$AA92&lt;&gt;"c","",AG92*2)</f>
        <v/>
      </c>
      <c r="S92" s="4">
        <f t="shared" si="13"/>
        <v>0</v>
      </c>
      <c r="T92" s="4">
        <f t="shared" si="14"/>
        <v>9.2E-6</v>
      </c>
      <c r="U92" s="4" t="str">
        <f>IF(results!$AA92&lt;&gt;"c","",results!Z92)</f>
        <v/>
      </c>
      <c r="V92" s="4">
        <f>IF(results!AA92="A",1,IF(results!AA92="B",2,IF(results!AA92="C",3,99)))</f>
        <v>1</v>
      </c>
      <c r="W92" s="35">
        <f>results!C92+results!D92</f>
        <v>71</v>
      </c>
      <c r="X92" s="35">
        <f>results!E92+results!F92</f>
        <v>65</v>
      </c>
      <c r="Y92" s="35">
        <f>results!G92+results!H92</f>
        <v>0</v>
      </c>
      <c r="Z92" s="35">
        <f>results!I92+results!J92</f>
        <v>54</v>
      </c>
      <c r="AA92" s="35">
        <f>results!K92+results!L92</f>
        <v>0</v>
      </c>
      <c r="AB92" s="35">
        <f>results!M92+results!N92</f>
        <v>0</v>
      </c>
      <c r="AC92" s="35">
        <f>results!O92+results!P92</f>
        <v>0</v>
      </c>
      <c r="AD92" s="35">
        <f>results!Q92+results!R92</f>
        <v>64</v>
      </c>
      <c r="AE92" s="35">
        <f>results!S92+results!T92</f>
        <v>56</v>
      </c>
      <c r="AF92" s="35">
        <f>results!U92+results!V92</f>
        <v>71</v>
      </c>
      <c r="AG92" s="35">
        <f>results!W92+results!X92</f>
        <v>60</v>
      </c>
    </row>
    <row r="93" spans="1:33" x14ac:dyDescent="0.35">
      <c r="A93" s="18">
        <v>87</v>
      </c>
      <c r="B93" s="20">
        <f t="shared" si="11"/>
        <v>39</v>
      </c>
      <c r="C93" s="20">
        <f t="shared" si="12"/>
        <v>85</v>
      </c>
      <c r="D93" s="14">
        <f t="shared" si="15"/>
        <v>43</v>
      </c>
      <c r="E93" s="14">
        <f t="shared" si="15"/>
        <v>43</v>
      </c>
      <c r="F93" s="2" t="str">
        <f>IF(results!AA93&lt;&gt;"c","",results!B93)</f>
        <v/>
      </c>
      <c r="G93" s="2" t="str">
        <f>IF(results!$AA93&lt;&gt;"c","",results!Y93)</f>
        <v/>
      </c>
      <c r="H93" s="36" t="str">
        <f>IF(results!$AA93&lt;&gt;"c","",W93)</f>
        <v/>
      </c>
      <c r="I93" s="36" t="str">
        <f>IF(results!$AA93&lt;&gt;"c","",IF(X93=W93,X93+0.0001,X93))</f>
        <v/>
      </c>
      <c r="J93" s="36" t="str">
        <f>IF(results!$AA93&lt;&gt;"c","",IF(OR(W93=Y93,X93=Y93),Y93+0.0002,Y93))</f>
        <v/>
      </c>
      <c r="K93" s="36" t="str">
        <f>IF(results!$AA93&lt;&gt;"c","",IF(OR(W93=Z93,X93=Z93,Y93=Z93),Z93+0.0003,Z93))</f>
        <v/>
      </c>
      <c r="L93" s="36" t="str">
        <f>IF(results!$AA93&lt;&gt;"c","",IF(OR(W93=AA93,X93=AA93,Y93=AA93,Z93=AA93),AA93+0.0004,AA93))</f>
        <v/>
      </c>
      <c r="M93" s="36" t="str">
        <f>IF(results!$AA93&lt;&gt;"c","",IF(OR(W93=AB93,X93=AB93,Y93=AB93,Z93=AB93,AA93=AB93),AB93+0.0005,AB93))</f>
        <v/>
      </c>
      <c r="N93" s="36" t="str">
        <f>IF(results!$AA93&lt;&gt;"c","",IF(OR(W93=AC93,X93=AC93,Y93=AC93,Z93=AC93,AA93=AC93,AB93=AC93),AC93+0.0006,AC93))</f>
        <v/>
      </c>
      <c r="O93" s="36" t="str">
        <f>IF(results!$AA93&lt;&gt;"c","",IF(OR(W93=AD93,X93=AD93,Y93=AD93,Z93=AD93,AA93=AD93,AB93=AD93,AC93=AD93),AD93+0.0007,AD93))</f>
        <v/>
      </c>
      <c r="P93" s="36" t="str">
        <f>IF(results!$AA93&lt;&gt;"c","",IF(OR(W93=AE93,X93=AE93,Y93=AE93,Z93=AE93,AA93=AE93,AB93=AE93,AC93=AE93,AD93=AE93),AE93+0.0008,AE93))</f>
        <v/>
      </c>
      <c r="Q93" s="36" t="str">
        <f>IF(results!$AA93&lt;&gt;"c","",IF(OR(W93=AF93,X93=AF93,Y93=AF93,Z93=AF93,AA93=AF93,AB93=AF93,AC93=AF93,AD93=AF93,AE93=AF93),AF93+0.0009,AF93))</f>
        <v/>
      </c>
      <c r="R93" s="36" t="str">
        <f>IF(results!$AA93&lt;&gt;"c","",AG93*2)</f>
        <v/>
      </c>
      <c r="S93" s="4">
        <f t="shared" si="13"/>
        <v>0</v>
      </c>
      <c r="T93" s="4">
        <f t="shared" si="14"/>
        <v>9.299999999999999E-6</v>
      </c>
      <c r="U93" s="4" t="str">
        <f>IF(results!$AA93&lt;&gt;"c","",results!Z93)</f>
        <v/>
      </c>
      <c r="V93" s="4">
        <f>IF(results!AA93="A",1,IF(results!AA93="B",2,IF(results!AA93="C",3,99)))</f>
        <v>2</v>
      </c>
      <c r="W93" s="35">
        <f>results!C93+results!D93</f>
        <v>35</v>
      </c>
      <c r="X93" s="35">
        <f>results!E93+results!F93</f>
        <v>47</v>
      </c>
      <c r="Y93" s="35">
        <f>results!G93+results!H93</f>
        <v>52</v>
      </c>
      <c r="Z93" s="35">
        <f>results!I93+results!J93</f>
        <v>57</v>
      </c>
      <c r="AA93" s="35">
        <f>results!K93+results!L93</f>
        <v>51</v>
      </c>
      <c r="AB93" s="35">
        <f>results!M93+results!N93</f>
        <v>52</v>
      </c>
      <c r="AC93" s="35">
        <f>results!O93+results!P93</f>
        <v>46</v>
      </c>
      <c r="AD93" s="35">
        <f>results!Q93+results!R93</f>
        <v>0</v>
      </c>
      <c r="AE93" s="35">
        <f>results!S93+results!T93</f>
        <v>44</v>
      </c>
      <c r="AF93" s="35">
        <f>results!U93+results!V93</f>
        <v>62</v>
      </c>
      <c r="AG93" s="35">
        <f>results!W93+results!X93</f>
        <v>39</v>
      </c>
    </row>
    <row r="94" spans="1:33" x14ac:dyDescent="0.35">
      <c r="A94" s="18">
        <v>88</v>
      </c>
      <c r="B94" s="20">
        <f t="shared" si="11"/>
        <v>39</v>
      </c>
      <c r="C94" s="20">
        <f t="shared" si="12"/>
        <v>84</v>
      </c>
      <c r="D94" s="14">
        <f t="shared" si="15"/>
        <v>43</v>
      </c>
      <c r="E94" s="14">
        <f t="shared" si="15"/>
        <v>43</v>
      </c>
      <c r="F94" s="2" t="str">
        <f>IF(results!AA94&lt;&gt;"c","",results!B94)</f>
        <v/>
      </c>
      <c r="G94" s="2" t="str">
        <f>IF(results!$AA94&lt;&gt;"c","",results!Y94)</f>
        <v/>
      </c>
      <c r="H94" s="36" t="str">
        <f>IF(results!$AA94&lt;&gt;"c","",W94)</f>
        <v/>
      </c>
      <c r="I94" s="36" t="str">
        <f>IF(results!$AA94&lt;&gt;"c","",IF(X94=W94,X94+0.0001,X94))</f>
        <v/>
      </c>
      <c r="J94" s="36" t="str">
        <f>IF(results!$AA94&lt;&gt;"c","",IF(OR(W94=Y94,X94=Y94),Y94+0.0002,Y94))</f>
        <v/>
      </c>
      <c r="K94" s="36" t="str">
        <f>IF(results!$AA94&lt;&gt;"c","",IF(OR(W94=Z94,X94=Z94,Y94=Z94),Z94+0.0003,Z94))</f>
        <v/>
      </c>
      <c r="L94" s="36" t="str">
        <f>IF(results!$AA94&lt;&gt;"c","",IF(OR(W94=AA94,X94=AA94,Y94=AA94,Z94=AA94),AA94+0.0004,AA94))</f>
        <v/>
      </c>
      <c r="M94" s="36" t="str">
        <f>IF(results!$AA94&lt;&gt;"c","",IF(OR(W94=AB94,X94=AB94,Y94=AB94,Z94=AB94,AA94=AB94),AB94+0.0005,AB94))</f>
        <v/>
      </c>
      <c r="N94" s="36" t="str">
        <f>IF(results!$AA94&lt;&gt;"c","",IF(OR(W94=AC94,X94=AC94,Y94=AC94,Z94=AC94,AA94=AC94,AB94=AC94),AC94+0.0006,AC94))</f>
        <v/>
      </c>
      <c r="O94" s="36" t="str">
        <f>IF(results!$AA94&lt;&gt;"c","",IF(OR(W94=AD94,X94=AD94,Y94=AD94,Z94=AD94,AA94=AD94,AB94=AD94,AC94=AD94),AD94+0.0007,AD94))</f>
        <v/>
      </c>
      <c r="P94" s="36" t="str">
        <f>IF(results!$AA94&lt;&gt;"c","",IF(OR(W94=AE94,X94=AE94,Y94=AE94,Z94=AE94,AA94=AE94,AB94=AE94,AC94=AE94,AD94=AE94),AE94+0.0008,AE94))</f>
        <v/>
      </c>
      <c r="Q94" s="36" t="str">
        <f>IF(results!$AA94&lt;&gt;"c","",IF(OR(W94=AF94,X94=AF94,Y94=AF94,Z94=AF94,AA94=AF94,AB94=AF94,AC94=AF94,AD94=AF94,AE94=AF94),AF94+0.0009,AF94))</f>
        <v/>
      </c>
      <c r="R94" s="36" t="str">
        <f>IF(results!$AA94&lt;&gt;"c","",AG94*2)</f>
        <v/>
      </c>
      <c r="S94" s="4">
        <f t="shared" si="13"/>
        <v>0</v>
      </c>
      <c r="T94" s="4">
        <f t="shared" si="14"/>
        <v>9.3999999999999998E-6</v>
      </c>
      <c r="U94" s="4" t="str">
        <f>IF(results!$AA94&lt;&gt;"c","",results!Z94)</f>
        <v/>
      </c>
      <c r="V94" s="4">
        <f>IF(results!AA94="A",1,IF(results!AA94="B",2,IF(results!AA94="C",3,99)))</f>
        <v>2</v>
      </c>
      <c r="W94" s="35">
        <f>results!C94+results!D94</f>
        <v>0</v>
      </c>
      <c r="X94" s="35">
        <f>results!E94+results!F94</f>
        <v>45</v>
      </c>
      <c r="Y94" s="35">
        <f>results!G94+results!H94</f>
        <v>0</v>
      </c>
      <c r="Z94" s="35">
        <f>results!I94+results!J94</f>
        <v>0</v>
      </c>
      <c r="AA94" s="35">
        <f>results!K94+results!L94</f>
        <v>0</v>
      </c>
      <c r="AB94" s="35">
        <f>results!M94+results!N94</f>
        <v>0</v>
      </c>
      <c r="AC94" s="35">
        <f>results!O94+results!P94</f>
        <v>0</v>
      </c>
      <c r="AD94" s="35">
        <f>results!Q94+results!R94</f>
        <v>0</v>
      </c>
      <c r="AE94" s="35">
        <f>results!S94+results!T94</f>
        <v>0</v>
      </c>
      <c r="AF94" s="35">
        <f>results!U94+results!V94</f>
        <v>0</v>
      </c>
      <c r="AG94" s="35">
        <f>results!W94+results!X94</f>
        <v>0</v>
      </c>
    </row>
    <row r="95" spans="1:33" x14ac:dyDescent="0.35">
      <c r="A95" s="18">
        <v>89</v>
      </c>
      <c r="B95" s="20">
        <f t="shared" si="11"/>
        <v>1</v>
      </c>
      <c r="C95" s="20">
        <f t="shared" si="12"/>
        <v>83</v>
      </c>
      <c r="D95" s="14">
        <f t="shared" si="15"/>
        <v>43</v>
      </c>
      <c r="E95" s="14">
        <f t="shared" si="15"/>
        <v>43</v>
      </c>
      <c r="F95" s="2" t="str">
        <f>IF(results!AA95&lt;&gt;"c","",results!B95)</f>
        <v/>
      </c>
      <c r="G95" s="2" t="str">
        <f>IF(results!$AA95&lt;&gt;"c","",results!Y95)</f>
        <v/>
      </c>
      <c r="H95" s="36" t="str">
        <f>IF(results!$AA95&lt;&gt;"c","",W95)</f>
        <v/>
      </c>
      <c r="I95" s="36" t="str">
        <f>IF(results!$AA95&lt;&gt;"c","",IF(X95=W95,X95+0.0001,X95))</f>
        <v/>
      </c>
      <c r="J95" s="36" t="str">
        <f>IF(results!$AA95&lt;&gt;"c","",IF(OR(W95=Y95,X95=Y95),Y95+0.0002,Y95))</f>
        <v/>
      </c>
      <c r="K95" s="36" t="str">
        <f>IF(results!$AA95&lt;&gt;"c","",IF(OR(W95=Z95,X95=Z95,Y95=Z95),Z95+0.0003,Z95))</f>
        <v/>
      </c>
      <c r="L95" s="36" t="str">
        <f>IF(results!$AA95&lt;&gt;"c","",IF(OR(W95=AA95,X95=AA95,Y95=AA95,Z95=AA95),AA95+0.0004,AA95))</f>
        <v/>
      </c>
      <c r="M95" s="36" t="str">
        <f>IF(results!$AA95&lt;&gt;"c","",IF(OR(W95=AB95,X95=AB95,Y95=AB95,Z95=AB95,AA95=AB95),AB95+0.0005,AB95))</f>
        <v/>
      </c>
      <c r="N95" s="36" t="str">
        <f>IF(results!$AA95&lt;&gt;"c","",IF(OR(W95=AC95,X95=AC95,Y95=AC95,Z95=AC95,AA95=AC95,AB95=AC95),AC95+0.0006,AC95))</f>
        <v/>
      </c>
      <c r="O95" s="36" t="str">
        <f>IF(results!$AA95&lt;&gt;"c","",IF(OR(W95=AD95,X95=AD95,Y95=AD95,Z95=AD95,AA95=AD95,AB95=AD95,AC95=AD95),AD95+0.0007,AD95))</f>
        <v/>
      </c>
      <c r="P95" s="36" t="str">
        <f>IF(results!$AA95&lt;&gt;"c","",IF(OR(W95=AE95,X95=AE95,Y95=AE95,Z95=AE95,AA95=AE95,AB95=AE95,AC95=AE95,AD95=AE95),AE95+0.0008,AE95))</f>
        <v/>
      </c>
      <c r="Q95" s="36" t="str">
        <f>IF(results!$AA95&lt;&gt;"c","",IF(OR(W95=AF95,X95=AF95,Y95=AF95,Z95=AF95,AA95=AF95,AB95=AF95,AC95=AF95,AD95=AF95,AE95=AF95),AF95+0.0009,AF95))</f>
        <v/>
      </c>
      <c r="R95" s="36" t="str">
        <f>IF(results!$AA95&lt;&gt;"c","",AG95*2)</f>
        <v/>
      </c>
      <c r="S95" s="4">
        <f t="shared" si="13"/>
        <v>0</v>
      </c>
      <c r="T95" s="4">
        <f t="shared" si="14"/>
        <v>9.4999999999999988E-6</v>
      </c>
      <c r="U95" s="4" t="str">
        <f>IF(results!$AA95&lt;&gt;"c","",results!Z95)</f>
        <v/>
      </c>
      <c r="V95" s="4">
        <f>IF(results!AA95="A",1,IF(results!AA95="B",2,IF(results!AA95="C",3,99)))</f>
        <v>1</v>
      </c>
      <c r="W95" s="35">
        <f>results!C95+results!D95</f>
        <v>0</v>
      </c>
      <c r="X95" s="35">
        <f>results!E95+results!F95</f>
        <v>0</v>
      </c>
      <c r="Y95" s="35">
        <f>results!G95+results!H95</f>
        <v>0</v>
      </c>
      <c r="Z95" s="35">
        <f>results!I95+results!J95</f>
        <v>0</v>
      </c>
      <c r="AA95" s="35">
        <f>results!K95+results!L95</f>
        <v>54</v>
      </c>
      <c r="AB95" s="35">
        <f>results!M95+results!N95</f>
        <v>0</v>
      </c>
      <c r="AC95" s="35">
        <f>results!O95+results!P95</f>
        <v>0</v>
      </c>
      <c r="AD95" s="35">
        <f>results!Q95+results!R95</f>
        <v>0</v>
      </c>
      <c r="AE95" s="35">
        <f>results!S95+results!T95</f>
        <v>0</v>
      </c>
      <c r="AF95" s="35">
        <f>results!U95+results!V95</f>
        <v>0</v>
      </c>
      <c r="AG95" s="35">
        <f>results!W95+results!X95</f>
        <v>59</v>
      </c>
    </row>
    <row r="96" spans="1:33" x14ac:dyDescent="0.35">
      <c r="A96" s="18">
        <v>90</v>
      </c>
      <c r="B96" s="20">
        <f t="shared" si="11"/>
        <v>110</v>
      </c>
      <c r="C96" s="20">
        <f t="shared" si="12"/>
        <v>1</v>
      </c>
      <c r="D96" s="14">
        <f t="shared" si="15"/>
        <v>1</v>
      </c>
      <c r="E96" s="14">
        <f t="shared" si="15"/>
        <v>1</v>
      </c>
      <c r="F96" s="2" t="str">
        <f>IF(results!AA96&lt;&gt;"c","",results!B96)</f>
        <v xml:space="preserve">Princi Luciano </v>
      </c>
      <c r="G96" s="2">
        <f>IF(results!$AA96&lt;&gt;"c","",results!Y96)</f>
        <v>10</v>
      </c>
      <c r="H96" s="36">
        <f>IF(results!$AA96&lt;&gt;"c","",W96)</f>
        <v>43</v>
      </c>
      <c r="I96" s="36">
        <f>IF(results!$AA96&lt;&gt;"c","",IF(X96=W96,X96+0.0001,X96))</f>
        <v>41</v>
      </c>
      <c r="J96" s="36">
        <f>IF(results!$AA96&lt;&gt;"c","",IF(OR(W96=Y96,X96=Y96),Y96+0.0002,Y96))</f>
        <v>0</v>
      </c>
      <c r="K96" s="36">
        <f>IF(results!$AA96&lt;&gt;"c","",IF(OR(W96=Z96,X96=Z96,Y96=Z96),Z96+0.0003,Z96))</f>
        <v>45</v>
      </c>
      <c r="L96" s="36">
        <f>IF(results!$AA96&lt;&gt;"c","",IF(OR(W96=AA96,X96=AA96,Y96=AA96,Z96=AA96),AA96+0.0004,AA96))</f>
        <v>27</v>
      </c>
      <c r="M96" s="36">
        <f>IF(results!$AA96&lt;&gt;"c","",IF(OR(W96=AB96,X96=AB96,Y96=AB96,Z96=AB96,AA96=AB96),AB96+0.0005,AB96))</f>
        <v>57</v>
      </c>
      <c r="N96" s="36">
        <f>IF(results!$AA96&lt;&gt;"c","",IF(OR(W96=AC96,X96=AC96,Y96=AC96,Z96=AC96,AA96=AC96,AB96=AC96),AC96+0.0006,AC96))</f>
        <v>53</v>
      </c>
      <c r="O96" s="36">
        <f>IF(results!$AA96&lt;&gt;"c","",IF(OR(W96=AD96,X96=AD96,Y96=AD96,Z96=AD96,AA96=AD96,AB96=AD96,AC96=AD96),AD96+0.0007,AD96))</f>
        <v>59</v>
      </c>
      <c r="P96" s="36">
        <f>IF(results!$AA96&lt;&gt;"c","",IF(OR(W96=AE96,X96=AE96,Y96=AE96,Z96=AE96,AA96=AE96,AB96=AE96,AC96=AE96,AD96=AE96),AE96+0.0008,AE96))</f>
        <v>62</v>
      </c>
      <c r="Q96" s="36">
        <f>IF(results!$AA96&lt;&gt;"c","",IF(OR(W96=AF96,X96=AF96,Y96=AF96,Z96=AF96,AA96=AF96,AB96=AF96,AC96=AF96,AD96=AF96,AE96=AF96),AF96+0.0009,AF96))</f>
        <v>41.000900000000001</v>
      </c>
      <c r="R96" s="36">
        <f>IF(results!$AA96&lt;&gt;"c","",AG96*2)</f>
        <v>94</v>
      </c>
      <c r="S96" s="4">
        <f t="shared" si="13"/>
        <v>370</v>
      </c>
      <c r="T96" s="4">
        <f t="shared" si="14"/>
        <v>370.0000096</v>
      </c>
      <c r="U96" s="4">
        <f>IF(results!$AA96&lt;&gt;"c","",results!Z96)</f>
        <v>26</v>
      </c>
      <c r="V96" s="4">
        <f>IF(results!AA96="A",1,IF(results!AA96="B",2,IF(results!AA96="C",3,99)))</f>
        <v>3</v>
      </c>
      <c r="W96" s="35">
        <f>results!C96+results!D96</f>
        <v>43</v>
      </c>
      <c r="X96" s="35">
        <f>results!E96+results!F96</f>
        <v>41</v>
      </c>
      <c r="Y96" s="35">
        <f>results!G96+results!H96</f>
        <v>0</v>
      </c>
      <c r="Z96" s="35">
        <f>results!I96+results!J96</f>
        <v>45</v>
      </c>
      <c r="AA96" s="35">
        <f>results!K96+results!L96</f>
        <v>27</v>
      </c>
      <c r="AB96" s="35">
        <f>results!M96+results!N96</f>
        <v>57</v>
      </c>
      <c r="AC96" s="35">
        <f>results!O96+results!P96</f>
        <v>53</v>
      </c>
      <c r="AD96" s="35">
        <f>results!Q96+results!R96</f>
        <v>59</v>
      </c>
      <c r="AE96" s="35">
        <f>results!S96+results!T96</f>
        <v>62</v>
      </c>
      <c r="AF96" s="35">
        <f>results!U96+results!V96</f>
        <v>41</v>
      </c>
      <c r="AG96" s="35">
        <f>results!W96+results!X96</f>
        <v>47</v>
      </c>
    </row>
    <row r="97" spans="1:33" x14ac:dyDescent="0.35">
      <c r="A97" s="18">
        <v>91</v>
      </c>
      <c r="B97" s="20">
        <f t="shared" si="11"/>
        <v>110</v>
      </c>
      <c r="C97" s="20">
        <f t="shared" si="12"/>
        <v>31</v>
      </c>
      <c r="D97" s="14">
        <f t="shared" si="15"/>
        <v>30</v>
      </c>
      <c r="E97" s="14">
        <f t="shared" si="15"/>
        <v>30</v>
      </c>
      <c r="F97" s="2" t="str">
        <f>IF(results!AA97&lt;&gt;"c","",results!B97)</f>
        <v>Princic Bojana</v>
      </c>
      <c r="G97" s="2">
        <f>IF(results!$AA97&lt;&gt;"c","",results!Y97)</f>
        <v>1</v>
      </c>
      <c r="H97" s="36">
        <f>IF(results!$AA97&lt;&gt;"c","",W97)</f>
        <v>0</v>
      </c>
      <c r="I97" s="36">
        <f>IF(results!$AA97&lt;&gt;"c","",IF(X97=W97,X97+0.0001,X97))</f>
        <v>35</v>
      </c>
      <c r="J97" s="36">
        <f>IF(results!$AA97&lt;&gt;"c","",IF(OR(W97=Y97,X97=Y97),Y97+0.0002,Y97))</f>
        <v>2.0000000000000001E-4</v>
      </c>
      <c r="K97" s="36">
        <f>IF(results!$AA97&lt;&gt;"c","",IF(OR(W97=Z97,X97=Z97,Y97=Z97),Z97+0.0003,Z97))</f>
        <v>2.9999999999999997E-4</v>
      </c>
      <c r="L97" s="36">
        <f>IF(results!$AA97&lt;&gt;"c","",IF(OR(W97=AA97,X97=AA97,Y97=AA97,Z97=AA97),AA97+0.0004,AA97))</f>
        <v>4.0000000000000002E-4</v>
      </c>
      <c r="M97" s="36">
        <f>IF(results!$AA97&lt;&gt;"c","",IF(OR(W97=AB97,X97=AB97,Y97=AB97,Z97=AB97,AA97=AB97),AB97+0.0005,AB97))</f>
        <v>5.0000000000000001E-4</v>
      </c>
      <c r="N97" s="36">
        <f>IF(results!$AA97&lt;&gt;"c","",IF(OR(W97=AC97,X97=AC97,Y97=AC97,Z97=AC97,AA97=AC97,AB97=AC97),AC97+0.0006,AC97))</f>
        <v>5.9999999999999995E-4</v>
      </c>
      <c r="O97" s="36">
        <f>IF(results!$AA97&lt;&gt;"c","",IF(OR(W97=AD97,X97=AD97,Y97=AD97,Z97=AD97,AA97=AD97,AB97=AD97,AC97=AD97),AD97+0.0007,AD97))</f>
        <v>6.9999999999999999E-4</v>
      </c>
      <c r="P97" s="36">
        <f>IF(results!$AA97&lt;&gt;"c","",IF(OR(W97=AE97,X97=AE97,Y97=AE97,Z97=AE97,AA97=AE97,AB97=AE97,AC97=AE97,AD97=AE97),AE97+0.0008,AE97))</f>
        <v>8.0000000000000004E-4</v>
      </c>
      <c r="Q97" s="36">
        <f>IF(results!$AA97&lt;&gt;"c","",IF(OR(W97=AF97,X97=AF97,Y97=AF97,Z97=AF97,AA97=AF97,AB97=AF97,AC97=AF97,AD97=AF97,AE97=AF97),AF97+0.0009,AF97))</f>
        <v>8.9999999999999998E-4</v>
      </c>
      <c r="R97" s="36">
        <f>IF(results!$AA97&lt;&gt;"c","",AG97*2)</f>
        <v>0</v>
      </c>
      <c r="S97" s="4">
        <f t="shared" si="13"/>
        <v>35.003500000000003</v>
      </c>
      <c r="T97" s="4">
        <f t="shared" si="14"/>
        <v>35.003509700000002</v>
      </c>
      <c r="U97" s="4">
        <f>IF(results!$AA97&lt;&gt;"c","",results!Z97)</f>
        <v>25.3</v>
      </c>
      <c r="V97" s="4">
        <f>IF(results!AA97="A",1,IF(results!AA97="B",2,IF(results!AA97="C",3,99)))</f>
        <v>3</v>
      </c>
      <c r="W97" s="35">
        <f>results!C97+results!D97</f>
        <v>0</v>
      </c>
      <c r="X97" s="35">
        <f>results!E97+results!F97</f>
        <v>35</v>
      </c>
      <c r="Y97" s="35">
        <f>results!G97+results!H97</f>
        <v>0</v>
      </c>
      <c r="Z97" s="35">
        <f>results!I97+results!J97</f>
        <v>0</v>
      </c>
      <c r="AA97" s="35">
        <f>results!K97+results!L97</f>
        <v>0</v>
      </c>
      <c r="AB97" s="35">
        <f>results!M97+results!N97</f>
        <v>0</v>
      </c>
      <c r="AC97" s="35">
        <f>results!O97+results!P97</f>
        <v>0</v>
      </c>
      <c r="AD97" s="35">
        <f>results!Q97+results!R97</f>
        <v>0</v>
      </c>
      <c r="AE97" s="35">
        <f>results!S97+results!T97</f>
        <v>0</v>
      </c>
      <c r="AF97" s="35">
        <f>results!U97+results!V97</f>
        <v>0</v>
      </c>
      <c r="AG97" s="35">
        <f>results!W97+results!X97</f>
        <v>0</v>
      </c>
    </row>
    <row r="98" spans="1:33" x14ac:dyDescent="0.35">
      <c r="A98" s="18">
        <v>92</v>
      </c>
      <c r="B98" s="20">
        <f t="shared" si="11"/>
        <v>1</v>
      </c>
      <c r="C98" s="20">
        <f t="shared" si="12"/>
        <v>82</v>
      </c>
      <c r="D98" s="14">
        <f t="shared" si="15"/>
        <v>43</v>
      </c>
      <c r="E98" s="14">
        <f t="shared" si="15"/>
        <v>43</v>
      </c>
      <c r="F98" s="2" t="str">
        <f>IF(results!AA98&lt;&gt;"c","",results!B98)</f>
        <v/>
      </c>
      <c r="G98" s="2" t="str">
        <f>IF(results!$AA98&lt;&gt;"c","",results!Y98)</f>
        <v/>
      </c>
      <c r="H98" s="36" t="str">
        <f>IF(results!$AA98&lt;&gt;"c","",W98)</f>
        <v/>
      </c>
      <c r="I98" s="36" t="str">
        <f>IF(results!$AA98&lt;&gt;"c","",IF(X98=W98,X98+0.0001,X98))</f>
        <v/>
      </c>
      <c r="J98" s="36" t="str">
        <f>IF(results!$AA98&lt;&gt;"c","",IF(OR(W98=Y98,X98=Y98),Y98+0.0002,Y98))</f>
        <v/>
      </c>
      <c r="K98" s="36" t="str">
        <f>IF(results!$AA98&lt;&gt;"c","",IF(OR(W98=Z98,X98=Z98,Y98=Z98),Z98+0.0003,Z98))</f>
        <v/>
      </c>
      <c r="L98" s="36" t="str">
        <f>IF(results!$AA98&lt;&gt;"c","",IF(OR(W98=AA98,X98=AA98,Y98=AA98,Z98=AA98),AA98+0.0004,AA98))</f>
        <v/>
      </c>
      <c r="M98" s="36" t="str">
        <f>IF(results!$AA98&lt;&gt;"c","",IF(OR(W98=AB98,X98=AB98,Y98=AB98,Z98=AB98,AA98=AB98),AB98+0.0005,AB98))</f>
        <v/>
      </c>
      <c r="N98" s="36" t="str">
        <f>IF(results!$AA98&lt;&gt;"c","",IF(OR(W98=AC98,X98=AC98,Y98=AC98,Z98=AC98,AA98=AC98,AB98=AC98),AC98+0.0006,AC98))</f>
        <v/>
      </c>
      <c r="O98" s="36" t="str">
        <f>IF(results!$AA98&lt;&gt;"c","",IF(OR(W98=AD98,X98=AD98,Y98=AD98,Z98=AD98,AA98=AD98,AB98=AD98,AC98=AD98),AD98+0.0007,AD98))</f>
        <v/>
      </c>
      <c r="P98" s="36" t="str">
        <f>IF(results!$AA98&lt;&gt;"c","",IF(OR(W98=AE98,X98=AE98,Y98=AE98,Z98=AE98,AA98=AE98,AB98=AE98,AC98=AE98,AD98=AE98),AE98+0.0008,AE98))</f>
        <v/>
      </c>
      <c r="Q98" s="36" t="str">
        <f>IF(results!$AA98&lt;&gt;"c","",IF(OR(W98=AF98,X98=AF98,Y98=AF98,Z98=AF98,AA98=AF98,AB98=AF98,AC98=AF98,AD98=AF98,AE98=AF98),AF98+0.0009,AF98))</f>
        <v/>
      </c>
      <c r="R98" s="36" t="str">
        <f>IF(results!$AA98&lt;&gt;"c","",AG98*2)</f>
        <v/>
      </c>
      <c r="S98" s="4">
        <f t="shared" si="13"/>
        <v>0</v>
      </c>
      <c r="T98" s="4">
        <f t="shared" si="14"/>
        <v>9.7999999999999993E-6</v>
      </c>
      <c r="U98" s="4" t="str">
        <f>IF(results!$AA98&lt;&gt;"c","",results!Z98)</f>
        <v/>
      </c>
      <c r="V98" s="4">
        <f>IF(results!AA98="A",1,IF(results!AA98="B",2,IF(results!AA98="C",3,99)))</f>
        <v>1</v>
      </c>
      <c r="W98" s="35">
        <f>results!C98+results!D98</f>
        <v>0</v>
      </c>
      <c r="X98" s="35">
        <f>results!E98+results!F98</f>
        <v>43</v>
      </c>
      <c r="Y98" s="35">
        <f>results!G98+results!H98</f>
        <v>0</v>
      </c>
      <c r="Z98" s="35">
        <f>results!I98+results!J98</f>
        <v>0</v>
      </c>
      <c r="AA98" s="35">
        <f>results!K98+results!L98</f>
        <v>0</v>
      </c>
      <c r="AB98" s="35">
        <f>results!M98+results!N98</f>
        <v>0</v>
      </c>
      <c r="AC98" s="35">
        <f>results!O98+results!P98</f>
        <v>0</v>
      </c>
      <c r="AD98" s="35">
        <f>results!Q98+results!R98</f>
        <v>0</v>
      </c>
      <c r="AE98" s="35">
        <f>results!S98+results!T98</f>
        <v>0</v>
      </c>
      <c r="AF98" s="35">
        <f>results!U98+results!V98</f>
        <v>0</v>
      </c>
      <c r="AG98" s="35">
        <f>results!W98+results!X98</f>
        <v>0</v>
      </c>
    </row>
    <row r="99" spans="1:33" x14ac:dyDescent="0.35">
      <c r="A99" s="18">
        <v>93</v>
      </c>
      <c r="B99" s="20">
        <f t="shared" si="11"/>
        <v>39</v>
      </c>
      <c r="C99" s="20">
        <f t="shared" si="12"/>
        <v>81</v>
      </c>
      <c r="D99" s="14">
        <f t="shared" si="15"/>
        <v>43</v>
      </c>
      <c r="E99" s="14">
        <f t="shared" si="15"/>
        <v>43</v>
      </c>
      <c r="F99" s="2" t="str">
        <f>IF(results!AA99&lt;&gt;"c","",results!B99)</f>
        <v/>
      </c>
      <c r="G99" s="2" t="str">
        <f>IF(results!$AA99&lt;&gt;"c","",results!Y99)</f>
        <v/>
      </c>
      <c r="H99" s="36" t="str">
        <f>IF(results!$AA99&lt;&gt;"c","",W99)</f>
        <v/>
      </c>
      <c r="I99" s="36" t="str">
        <f>IF(results!$AA99&lt;&gt;"c","",IF(X99=W99,X99+0.0001,X99))</f>
        <v/>
      </c>
      <c r="J99" s="36" t="str">
        <f>IF(results!$AA99&lt;&gt;"c","",IF(OR(W99=Y99,X99=Y99),Y99+0.0002,Y99))</f>
        <v/>
      </c>
      <c r="K99" s="36" t="str">
        <f>IF(results!$AA99&lt;&gt;"c","",IF(OR(W99=Z99,X99=Z99,Y99=Z99),Z99+0.0003,Z99))</f>
        <v/>
      </c>
      <c r="L99" s="36" t="str">
        <f>IF(results!$AA99&lt;&gt;"c","",IF(OR(W99=AA99,X99=AA99,Y99=AA99,Z99=AA99),AA99+0.0004,AA99))</f>
        <v/>
      </c>
      <c r="M99" s="36" t="str">
        <f>IF(results!$AA99&lt;&gt;"c","",IF(OR(W99=AB99,X99=AB99,Y99=AB99,Z99=AB99,AA99=AB99),AB99+0.0005,AB99))</f>
        <v/>
      </c>
      <c r="N99" s="36" t="str">
        <f>IF(results!$AA99&lt;&gt;"c","",IF(OR(W99=AC99,X99=AC99,Y99=AC99,Z99=AC99,AA99=AC99,AB99=AC99),AC99+0.0006,AC99))</f>
        <v/>
      </c>
      <c r="O99" s="36" t="str">
        <f>IF(results!$AA99&lt;&gt;"c","",IF(OR(W99=AD99,X99=AD99,Y99=AD99,Z99=AD99,AA99=AD99,AB99=AD99,AC99=AD99),AD99+0.0007,AD99))</f>
        <v/>
      </c>
      <c r="P99" s="36" t="str">
        <f>IF(results!$AA99&lt;&gt;"c","",IF(OR(W99=AE99,X99=AE99,Y99=AE99,Z99=AE99,AA99=AE99,AB99=AE99,AC99=AE99,AD99=AE99),AE99+0.0008,AE99))</f>
        <v/>
      </c>
      <c r="Q99" s="36" t="str">
        <f>IF(results!$AA99&lt;&gt;"c","",IF(OR(W99=AF99,X99=AF99,Y99=AF99,Z99=AF99,AA99=AF99,AB99=AF99,AC99=AF99,AD99=AF99,AE99=AF99),AF99+0.0009,AF99))</f>
        <v/>
      </c>
      <c r="R99" s="36" t="str">
        <f>IF(results!$AA99&lt;&gt;"c","",AG99*2)</f>
        <v/>
      </c>
      <c r="S99" s="4">
        <f t="shared" si="13"/>
        <v>0</v>
      </c>
      <c r="T99" s="4">
        <f t="shared" si="14"/>
        <v>9.9000000000000001E-6</v>
      </c>
      <c r="U99" s="4" t="str">
        <f>IF(results!$AA99&lt;&gt;"c","",results!Z99)</f>
        <v/>
      </c>
      <c r="V99" s="4">
        <f>IF(results!AA99="A",1,IF(results!AA99="B",2,IF(results!AA99="C",3,99)))</f>
        <v>2</v>
      </c>
      <c r="W99" s="35">
        <f>results!C99+results!D99</f>
        <v>0</v>
      </c>
      <c r="X99" s="35">
        <f>results!E99+results!F99</f>
        <v>41</v>
      </c>
      <c r="Y99" s="35">
        <f>results!G99+results!H99</f>
        <v>0</v>
      </c>
      <c r="Z99" s="35">
        <f>results!I99+results!J99</f>
        <v>52</v>
      </c>
      <c r="AA99" s="35">
        <f>results!K99+results!L99</f>
        <v>0</v>
      </c>
      <c r="AB99" s="35">
        <f>results!M99+results!N99</f>
        <v>32</v>
      </c>
      <c r="AC99" s="35">
        <f>results!O99+results!P99</f>
        <v>0</v>
      </c>
      <c r="AD99" s="35">
        <f>results!Q99+results!R99</f>
        <v>0</v>
      </c>
      <c r="AE99" s="35">
        <f>results!S99+results!T99</f>
        <v>0</v>
      </c>
      <c r="AF99" s="35">
        <f>results!U99+results!V99</f>
        <v>0</v>
      </c>
      <c r="AG99" s="35">
        <f>results!W99+results!X99</f>
        <v>0</v>
      </c>
    </row>
    <row r="100" spans="1:33" x14ac:dyDescent="0.35">
      <c r="A100" s="18">
        <v>94</v>
      </c>
      <c r="B100" s="20">
        <f t="shared" si="11"/>
        <v>39</v>
      </c>
      <c r="C100" s="20">
        <f t="shared" si="12"/>
        <v>80</v>
      </c>
      <c r="D100" s="14">
        <f t="shared" si="15"/>
        <v>43</v>
      </c>
      <c r="E100" s="14">
        <f t="shared" si="15"/>
        <v>43</v>
      </c>
      <c r="F100" s="2" t="str">
        <f>IF(results!AA100&lt;&gt;"c","",results!B100)</f>
        <v/>
      </c>
      <c r="G100" s="2" t="str">
        <f>IF(results!$AA100&lt;&gt;"c","",results!Y100)</f>
        <v/>
      </c>
      <c r="H100" s="36" t="str">
        <f>IF(results!$AA100&lt;&gt;"c","",W100)</f>
        <v/>
      </c>
      <c r="I100" s="36" t="str">
        <f>IF(results!$AA100&lt;&gt;"c","",IF(X100=W100,X100+0.0001,X100))</f>
        <v/>
      </c>
      <c r="J100" s="36" t="str">
        <f>IF(results!$AA100&lt;&gt;"c","",IF(OR(W100=Y100,X100=Y100),Y100+0.0002,Y100))</f>
        <v/>
      </c>
      <c r="K100" s="36" t="str">
        <f>IF(results!$AA100&lt;&gt;"c","",IF(OR(W100=Z100,X100=Z100,Y100=Z100),Z100+0.0003,Z100))</f>
        <v/>
      </c>
      <c r="L100" s="36" t="str">
        <f>IF(results!$AA100&lt;&gt;"c","",IF(OR(W100=AA100,X100=AA100,Y100=AA100,Z100=AA100),AA100+0.0004,AA100))</f>
        <v/>
      </c>
      <c r="M100" s="36" t="str">
        <f>IF(results!$AA100&lt;&gt;"c","",IF(OR(W100=AB100,X100=AB100,Y100=AB100,Z100=AB100,AA100=AB100),AB100+0.0005,AB100))</f>
        <v/>
      </c>
      <c r="N100" s="36" t="str">
        <f>IF(results!$AA100&lt;&gt;"c","",IF(OR(W100=AC100,X100=AC100,Y100=AC100,Z100=AC100,AA100=AC100,AB100=AC100),AC100+0.0006,AC100))</f>
        <v/>
      </c>
      <c r="O100" s="36" t="str">
        <f>IF(results!$AA100&lt;&gt;"c","",IF(OR(W100=AD100,X100=AD100,Y100=AD100,Z100=AD100,AA100=AD100,AB100=AD100,AC100=AD100),AD100+0.0007,AD100))</f>
        <v/>
      </c>
      <c r="P100" s="36" t="str">
        <f>IF(results!$AA100&lt;&gt;"c","",IF(OR(W100=AE100,X100=AE100,Y100=AE100,Z100=AE100,AA100=AE100,AB100=AE100,AC100=AE100,AD100=AE100),AE100+0.0008,AE100))</f>
        <v/>
      </c>
      <c r="Q100" s="36" t="str">
        <f>IF(results!$AA100&lt;&gt;"c","",IF(OR(W100=AF100,X100=AF100,Y100=AF100,Z100=AF100,AA100=AF100,AB100=AF100,AC100=AF100,AD100=AF100,AE100=AF100),AF100+0.0009,AF100))</f>
        <v/>
      </c>
      <c r="R100" s="36" t="str">
        <f>IF(results!$AA100&lt;&gt;"c","",AG100*2)</f>
        <v/>
      </c>
      <c r="S100" s="4">
        <f t="shared" si="13"/>
        <v>0</v>
      </c>
      <c r="T100" s="4">
        <f t="shared" si="14"/>
        <v>9.9999999999999991E-6</v>
      </c>
      <c r="U100" s="4" t="str">
        <f>IF(results!$AA100&lt;&gt;"c","",results!Z100)</f>
        <v/>
      </c>
      <c r="V100" s="4">
        <f>IF(results!AA100="A",1,IF(results!AA100="B",2,IF(results!AA100="C",3,99)))</f>
        <v>2</v>
      </c>
      <c r="W100" s="35">
        <f>results!C100+results!D100</f>
        <v>0</v>
      </c>
      <c r="X100" s="35">
        <f>results!E100+results!F100</f>
        <v>0</v>
      </c>
      <c r="Y100" s="35">
        <f>results!G100+results!H100</f>
        <v>0</v>
      </c>
      <c r="Z100" s="35">
        <f>results!I100+results!J100</f>
        <v>0</v>
      </c>
      <c r="AA100" s="35">
        <f>results!K100+results!L100</f>
        <v>0</v>
      </c>
      <c r="AB100" s="35">
        <f>results!M100+results!N100</f>
        <v>0</v>
      </c>
      <c r="AC100" s="35">
        <f>results!O100+results!P100</f>
        <v>0</v>
      </c>
      <c r="AD100" s="35">
        <f>results!Q100+results!R100</f>
        <v>0</v>
      </c>
      <c r="AE100" s="35">
        <f>results!S100+results!T100</f>
        <v>0</v>
      </c>
      <c r="AF100" s="35">
        <f>results!U100+results!V100</f>
        <v>47</v>
      </c>
      <c r="AG100" s="35">
        <f>results!W100+results!X100</f>
        <v>0</v>
      </c>
    </row>
    <row r="101" spans="1:33" x14ac:dyDescent="0.35">
      <c r="A101" s="18">
        <v>95</v>
      </c>
      <c r="B101" s="20">
        <f t="shared" si="11"/>
        <v>1</v>
      </c>
      <c r="C101" s="20">
        <f t="shared" si="12"/>
        <v>79</v>
      </c>
      <c r="D101" s="14">
        <f t="shared" si="15"/>
        <v>43</v>
      </c>
      <c r="E101" s="14">
        <f t="shared" si="15"/>
        <v>43</v>
      </c>
      <c r="F101" s="2" t="str">
        <f>IF(results!AA101&lt;&gt;"c","",results!B101)</f>
        <v/>
      </c>
      <c r="G101" s="2" t="str">
        <f>IF(results!$AA101&lt;&gt;"c","",results!Y101)</f>
        <v/>
      </c>
      <c r="H101" s="36" t="str">
        <f>IF(results!$AA101&lt;&gt;"c","",W101)</f>
        <v/>
      </c>
      <c r="I101" s="36" t="str">
        <f>IF(results!$AA101&lt;&gt;"c","",IF(X101=W101,X101+0.0001,X101))</f>
        <v/>
      </c>
      <c r="J101" s="36" t="str">
        <f>IF(results!$AA101&lt;&gt;"c","",IF(OR(W101=Y101,X101=Y101),Y101+0.0002,Y101))</f>
        <v/>
      </c>
      <c r="K101" s="36" t="str">
        <f>IF(results!$AA101&lt;&gt;"c","",IF(OR(W101=Z101,X101=Z101,Y101=Z101),Z101+0.0003,Z101))</f>
        <v/>
      </c>
      <c r="L101" s="36" t="str">
        <f>IF(results!$AA101&lt;&gt;"c","",IF(OR(W101=AA101,X101=AA101,Y101=AA101,Z101=AA101),AA101+0.0004,AA101))</f>
        <v/>
      </c>
      <c r="M101" s="36" t="str">
        <f>IF(results!$AA101&lt;&gt;"c","",IF(OR(W101=AB101,X101=AB101,Y101=AB101,Z101=AB101,AA101=AB101),AB101+0.0005,AB101))</f>
        <v/>
      </c>
      <c r="N101" s="36" t="str">
        <f>IF(results!$AA101&lt;&gt;"c","",IF(OR(W101=AC101,X101=AC101,Y101=AC101,Z101=AC101,AA101=AC101,AB101=AC101),AC101+0.0006,AC101))</f>
        <v/>
      </c>
      <c r="O101" s="36" t="str">
        <f>IF(results!$AA101&lt;&gt;"c","",IF(OR(W101=AD101,X101=AD101,Y101=AD101,Z101=AD101,AA101=AD101,AB101=AD101,AC101=AD101),AD101+0.0007,AD101))</f>
        <v/>
      </c>
      <c r="P101" s="36" t="str">
        <f>IF(results!$AA101&lt;&gt;"c","",IF(OR(W101=AE101,X101=AE101,Y101=AE101,Z101=AE101,AA101=AE101,AB101=AE101,AC101=AE101,AD101=AE101),AE101+0.0008,AE101))</f>
        <v/>
      </c>
      <c r="Q101" s="36" t="str">
        <f>IF(results!$AA101&lt;&gt;"c","",IF(OR(W101=AF101,X101=AF101,Y101=AF101,Z101=AF101,AA101=AF101,AB101=AF101,AC101=AF101,AD101=AF101,AE101=AF101),AF101+0.0009,AF101))</f>
        <v/>
      </c>
      <c r="R101" s="36" t="str">
        <f>IF(results!$AA101&lt;&gt;"c","",AG101*2)</f>
        <v/>
      </c>
      <c r="S101" s="4">
        <f t="shared" si="13"/>
        <v>0</v>
      </c>
      <c r="T101" s="4">
        <f t="shared" si="14"/>
        <v>1.01E-5</v>
      </c>
      <c r="U101" s="4" t="str">
        <f>IF(results!$AA101&lt;&gt;"c","",results!Z101)</f>
        <v/>
      </c>
      <c r="V101" s="4">
        <f>IF(results!AA101="A",1,IF(results!AA101="B",2,IF(results!AA101="C",3,99)))</f>
        <v>1</v>
      </c>
      <c r="W101" s="35">
        <f>results!C101+results!D101</f>
        <v>0</v>
      </c>
      <c r="X101" s="35">
        <f>results!E101+results!F101</f>
        <v>0</v>
      </c>
      <c r="Y101" s="35">
        <f>results!G101+results!H101</f>
        <v>60</v>
      </c>
      <c r="Z101" s="35">
        <f>results!I101+results!J101</f>
        <v>67</v>
      </c>
      <c r="AA101" s="35">
        <f>results!K101+results!L101</f>
        <v>46</v>
      </c>
      <c r="AB101" s="35">
        <f>results!M101+results!N101</f>
        <v>58</v>
      </c>
      <c r="AC101" s="35">
        <f>results!O101+results!P101</f>
        <v>58</v>
      </c>
      <c r="AD101" s="35">
        <f>results!Q101+results!R101</f>
        <v>74</v>
      </c>
      <c r="AE101" s="35">
        <f>results!S101+results!T101</f>
        <v>0</v>
      </c>
      <c r="AF101" s="35">
        <f>results!U101+results!V101</f>
        <v>0</v>
      </c>
      <c r="AG101" s="35">
        <f>results!W101+results!X101</f>
        <v>57</v>
      </c>
    </row>
    <row r="102" spans="1:33" x14ac:dyDescent="0.35">
      <c r="A102" s="18">
        <v>96</v>
      </c>
      <c r="B102" s="20">
        <f t="shared" si="11"/>
        <v>1</v>
      </c>
      <c r="C102" s="20">
        <f t="shared" si="12"/>
        <v>78</v>
      </c>
      <c r="D102" s="14">
        <f t="shared" si="15"/>
        <v>43</v>
      </c>
      <c r="E102" s="14">
        <f t="shared" si="15"/>
        <v>43</v>
      </c>
      <c r="F102" s="2" t="str">
        <f>IF(results!AA102&lt;&gt;"c","",results!B102)</f>
        <v/>
      </c>
      <c r="G102" s="2" t="str">
        <f>IF(results!$AA102&lt;&gt;"c","",results!Y102)</f>
        <v/>
      </c>
      <c r="H102" s="36" t="str">
        <f>IF(results!$AA102&lt;&gt;"c","",W102)</f>
        <v/>
      </c>
      <c r="I102" s="36" t="str">
        <f>IF(results!$AA102&lt;&gt;"c","",IF(X102=W102,X102+0.0001,X102))</f>
        <v/>
      </c>
      <c r="J102" s="36" t="str">
        <f>IF(results!$AA102&lt;&gt;"c","",IF(OR(W102=Y102,X102=Y102),Y102+0.0002,Y102))</f>
        <v/>
      </c>
      <c r="K102" s="36" t="str">
        <f>IF(results!$AA102&lt;&gt;"c","",IF(OR(W102=Z102,X102=Z102,Y102=Z102),Z102+0.0003,Z102))</f>
        <v/>
      </c>
      <c r="L102" s="36" t="str">
        <f>IF(results!$AA102&lt;&gt;"c","",IF(OR(W102=AA102,X102=AA102,Y102=AA102,Z102=AA102),AA102+0.0004,AA102))</f>
        <v/>
      </c>
      <c r="M102" s="36" t="str">
        <f>IF(results!$AA102&lt;&gt;"c","",IF(OR(W102=AB102,X102=AB102,Y102=AB102,Z102=AB102,AA102=AB102),AB102+0.0005,AB102))</f>
        <v/>
      </c>
      <c r="N102" s="36" t="str">
        <f>IF(results!$AA102&lt;&gt;"c","",IF(OR(W102=AC102,X102=AC102,Y102=AC102,Z102=AC102,AA102=AC102,AB102=AC102),AC102+0.0006,AC102))</f>
        <v/>
      </c>
      <c r="O102" s="36" t="str">
        <f>IF(results!$AA102&lt;&gt;"c","",IF(OR(W102=AD102,X102=AD102,Y102=AD102,Z102=AD102,AA102=AD102,AB102=AD102,AC102=AD102),AD102+0.0007,AD102))</f>
        <v/>
      </c>
      <c r="P102" s="36" t="str">
        <f>IF(results!$AA102&lt;&gt;"c","",IF(OR(W102=AE102,X102=AE102,Y102=AE102,Z102=AE102,AA102=AE102,AB102=AE102,AC102=AE102,AD102=AE102),AE102+0.0008,AE102))</f>
        <v/>
      </c>
      <c r="Q102" s="36" t="str">
        <f>IF(results!$AA102&lt;&gt;"c","",IF(OR(W102=AF102,X102=AF102,Y102=AF102,Z102=AF102,AA102=AF102,AB102=AF102,AC102=AF102,AD102=AF102,AE102=AF102),AF102+0.0009,AF102))</f>
        <v/>
      </c>
      <c r="R102" s="36" t="str">
        <f>IF(results!$AA102&lt;&gt;"c","",AG102*2)</f>
        <v/>
      </c>
      <c r="S102" s="4">
        <f t="shared" si="13"/>
        <v>0</v>
      </c>
      <c r="T102" s="4">
        <f t="shared" si="14"/>
        <v>1.0199999999999999E-5</v>
      </c>
      <c r="U102" s="4" t="str">
        <f>IF(results!$AA102&lt;&gt;"c","",results!Z102)</f>
        <v/>
      </c>
      <c r="V102" s="4">
        <f>IF(results!AA102="A",1,IF(results!AA102="B",2,IF(results!AA102="C",3,99)))</f>
        <v>1</v>
      </c>
      <c r="W102" s="35">
        <f>results!C102+results!D102</f>
        <v>30</v>
      </c>
      <c r="X102" s="35">
        <f>results!E102+results!F102</f>
        <v>51</v>
      </c>
      <c r="Y102" s="35">
        <f>results!G102+results!H102</f>
        <v>0</v>
      </c>
      <c r="Z102" s="35">
        <f>results!I102+results!J102</f>
        <v>53</v>
      </c>
      <c r="AA102" s="35">
        <f>results!K102+results!L102</f>
        <v>48</v>
      </c>
      <c r="AB102" s="35">
        <f>results!M102+results!N102</f>
        <v>38</v>
      </c>
      <c r="AC102" s="35">
        <f>results!O102+results!P102</f>
        <v>32</v>
      </c>
      <c r="AD102" s="35">
        <f>results!Q102+results!R102</f>
        <v>0</v>
      </c>
      <c r="AE102" s="35">
        <f>results!S102+results!T102</f>
        <v>0</v>
      </c>
      <c r="AF102" s="35">
        <f>results!U102+results!V102</f>
        <v>46</v>
      </c>
      <c r="AG102" s="35">
        <f>results!W102+results!X102</f>
        <v>50</v>
      </c>
    </row>
    <row r="103" spans="1:33" x14ac:dyDescent="0.35">
      <c r="A103" s="18">
        <v>97</v>
      </c>
      <c r="B103" s="20">
        <f t="shared" ref="B103:B134" si="16">RANK($V103,$V$7:$V$156,1)</f>
        <v>39</v>
      </c>
      <c r="C103" s="20">
        <f t="shared" ref="C103:C134" si="17">RANK($T103,$T$7:$T$156)</f>
        <v>77</v>
      </c>
      <c r="D103" s="14">
        <f t="shared" si="15"/>
        <v>43</v>
      </c>
      <c r="E103" s="14">
        <f t="shared" si="15"/>
        <v>43</v>
      </c>
      <c r="F103" s="2" t="str">
        <f>IF(results!AA103&lt;&gt;"c","",results!B103)</f>
        <v/>
      </c>
      <c r="G103" s="2" t="str">
        <f>IF(results!$AA103&lt;&gt;"c","",results!Y103)</f>
        <v/>
      </c>
      <c r="H103" s="36" t="str">
        <f>IF(results!$AA103&lt;&gt;"c","",W103)</f>
        <v/>
      </c>
      <c r="I103" s="36" t="str">
        <f>IF(results!$AA103&lt;&gt;"c","",IF(X103=W103,X103+0.0001,X103))</f>
        <v/>
      </c>
      <c r="J103" s="36" t="str">
        <f>IF(results!$AA103&lt;&gt;"c","",IF(OR(W103=Y103,X103=Y103),Y103+0.0002,Y103))</f>
        <v/>
      </c>
      <c r="K103" s="36" t="str">
        <f>IF(results!$AA103&lt;&gt;"c","",IF(OR(W103=Z103,X103=Z103,Y103=Z103),Z103+0.0003,Z103))</f>
        <v/>
      </c>
      <c r="L103" s="36" t="str">
        <f>IF(results!$AA103&lt;&gt;"c","",IF(OR(W103=AA103,X103=AA103,Y103=AA103,Z103=AA103),AA103+0.0004,AA103))</f>
        <v/>
      </c>
      <c r="M103" s="36" t="str">
        <f>IF(results!$AA103&lt;&gt;"c","",IF(OR(W103=AB103,X103=AB103,Y103=AB103,Z103=AB103,AA103=AB103),AB103+0.0005,AB103))</f>
        <v/>
      </c>
      <c r="N103" s="36" t="str">
        <f>IF(results!$AA103&lt;&gt;"c","",IF(OR(W103=AC103,X103=AC103,Y103=AC103,Z103=AC103,AA103=AC103,AB103=AC103),AC103+0.0006,AC103))</f>
        <v/>
      </c>
      <c r="O103" s="36" t="str">
        <f>IF(results!$AA103&lt;&gt;"c","",IF(OR(W103=AD103,X103=AD103,Y103=AD103,Z103=AD103,AA103=AD103,AB103=AD103,AC103=AD103),AD103+0.0007,AD103))</f>
        <v/>
      </c>
      <c r="P103" s="36" t="str">
        <f>IF(results!$AA103&lt;&gt;"c","",IF(OR(W103=AE103,X103=AE103,Y103=AE103,Z103=AE103,AA103=AE103,AB103=AE103,AC103=AE103,AD103=AE103),AE103+0.0008,AE103))</f>
        <v/>
      </c>
      <c r="Q103" s="36" t="str">
        <f>IF(results!$AA103&lt;&gt;"c","",IF(OR(W103=AF103,X103=AF103,Y103=AF103,Z103=AF103,AA103=AF103,AB103=AF103,AC103=AF103,AD103=AF103,AE103=AF103),AF103+0.0009,AF103))</f>
        <v/>
      </c>
      <c r="R103" s="36" t="str">
        <f>IF(results!$AA103&lt;&gt;"c","",AG103*2)</f>
        <v/>
      </c>
      <c r="S103" s="4">
        <f t="shared" ref="S103:S134" si="18">IF(F103&lt;&gt;"",(MAX(H103:R103)+LARGE(H103:R103,2)+LARGE(H103:R103,3)+LARGE(H103:R103,4)+LARGE(H103:R103,5)+LARGE(H103:R103,6)),0)</f>
        <v>0</v>
      </c>
      <c r="T103" s="4">
        <f t="shared" si="14"/>
        <v>1.03E-5</v>
      </c>
      <c r="U103" s="4" t="str">
        <f>IF(results!$AA103&lt;&gt;"c","",results!Z103)</f>
        <v/>
      </c>
      <c r="V103" s="4">
        <f>IF(results!AA103="A",1,IF(results!AA103="B",2,IF(results!AA103="C",3,99)))</f>
        <v>2</v>
      </c>
      <c r="W103" s="35">
        <f>results!C103+results!D103</f>
        <v>0</v>
      </c>
      <c r="X103" s="35">
        <f>results!E103+results!F103</f>
        <v>0</v>
      </c>
      <c r="Y103" s="35">
        <f>results!G103+results!H103</f>
        <v>51</v>
      </c>
      <c r="Z103" s="35">
        <f>results!I103+results!J103</f>
        <v>0</v>
      </c>
      <c r="AA103" s="35">
        <f>results!K103+results!L103</f>
        <v>0</v>
      </c>
      <c r="AB103" s="35">
        <f>results!M103+results!N103</f>
        <v>45</v>
      </c>
      <c r="AC103" s="35">
        <f>results!O103+results!P103</f>
        <v>0</v>
      </c>
      <c r="AD103" s="35">
        <f>results!Q103+results!R103</f>
        <v>0</v>
      </c>
      <c r="AE103" s="35">
        <f>results!S103+results!T103</f>
        <v>0</v>
      </c>
      <c r="AF103" s="35">
        <f>results!U103+results!V103</f>
        <v>0</v>
      </c>
      <c r="AG103" s="35">
        <f>results!W103+results!X103</f>
        <v>0</v>
      </c>
    </row>
    <row r="104" spans="1:33" x14ac:dyDescent="0.35">
      <c r="A104" s="18">
        <v>98</v>
      </c>
      <c r="B104" s="20">
        <f t="shared" si="16"/>
        <v>1</v>
      </c>
      <c r="C104" s="20">
        <f t="shared" si="17"/>
        <v>76</v>
      </c>
      <c r="D104" s="14">
        <f t="shared" si="15"/>
        <v>43</v>
      </c>
      <c r="E104" s="14">
        <f t="shared" si="15"/>
        <v>43</v>
      </c>
      <c r="F104" s="2" t="str">
        <f>IF(results!AA104&lt;&gt;"c","",results!B104)</f>
        <v/>
      </c>
      <c r="G104" s="2" t="str">
        <f>IF(results!$AA104&lt;&gt;"c","",results!Y104)</f>
        <v/>
      </c>
      <c r="H104" s="36" t="str">
        <f>IF(results!$AA104&lt;&gt;"c","",W104)</f>
        <v/>
      </c>
      <c r="I104" s="36" t="str">
        <f>IF(results!$AA104&lt;&gt;"c","",IF(X104=W104,X104+0.0001,X104))</f>
        <v/>
      </c>
      <c r="J104" s="36" t="str">
        <f>IF(results!$AA104&lt;&gt;"c","",IF(OR(W104=Y104,X104=Y104),Y104+0.0002,Y104))</f>
        <v/>
      </c>
      <c r="K104" s="36" t="str">
        <f>IF(results!$AA104&lt;&gt;"c","",IF(OR(W104=Z104,X104=Z104,Y104=Z104),Z104+0.0003,Z104))</f>
        <v/>
      </c>
      <c r="L104" s="36" t="str">
        <f>IF(results!$AA104&lt;&gt;"c","",IF(OR(W104=AA104,X104=AA104,Y104=AA104,Z104=AA104),AA104+0.0004,AA104))</f>
        <v/>
      </c>
      <c r="M104" s="36" t="str">
        <f>IF(results!$AA104&lt;&gt;"c","",IF(OR(W104=AB104,X104=AB104,Y104=AB104,Z104=AB104,AA104=AB104),AB104+0.0005,AB104))</f>
        <v/>
      </c>
      <c r="N104" s="36" t="str">
        <f>IF(results!$AA104&lt;&gt;"c","",IF(OR(W104=AC104,X104=AC104,Y104=AC104,Z104=AC104,AA104=AC104,AB104=AC104),AC104+0.0006,AC104))</f>
        <v/>
      </c>
      <c r="O104" s="36" t="str">
        <f>IF(results!$AA104&lt;&gt;"c","",IF(OR(W104=AD104,X104=AD104,Y104=AD104,Z104=AD104,AA104=AD104,AB104=AD104,AC104=AD104),AD104+0.0007,AD104))</f>
        <v/>
      </c>
      <c r="P104" s="36" t="str">
        <f>IF(results!$AA104&lt;&gt;"c","",IF(OR(W104=AE104,X104=AE104,Y104=AE104,Z104=AE104,AA104=AE104,AB104=AE104,AC104=AE104,AD104=AE104),AE104+0.0008,AE104))</f>
        <v/>
      </c>
      <c r="Q104" s="36" t="str">
        <f>IF(results!$AA104&lt;&gt;"c","",IF(OR(W104=AF104,X104=AF104,Y104=AF104,Z104=AF104,AA104=AF104,AB104=AF104,AC104=AF104,AD104=AF104,AE104=AF104),AF104+0.0009,AF104))</f>
        <v/>
      </c>
      <c r="R104" s="36" t="str">
        <f>IF(results!$AA104&lt;&gt;"c","",AG104*2)</f>
        <v/>
      </c>
      <c r="S104" s="4">
        <f t="shared" si="18"/>
        <v>0</v>
      </c>
      <c r="T104" s="4">
        <f t="shared" si="14"/>
        <v>1.0399999999999999E-5</v>
      </c>
      <c r="U104" s="4" t="str">
        <f>IF(results!$AA104&lt;&gt;"c","",results!Z104)</f>
        <v/>
      </c>
      <c r="V104" s="4">
        <f>IF(results!AA104="A",1,IF(results!AA104="B",2,IF(results!AA104="C",3,99)))</f>
        <v>1</v>
      </c>
      <c r="W104" s="35">
        <f>results!C104+results!D104</f>
        <v>0</v>
      </c>
      <c r="X104" s="35">
        <f>results!E104+results!F104</f>
        <v>0</v>
      </c>
      <c r="Y104" s="35">
        <f>results!G104+results!H104</f>
        <v>0</v>
      </c>
      <c r="Z104" s="35">
        <f>results!I104+results!J104</f>
        <v>0</v>
      </c>
      <c r="AA104" s="35">
        <f>results!K104+results!L104</f>
        <v>29</v>
      </c>
      <c r="AB104" s="35">
        <f>results!M104+results!N104</f>
        <v>0</v>
      </c>
      <c r="AC104" s="35">
        <f>results!O104+results!P104</f>
        <v>0</v>
      </c>
      <c r="AD104" s="35">
        <f>results!Q104+results!R104</f>
        <v>0</v>
      </c>
      <c r="AE104" s="35">
        <f>results!S104+results!T104</f>
        <v>0</v>
      </c>
      <c r="AF104" s="35">
        <f>results!U104+results!V104</f>
        <v>0</v>
      </c>
      <c r="AG104" s="35">
        <f>results!W104+results!X104</f>
        <v>0</v>
      </c>
    </row>
    <row r="105" spans="1:33" x14ac:dyDescent="0.35">
      <c r="A105" s="18">
        <v>99</v>
      </c>
      <c r="B105" s="20">
        <f t="shared" si="16"/>
        <v>39</v>
      </c>
      <c r="C105" s="20">
        <f t="shared" si="17"/>
        <v>75</v>
      </c>
      <c r="D105" s="14">
        <f t="shared" si="15"/>
        <v>43</v>
      </c>
      <c r="E105" s="14">
        <f t="shared" si="15"/>
        <v>43</v>
      </c>
      <c r="F105" s="2" t="str">
        <f>IF(results!AA105&lt;&gt;"c","",results!B105)</f>
        <v/>
      </c>
      <c r="G105" s="2" t="str">
        <f>IF(results!$AA105&lt;&gt;"c","",results!Y105)</f>
        <v/>
      </c>
      <c r="H105" s="36" t="str">
        <f>IF(results!$AA105&lt;&gt;"c","",W105)</f>
        <v/>
      </c>
      <c r="I105" s="36" t="str">
        <f>IF(results!$AA105&lt;&gt;"c","",IF(X105=W105,X105+0.0001,X105))</f>
        <v/>
      </c>
      <c r="J105" s="36" t="str">
        <f>IF(results!$AA105&lt;&gt;"c","",IF(OR(W105=Y105,X105=Y105),Y105+0.0002,Y105))</f>
        <v/>
      </c>
      <c r="K105" s="36" t="str">
        <f>IF(results!$AA105&lt;&gt;"c","",IF(OR(W105=Z105,X105=Z105,Y105=Z105),Z105+0.0003,Z105))</f>
        <v/>
      </c>
      <c r="L105" s="36" t="str">
        <f>IF(results!$AA105&lt;&gt;"c","",IF(OR(W105=AA105,X105=AA105,Y105=AA105,Z105=AA105),AA105+0.0004,AA105))</f>
        <v/>
      </c>
      <c r="M105" s="36" t="str">
        <f>IF(results!$AA105&lt;&gt;"c","",IF(OR(W105=AB105,X105=AB105,Y105=AB105,Z105=AB105,AA105=AB105),AB105+0.0005,AB105))</f>
        <v/>
      </c>
      <c r="N105" s="36" t="str">
        <f>IF(results!$AA105&lt;&gt;"c","",IF(OR(W105=AC105,X105=AC105,Y105=AC105,Z105=AC105,AA105=AC105,AB105=AC105),AC105+0.0006,AC105))</f>
        <v/>
      </c>
      <c r="O105" s="36" t="str">
        <f>IF(results!$AA105&lt;&gt;"c","",IF(OR(W105=AD105,X105=AD105,Y105=AD105,Z105=AD105,AA105=AD105,AB105=AD105,AC105=AD105),AD105+0.0007,AD105))</f>
        <v/>
      </c>
      <c r="P105" s="36" t="str">
        <f>IF(results!$AA105&lt;&gt;"c","",IF(OR(W105=AE105,X105=AE105,Y105=AE105,Z105=AE105,AA105=AE105,AB105=AE105,AC105=AE105,AD105=AE105),AE105+0.0008,AE105))</f>
        <v/>
      </c>
      <c r="Q105" s="36" t="str">
        <f>IF(results!$AA105&lt;&gt;"c","",IF(OR(W105=AF105,X105=AF105,Y105=AF105,Z105=AF105,AA105=AF105,AB105=AF105,AC105=AF105,AD105=AF105,AE105=AF105),AF105+0.0009,AF105))</f>
        <v/>
      </c>
      <c r="R105" s="36" t="str">
        <f>IF(results!$AA105&lt;&gt;"c","",AG105*2)</f>
        <v/>
      </c>
      <c r="S105" s="4">
        <f t="shared" si="18"/>
        <v>0</v>
      </c>
      <c r="T105" s="4">
        <f t="shared" si="14"/>
        <v>1.0499999999999999E-5</v>
      </c>
      <c r="U105" s="4" t="str">
        <f>IF(results!$AA105&lt;&gt;"c","",results!Z105)</f>
        <v/>
      </c>
      <c r="V105" s="4">
        <f>IF(results!AA105="A",1,IF(results!AA105="B",2,IF(results!AA105="C",3,99)))</f>
        <v>2</v>
      </c>
      <c r="W105" s="35">
        <f>results!C105+results!D105</f>
        <v>0</v>
      </c>
      <c r="X105" s="35">
        <f>results!E105+results!F105</f>
        <v>0</v>
      </c>
      <c r="Y105" s="35">
        <f>results!G105+results!H105</f>
        <v>0</v>
      </c>
      <c r="Z105" s="35">
        <f>results!I105+results!J105</f>
        <v>0</v>
      </c>
      <c r="AA105" s="35">
        <f>results!K105+results!L105</f>
        <v>38</v>
      </c>
      <c r="AB105" s="35">
        <f>results!M105+results!N105</f>
        <v>0</v>
      </c>
      <c r="AC105" s="35">
        <f>results!O105+results!P105</f>
        <v>0</v>
      </c>
      <c r="AD105" s="35">
        <f>results!Q105+results!R105</f>
        <v>0</v>
      </c>
      <c r="AE105" s="35">
        <f>results!S105+results!T105</f>
        <v>0</v>
      </c>
      <c r="AF105" s="35">
        <f>results!U105+results!V105</f>
        <v>0</v>
      </c>
      <c r="AG105" s="35">
        <f>results!W105+results!X105</f>
        <v>0</v>
      </c>
    </row>
    <row r="106" spans="1:33" x14ac:dyDescent="0.35">
      <c r="A106" s="18">
        <v>100</v>
      </c>
      <c r="B106" s="20">
        <f t="shared" si="16"/>
        <v>39</v>
      </c>
      <c r="C106" s="20">
        <f t="shared" si="17"/>
        <v>74</v>
      </c>
      <c r="D106" s="14">
        <f t="shared" si="15"/>
        <v>43</v>
      </c>
      <c r="E106" s="14">
        <f t="shared" si="15"/>
        <v>43</v>
      </c>
      <c r="F106" s="2" t="str">
        <f>IF(results!AA106&lt;&gt;"c","",results!B106)</f>
        <v/>
      </c>
      <c r="G106" s="2" t="str">
        <f>IF(results!$AA106&lt;&gt;"c","",results!Y106)</f>
        <v/>
      </c>
      <c r="H106" s="36" t="str">
        <f>IF(results!$AA106&lt;&gt;"c","",W106)</f>
        <v/>
      </c>
      <c r="I106" s="36" t="str">
        <f>IF(results!$AA106&lt;&gt;"c","",IF(X106=W106,X106+0.0001,X106))</f>
        <v/>
      </c>
      <c r="J106" s="36" t="str">
        <f>IF(results!$AA106&lt;&gt;"c","",IF(OR(W106=Y106,X106=Y106),Y106+0.0002,Y106))</f>
        <v/>
      </c>
      <c r="K106" s="36" t="str">
        <f>IF(results!$AA106&lt;&gt;"c","",IF(OR(W106=Z106,X106=Z106,Y106=Z106),Z106+0.0003,Z106))</f>
        <v/>
      </c>
      <c r="L106" s="36" t="str">
        <f>IF(results!$AA106&lt;&gt;"c","",IF(OR(W106=AA106,X106=AA106,Y106=AA106,Z106=AA106),AA106+0.0004,AA106))</f>
        <v/>
      </c>
      <c r="M106" s="36" t="str">
        <f>IF(results!$AA106&lt;&gt;"c","",IF(OR(W106=AB106,X106=AB106,Y106=AB106,Z106=AB106,AA106=AB106),AB106+0.0005,AB106))</f>
        <v/>
      </c>
      <c r="N106" s="36" t="str">
        <f>IF(results!$AA106&lt;&gt;"c","",IF(OR(W106=AC106,X106=AC106,Y106=AC106,Z106=AC106,AA106=AC106,AB106=AC106),AC106+0.0006,AC106))</f>
        <v/>
      </c>
      <c r="O106" s="36" t="str">
        <f>IF(results!$AA106&lt;&gt;"c","",IF(OR(W106=AD106,X106=AD106,Y106=AD106,Z106=AD106,AA106=AD106,AB106=AD106,AC106=AD106),AD106+0.0007,AD106))</f>
        <v/>
      </c>
      <c r="P106" s="36" t="str">
        <f>IF(results!$AA106&lt;&gt;"c","",IF(OR(W106=AE106,X106=AE106,Y106=AE106,Z106=AE106,AA106=AE106,AB106=AE106,AC106=AE106,AD106=AE106),AE106+0.0008,AE106))</f>
        <v/>
      </c>
      <c r="Q106" s="36" t="str">
        <f>IF(results!$AA106&lt;&gt;"c","",IF(OR(W106=AF106,X106=AF106,Y106=AF106,Z106=AF106,AA106=AF106,AB106=AF106,AC106=AF106,AD106=AF106,AE106=AF106),AF106+0.0009,AF106))</f>
        <v/>
      </c>
      <c r="R106" s="36" t="str">
        <f>IF(results!$AA106&lt;&gt;"c","",AG106*2)</f>
        <v/>
      </c>
      <c r="S106" s="4">
        <f t="shared" si="18"/>
        <v>0</v>
      </c>
      <c r="T106" s="4">
        <f t="shared" si="14"/>
        <v>1.06E-5</v>
      </c>
      <c r="U106" s="4" t="str">
        <f>IF(results!$AA106&lt;&gt;"c","",results!Z106)</f>
        <v/>
      </c>
      <c r="V106" s="4">
        <f>IF(results!AA106="A",1,IF(results!AA106="B",2,IF(results!AA106="C",3,99)))</f>
        <v>2</v>
      </c>
      <c r="W106" s="35">
        <f>results!C106+results!D106</f>
        <v>17</v>
      </c>
      <c r="X106" s="35">
        <f>results!E106+results!F106</f>
        <v>21</v>
      </c>
      <c r="Y106" s="35">
        <f>results!G106+results!H106</f>
        <v>22</v>
      </c>
      <c r="Z106" s="35">
        <f>results!I106+results!J106</f>
        <v>46</v>
      </c>
      <c r="AA106" s="35">
        <f>results!K106+results!L106</f>
        <v>28</v>
      </c>
      <c r="AB106" s="35">
        <f>results!M106+results!N106</f>
        <v>39</v>
      </c>
      <c r="AC106" s="35">
        <f>results!O106+results!P106</f>
        <v>0</v>
      </c>
      <c r="AD106" s="35">
        <f>results!Q106+results!R106</f>
        <v>48</v>
      </c>
      <c r="AE106" s="35">
        <f>results!S106+results!T106</f>
        <v>57</v>
      </c>
      <c r="AF106" s="35">
        <f>results!U106+results!V106</f>
        <v>52</v>
      </c>
      <c r="AG106" s="35">
        <f>results!W106+results!X106</f>
        <v>0</v>
      </c>
    </row>
    <row r="107" spans="1:33" x14ac:dyDescent="0.35">
      <c r="A107" s="18">
        <v>101</v>
      </c>
      <c r="B107" s="20">
        <f t="shared" si="16"/>
        <v>39</v>
      </c>
      <c r="C107" s="20">
        <f t="shared" si="17"/>
        <v>73</v>
      </c>
      <c r="D107" s="14">
        <f t="shared" ref="D107:E126" si="19">_xlfn.RANK.EQ($S107,$S$7:$S$156,0)</f>
        <v>43</v>
      </c>
      <c r="E107" s="14">
        <f t="shared" si="19"/>
        <v>43</v>
      </c>
      <c r="F107" s="2" t="str">
        <f>IF(results!AA107&lt;&gt;"c","",results!B107)</f>
        <v/>
      </c>
      <c r="G107" s="2" t="str">
        <f>IF(results!$AA107&lt;&gt;"c","",results!Y107)</f>
        <v/>
      </c>
      <c r="H107" s="36" t="str">
        <f>IF(results!$AA107&lt;&gt;"c","",W107)</f>
        <v/>
      </c>
      <c r="I107" s="36" t="str">
        <f>IF(results!$AA107&lt;&gt;"c","",IF(X107=W107,X107+0.0001,X107))</f>
        <v/>
      </c>
      <c r="J107" s="36" t="str">
        <f>IF(results!$AA107&lt;&gt;"c","",IF(OR(W107=Y107,X107=Y107),Y107+0.0002,Y107))</f>
        <v/>
      </c>
      <c r="K107" s="36" t="str">
        <f>IF(results!$AA107&lt;&gt;"c","",IF(OR(W107=Z107,X107=Z107,Y107=Z107),Z107+0.0003,Z107))</f>
        <v/>
      </c>
      <c r="L107" s="36" t="str">
        <f>IF(results!$AA107&lt;&gt;"c","",IF(OR(W107=AA107,X107=AA107,Y107=AA107,Z107=AA107),AA107+0.0004,AA107))</f>
        <v/>
      </c>
      <c r="M107" s="36" t="str">
        <f>IF(results!$AA107&lt;&gt;"c","",IF(OR(W107=AB107,X107=AB107,Y107=AB107,Z107=AB107,AA107=AB107),AB107+0.0005,AB107))</f>
        <v/>
      </c>
      <c r="N107" s="36" t="str">
        <f>IF(results!$AA107&lt;&gt;"c","",IF(OR(W107=AC107,X107=AC107,Y107=AC107,Z107=AC107,AA107=AC107,AB107=AC107),AC107+0.0006,AC107))</f>
        <v/>
      </c>
      <c r="O107" s="36" t="str">
        <f>IF(results!$AA107&lt;&gt;"c","",IF(OR(W107=AD107,X107=AD107,Y107=AD107,Z107=AD107,AA107=AD107,AB107=AD107,AC107=AD107),AD107+0.0007,AD107))</f>
        <v/>
      </c>
      <c r="P107" s="36" t="str">
        <f>IF(results!$AA107&lt;&gt;"c","",IF(OR(W107=AE107,X107=AE107,Y107=AE107,Z107=AE107,AA107=AE107,AB107=AE107,AC107=AE107,AD107=AE107),AE107+0.0008,AE107))</f>
        <v/>
      </c>
      <c r="Q107" s="36" t="str">
        <f>IF(results!$AA107&lt;&gt;"c","",IF(OR(W107=AF107,X107=AF107,Y107=AF107,Z107=AF107,AA107=AF107,AB107=AF107,AC107=AF107,AD107=AF107,AE107=AF107),AF107+0.0009,AF107))</f>
        <v/>
      </c>
      <c r="R107" s="36" t="str">
        <f>IF(results!$AA107&lt;&gt;"c","",AG107*2)</f>
        <v/>
      </c>
      <c r="S107" s="4">
        <f t="shared" si="18"/>
        <v>0</v>
      </c>
      <c r="T107" s="4">
        <f t="shared" si="14"/>
        <v>1.0699999999999999E-5</v>
      </c>
      <c r="U107" s="4" t="str">
        <f>IF(results!$AA107&lt;&gt;"c","",results!Z107)</f>
        <v/>
      </c>
      <c r="V107" s="4">
        <f>IF(results!AA107="A",1,IF(results!AA107="B",2,IF(results!AA107="C",3,99)))</f>
        <v>2</v>
      </c>
      <c r="W107" s="35">
        <f>results!C107+results!D107</f>
        <v>0</v>
      </c>
      <c r="X107" s="35">
        <f>results!E107+results!F107</f>
        <v>57</v>
      </c>
      <c r="Y107" s="35">
        <f>results!G107+results!H107</f>
        <v>0</v>
      </c>
      <c r="Z107" s="35">
        <f>results!I107+results!J107</f>
        <v>0</v>
      </c>
      <c r="AA107" s="35">
        <f>results!K107+results!L107</f>
        <v>0</v>
      </c>
      <c r="AB107" s="35">
        <f>results!M107+results!N107</f>
        <v>0</v>
      </c>
      <c r="AC107" s="35">
        <f>results!O107+results!P107</f>
        <v>0</v>
      </c>
      <c r="AD107" s="35">
        <f>results!Q107+results!R107</f>
        <v>0</v>
      </c>
      <c r="AE107" s="35">
        <f>results!S107+results!T107</f>
        <v>0</v>
      </c>
      <c r="AF107" s="35">
        <f>results!U107+results!V107</f>
        <v>0</v>
      </c>
      <c r="AG107" s="35">
        <f>results!W107+results!X107</f>
        <v>0</v>
      </c>
    </row>
    <row r="108" spans="1:33" x14ac:dyDescent="0.35">
      <c r="A108" s="18">
        <v>102</v>
      </c>
      <c r="B108" s="20">
        <f t="shared" si="16"/>
        <v>110</v>
      </c>
      <c r="C108" s="20">
        <f t="shared" si="17"/>
        <v>10</v>
      </c>
      <c r="D108" s="14">
        <f t="shared" si="19"/>
        <v>10</v>
      </c>
      <c r="E108" s="14">
        <f t="shared" si="19"/>
        <v>10</v>
      </c>
      <c r="F108" s="2" t="str">
        <f>IF(results!AA108&lt;&gt;"c","",results!B108)</f>
        <v>Ruemer Elisabeth</v>
      </c>
      <c r="G108" s="2">
        <f>IF(results!$AA108&lt;&gt;"c","",results!Y108)</f>
        <v>7</v>
      </c>
      <c r="H108" s="36">
        <f>IF(results!$AA108&lt;&gt;"c","",W108)</f>
        <v>0</v>
      </c>
      <c r="I108" s="36">
        <f>IF(results!$AA108&lt;&gt;"c","",IF(X108=W108,X108+0.0001,X108))</f>
        <v>27</v>
      </c>
      <c r="J108" s="36">
        <f>IF(results!$AA108&lt;&gt;"c","",IF(OR(W108=Y108,X108=Y108),Y108+0.0002,Y108))</f>
        <v>2.0000000000000001E-4</v>
      </c>
      <c r="K108" s="36">
        <f>IF(results!$AA108&lt;&gt;"c","",IF(OR(W108=Z108,X108=Z108,Y108=Z108),Z108+0.0003,Z108))</f>
        <v>32</v>
      </c>
      <c r="L108" s="36">
        <f>IF(results!$AA108&lt;&gt;"c","",IF(OR(W108=AA108,X108=AA108,Y108=AA108,Z108=AA108),AA108+0.0004,AA108))</f>
        <v>4.0000000000000002E-4</v>
      </c>
      <c r="M108" s="36">
        <f>IF(results!$AA108&lt;&gt;"c","",IF(OR(W108=AB108,X108=AB108,Y108=AB108,Z108=AB108,AA108=AB108),AB108+0.0005,AB108))</f>
        <v>34</v>
      </c>
      <c r="N108" s="36">
        <f>IF(results!$AA108&lt;&gt;"c","",IF(OR(W108=AC108,X108=AC108,Y108=AC108,Z108=AC108,AA108=AC108,AB108=AC108),AC108+0.0006,AC108))</f>
        <v>33</v>
      </c>
      <c r="O108" s="36">
        <f>IF(results!$AA108&lt;&gt;"c","",IF(OR(W108=AD108,X108=AD108,Y108=AD108,Z108=AD108,AA108=AD108,AB108=AD108,AC108=AD108),AD108+0.0007,AD108))</f>
        <v>6.9999999999999999E-4</v>
      </c>
      <c r="P108" s="36">
        <f>IF(results!$AA108&lt;&gt;"c","",IF(OR(W108=AE108,X108=AE108,Y108=AE108,Z108=AE108,AA108=AE108,AB108=AE108,AC108=AE108,AD108=AE108),AE108+0.0008,AE108))</f>
        <v>54</v>
      </c>
      <c r="Q108" s="36">
        <f>IF(results!$AA108&lt;&gt;"c","",IF(OR(W108=AF108,X108=AF108,Y108=AF108,Z108=AF108,AA108=AF108,AB108=AF108,AC108=AF108,AD108=AF108,AE108=AF108),AF108+0.0009,AF108))</f>
        <v>33.000900000000001</v>
      </c>
      <c r="R108" s="36">
        <f>IF(results!$AA108&lt;&gt;"c","",AG108*2)</f>
        <v>66</v>
      </c>
      <c r="S108" s="4">
        <f t="shared" si="18"/>
        <v>252.0009</v>
      </c>
      <c r="T108" s="4">
        <f t="shared" si="14"/>
        <v>252.00091080000001</v>
      </c>
      <c r="U108" s="4">
        <f>IF(results!$AA108&lt;&gt;"c","",results!Z108)</f>
        <v>29.9</v>
      </c>
      <c r="V108" s="4">
        <f>IF(results!AA108="A",1,IF(results!AA108="B",2,IF(results!AA108="C",3,99)))</f>
        <v>3</v>
      </c>
      <c r="W108" s="35">
        <f>results!C108+results!D108</f>
        <v>0</v>
      </c>
      <c r="X108" s="35">
        <f>results!E108+results!F108</f>
        <v>27</v>
      </c>
      <c r="Y108" s="35">
        <f>results!G108+results!H108</f>
        <v>0</v>
      </c>
      <c r="Z108" s="35">
        <f>results!I108+results!J108</f>
        <v>32</v>
      </c>
      <c r="AA108" s="35">
        <f>results!K108+results!L108</f>
        <v>0</v>
      </c>
      <c r="AB108" s="35">
        <f>results!M108+results!N108</f>
        <v>34</v>
      </c>
      <c r="AC108" s="35">
        <f>results!O108+results!P108</f>
        <v>33</v>
      </c>
      <c r="AD108" s="35">
        <f>results!Q108+results!R108</f>
        <v>0</v>
      </c>
      <c r="AE108" s="35">
        <f>results!S108+results!T108</f>
        <v>54</v>
      </c>
      <c r="AF108" s="35">
        <f>results!U108+results!V108</f>
        <v>33</v>
      </c>
      <c r="AG108" s="35">
        <f>results!W108+results!X108</f>
        <v>33</v>
      </c>
    </row>
    <row r="109" spans="1:33" x14ac:dyDescent="0.35">
      <c r="A109" s="18">
        <v>103</v>
      </c>
      <c r="B109" s="20">
        <f t="shared" si="16"/>
        <v>1</v>
      </c>
      <c r="C109" s="20">
        <f t="shared" si="17"/>
        <v>72</v>
      </c>
      <c r="D109" s="14">
        <f t="shared" si="19"/>
        <v>43</v>
      </c>
      <c r="E109" s="14">
        <f t="shared" si="19"/>
        <v>43</v>
      </c>
      <c r="F109" s="2" t="str">
        <f>IF(results!AA109&lt;&gt;"c","",results!B109)</f>
        <v/>
      </c>
      <c r="G109" s="2" t="str">
        <f>IF(results!$AA109&lt;&gt;"c","",results!Y109)</f>
        <v/>
      </c>
      <c r="H109" s="36" t="str">
        <f>IF(results!$AA109&lt;&gt;"c","",W109)</f>
        <v/>
      </c>
      <c r="I109" s="36" t="str">
        <f>IF(results!$AA109&lt;&gt;"c","",IF(X109=W109,X109+0.0001,X109))</f>
        <v/>
      </c>
      <c r="J109" s="36" t="str">
        <f>IF(results!$AA109&lt;&gt;"c","",IF(OR(W109=Y109,X109=Y109),Y109+0.0002,Y109))</f>
        <v/>
      </c>
      <c r="K109" s="36" t="str">
        <f>IF(results!$AA109&lt;&gt;"c","",IF(OR(W109=Z109,X109=Z109,Y109=Z109),Z109+0.0003,Z109))</f>
        <v/>
      </c>
      <c r="L109" s="36" t="str">
        <f>IF(results!$AA109&lt;&gt;"c","",IF(OR(W109=AA109,X109=AA109,Y109=AA109,Z109=AA109),AA109+0.0004,AA109))</f>
        <v/>
      </c>
      <c r="M109" s="36" t="str">
        <f>IF(results!$AA109&lt;&gt;"c","",IF(OR(W109=AB109,X109=AB109,Y109=AB109,Z109=AB109,AA109=AB109),AB109+0.0005,AB109))</f>
        <v/>
      </c>
      <c r="N109" s="36" t="str">
        <f>IF(results!$AA109&lt;&gt;"c","",IF(OR(W109=AC109,X109=AC109,Y109=AC109,Z109=AC109,AA109=AC109,AB109=AC109),AC109+0.0006,AC109))</f>
        <v/>
      </c>
      <c r="O109" s="36" t="str">
        <f>IF(results!$AA109&lt;&gt;"c","",IF(OR(W109=AD109,X109=AD109,Y109=AD109,Z109=AD109,AA109=AD109,AB109=AD109,AC109=AD109),AD109+0.0007,AD109))</f>
        <v/>
      </c>
      <c r="P109" s="36" t="str">
        <f>IF(results!$AA109&lt;&gt;"c","",IF(OR(W109=AE109,X109=AE109,Y109=AE109,Z109=AE109,AA109=AE109,AB109=AE109,AC109=AE109,AD109=AE109),AE109+0.0008,AE109))</f>
        <v/>
      </c>
      <c r="Q109" s="36" t="str">
        <f>IF(results!$AA109&lt;&gt;"c","",IF(OR(W109=AF109,X109=AF109,Y109=AF109,Z109=AF109,AA109=AF109,AB109=AF109,AC109=AF109,AD109=AF109,AE109=AF109),AF109+0.0009,AF109))</f>
        <v/>
      </c>
      <c r="R109" s="36" t="str">
        <f>IF(results!$AA109&lt;&gt;"c","",AG109*2)</f>
        <v/>
      </c>
      <c r="S109" s="4">
        <f t="shared" si="18"/>
        <v>0</v>
      </c>
      <c r="T109" s="4">
        <f t="shared" si="14"/>
        <v>1.0899999999999999E-5</v>
      </c>
      <c r="U109" s="4" t="str">
        <f>IF(results!$AA109&lt;&gt;"c","",results!Z109)</f>
        <v/>
      </c>
      <c r="V109" s="4">
        <f>IF(results!AA109="A",1,IF(results!AA109="B",2,IF(results!AA109="C",3,99)))</f>
        <v>1</v>
      </c>
      <c r="W109" s="35">
        <f>results!C109+results!D109</f>
        <v>0</v>
      </c>
      <c r="X109" s="35">
        <f>results!E109+results!F109</f>
        <v>0</v>
      </c>
      <c r="Y109" s="35">
        <f>results!G109+results!H109</f>
        <v>0</v>
      </c>
      <c r="Z109" s="35">
        <f>results!I109+results!J109</f>
        <v>0</v>
      </c>
      <c r="AA109" s="35">
        <f>results!K109+results!L109</f>
        <v>0</v>
      </c>
      <c r="AB109" s="35">
        <f>results!M109+results!N109</f>
        <v>41</v>
      </c>
      <c r="AC109" s="35">
        <f>results!O109+results!P109</f>
        <v>0</v>
      </c>
      <c r="AD109" s="35">
        <f>results!Q109+results!R109</f>
        <v>0</v>
      </c>
      <c r="AE109" s="35">
        <f>results!S109+results!T109</f>
        <v>0</v>
      </c>
      <c r="AF109" s="35">
        <f>results!U109+results!V109</f>
        <v>0</v>
      </c>
      <c r="AG109" s="35">
        <f>results!W109+results!X109</f>
        <v>0</v>
      </c>
    </row>
    <row r="110" spans="1:33" x14ac:dyDescent="0.35">
      <c r="A110" s="18">
        <v>104</v>
      </c>
      <c r="B110" s="20">
        <f t="shared" si="16"/>
        <v>39</v>
      </c>
      <c r="C110" s="20">
        <f t="shared" si="17"/>
        <v>71</v>
      </c>
      <c r="D110" s="14">
        <f t="shared" si="19"/>
        <v>43</v>
      </c>
      <c r="E110" s="14">
        <f t="shared" si="19"/>
        <v>43</v>
      </c>
      <c r="F110" s="2" t="str">
        <f>IF(results!AA110&lt;&gt;"c","",results!B110)</f>
        <v/>
      </c>
      <c r="G110" s="2" t="str">
        <f>IF(results!$AA110&lt;&gt;"c","",results!Y110)</f>
        <v/>
      </c>
      <c r="H110" s="36" t="str">
        <f>IF(results!$AA110&lt;&gt;"c","",W110)</f>
        <v/>
      </c>
      <c r="I110" s="36" t="str">
        <f>IF(results!$AA110&lt;&gt;"c","",IF(X110=W110,X110+0.0001,X110))</f>
        <v/>
      </c>
      <c r="J110" s="36" t="str">
        <f>IF(results!$AA110&lt;&gt;"c","",IF(OR(W110=Y110,X110=Y110),Y110+0.0002,Y110))</f>
        <v/>
      </c>
      <c r="K110" s="36" t="str">
        <f>IF(results!$AA110&lt;&gt;"c","",IF(OR(W110=Z110,X110=Z110,Y110=Z110),Z110+0.0003,Z110))</f>
        <v/>
      </c>
      <c r="L110" s="36" t="str">
        <f>IF(results!$AA110&lt;&gt;"c","",IF(OR(W110=AA110,X110=AA110,Y110=AA110,Z110=AA110),AA110+0.0004,AA110))</f>
        <v/>
      </c>
      <c r="M110" s="36" t="str">
        <f>IF(results!$AA110&lt;&gt;"c","",IF(OR(W110=AB110,X110=AB110,Y110=AB110,Z110=AB110,AA110=AB110),AB110+0.0005,AB110))</f>
        <v/>
      </c>
      <c r="N110" s="36" t="str">
        <f>IF(results!$AA110&lt;&gt;"c","",IF(OR(W110=AC110,X110=AC110,Y110=AC110,Z110=AC110,AA110=AC110,AB110=AC110),AC110+0.0006,AC110))</f>
        <v/>
      </c>
      <c r="O110" s="36" t="str">
        <f>IF(results!$AA110&lt;&gt;"c","",IF(OR(W110=AD110,X110=AD110,Y110=AD110,Z110=AD110,AA110=AD110,AB110=AD110,AC110=AD110),AD110+0.0007,AD110))</f>
        <v/>
      </c>
      <c r="P110" s="36" t="str">
        <f>IF(results!$AA110&lt;&gt;"c","",IF(OR(W110=AE110,X110=AE110,Y110=AE110,Z110=AE110,AA110=AE110,AB110=AE110,AC110=AE110,AD110=AE110),AE110+0.0008,AE110))</f>
        <v/>
      </c>
      <c r="Q110" s="36" t="str">
        <f>IF(results!$AA110&lt;&gt;"c","",IF(OR(W110=AF110,X110=AF110,Y110=AF110,Z110=AF110,AA110=AF110,AB110=AF110,AC110=AF110,AD110=AF110,AE110=AF110),AF110+0.0009,AF110))</f>
        <v/>
      </c>
      <c r="R110" s="36" t="str">
        <f>IF(results!$AA110&lt;&gt;"c","",AG110*2)</f>
        <v/>
      </c>
      <c r="S110" s="4">
        <f t="shared" si="18"/>
        <v>0</v>
      </c>
      <c r="T110" s="4">
        <f t="shared" si="14"/>
        <v>1.1E-5</v>
      </c>
      <c r="U110" s="4" t="str">
        <f>IF(results!$AA110&lt;&gt;"c","",results!Z110)</f>
        <v/>
      </c>
      <c r="V110" s="4">
        <f>IF(results!AA110="A",1,IF(results!AA110="B",2,IF(results!AA110="C",3,99)))</f>
        <v>2</v>
      </c>
      <c r="W110" s="35">
        <f>results!C110+results!D110</f>
        <v>0</v>
      </c>
      <c r="X110" s="35">
        <f>results!E110+results!F110</f>
        <v>0</v>
      </c>
      <c r="Y110" s="35">
        <f>results!G110+results!H110</f>
        <v>0</v>
      </c>
      <c r="Z110" s="35">
        <f>results!I110+results!J110</f>
        <v>0</v>
      </c>
      <c r="AA110" s="35">
        <f>results!K110+results!L110</f>
        <v>0</v>
      </c>
      <c r="AB110" s="35">
        <f>results!M110+results!N110</f>
        <v>48</v>
      </c>
      <c r="AC110" s="35">
        <f>results!O110+results!P110</f>
        <v>0</v>
      </c>
      <c r="AD110" s="35">
        <f>results!Q110+results!R110</f>
        <v>0</v>
      </c>
      <c r="AE110" s="35">
        <f>results!S110+results!T110</f>
        <v>0</v>
      </c>
      <c r="AF110" s="35">
        <f>results!U110+results!V110</f>
        <v>0</v>
      </c>
      <c r="AG110" s="35">
        <f>results!W110+results!X110</f>
        <v>0</v>
      </c>
    </row>
    <row r="111" spans="1:33" x14ac:dyDescent="0.35">
      <c r="A111" s="18">
        <v>105</v>
      </c>
      <c r="B111" s="20">
        <f t="shared" si="16"/>
        <v>39</v>
      </c>
      <c r="C111" s="20">
        <f t="shared" si="17"/>
        <v>70</v>
      </c>
      <c r="D111" s="14">
        <f t="shared" si="19"/>
        <v>43</v>
      </c>
      <c r="E111" s="14">
        <f t="shared" si="19"/>
        <v>43</v>
      </c>
      <c r="F111" s="2" t="str">
        <f>IF(results!AA111&lt;&gt;"c","",results!B111)</f>
        <v/>
      </c>
      <c r="G111" s="2" t="str">
        <f>IF(results!$AA111&lt;&gt;"c","",results!Y111)</f>
        <v/>
      </c>
      <c r="H111" s="36" t="str">
        <f>IF(results!$AA111&lt;&gt;"c","",W111)</f>
        <v/>
      </c>
      <c r="I111" s="36" t="str">
        <f>IF(results!$AA111&lt;&gt;"c","",IF(X111=W111,X111+0.0001,X111))</f>
        <v/>
      </c>
      <c r="J111" s="36" t="str">
        <f>IF(results!$AA111&lt;&gt;"c","",IF(OR(W111=Y111,X111=Y111),Y111+0.0002,Y111))</f>
        <v/>
      </c>
      <c r="K111" s="36" t="str">
        <f>IF(results!$AA111&lt;&gt;"c","",IF(OR(W111=Z111,X111=Z111,Y111=Z111),Z111+0.0003,Z111))</f>
        <v/>
      </c>
      <c r="L111" s="36" t="str">
        <f>IF(results!$AA111&lt;&gt;"c","",IF(OR(W111=AA111,X111=AA111,Y111=AA111,Z111=AA111),AA111+0.0004,AA111))</f>
        <v/>
      </c>
      <c r="M111" s="36" t="str">
        <f>IF(results!$AA111&lt;&gt;"c","",IF(OR(W111=AB111,X111=AB111,Y111=AB111,Z111=AB111,AA111=AB111),AB111+0.0005,AB111))</f>
        <v/>
      </c>
      <c r="N111" s="36" t="str">
        <f>IF(results!$AA111&lt;&gt;"c","",IF(OR(W111=AC111,X111=AC111,Y111=AC111,Z111=AC111,AA111=AC111,AB111=AC111),AC111+0.0006,AC111))</f>
        <v/>
      </c>
      <c r="O111" s="36" t="str">
        <f>IF(results!$AA111&lt;&gt;"c","",IF(OR(W111=AD111,X111=AD111,Y111=AD111,Z111=AD111,AA111=AD111,AB111=AD111,AC111=AD111),AD111+0.0007,AD111))</f>
        <v/>
      </c>
      <c r="P111" s="36" t="str">
        <f>IF(results!$AA111&lt;&gt;"c","",IF(OR(W111=AE111,X111=AE111,Y111=AE111,Z111=AE111,AA111=AE111,AB111=AE111,AC111=AE111,AD111=AE111),AE111+0.0008,AE111))</f>
        <v/>
      </c>
      <c r="Q111" s="36" t="str">
        <f>IF(results!$AA111&lt;&gt;"c","",IF(OR(W111=AF111,X111=AF111,Y111=AF111,Z111=AF111,AA111=AF111,AB111=AF111,AC111=AF111,AD111=AF111,AE111=AF111),AF111+0.0009,AF111))</f>
        <v/>
      </c>
      <c r="R111" s="36" t="str">
        <f>IF(results!$AA111&lt;&gt;"c","",AG111*2)</f>
        <v/>
      </c>
      <c r="S111" s="4">
        <f t="shared" si="18"/>
        <v>0</v>
      </c>
      <c r="T111" s="4">
        <f t="shared" si="14"/>
        <v>1.1099999999999999E-5</v>
      </c>
      <c r="U111" s="4" t="str">
        <f>IF(results!$AA111&lt;&gt;"c","",results!Z111)</f>
        <v/>
      </c>
      <c r="V111" s="4">
        <f>IF(results!AA111="A",1,IF(results!AA111="B",2,IF(results!AA111="C",3,99)))</f>
        <v>2</v>
      </c>
      <c r="W111" s="35">
        <f>results!C111+results!D111</f>
        <v>0</v>
      </c>
      <c r="X111" s="35">
        <f>results!E111+results!F111</f>
        <v>0</v>
      </c>
      <c r="Y111" s="35">
        <f>results!G111+results!H111</f>
        <v>0</v>
      </c>
      <c r="Z111" s="35">
        <f>results!I111+results!J111</f>
        <v>0</v>
      </c>
      <c r="AA111" s="35">
        <f>results!K111+results!L111</f>
        <v>0</v>
      </c>
      <c r="AB111" s="35">
        <f>results!M111+results!N111</f>
        <v>0</v>
      </c>
      <c r="AC111" s="35">
        <f>results!O111+results!P111</f>
        <v>42</v>
      </c>
      <c r="AD111" s="35">
        <f>results!Q111+results!R111</f>
        <v>0</v>
      </c>
      <c r="AE111" s="35">
        <f>results!S111+results!T111</f>
        <v>0</v>
      </c>
      <c r="AF111" s="35">
        <f>results!U111+results!V111</f>
        <v>0</v>
      </c>
      <c r="AG111" s="35">
        <f>results!W111+results!X111</f>
        <v>0</v>
      </c>
    </row>
    <row r="112" spans="1:33" x14ac:dyDescent="0.35">
      <c r="A112" s="18">
        <v>106</v>
      </c>
      <c r="B112" s="20">
        <f t="shared" si="16"/>
        <v>110</v>
      </c>
      <c r="C112" s="20">
        <f t="shared" si="17"/>
        <v>2</v>
      </c>
      <c r="D112" s="14">
        <f t="shared" si="19"/>
        <v>2</v>
      </c>
      <c r="E112" s="14">
        <f t="shared" si="19"/>
        <v>2</v>
      </c>
      <c r="F112" s="2" t="str">
        <f>IF(results!AA112&lt;&gt;"c","",results!B112)</f>
        <v>Sajovic Urban</v>
      </c>
      <c r="G112" s="2">
        <f>IF(results!$AA112&lt;&gt;"c","",results!Y112)</f>
        <v>6</v>
      </c>
      <c r="H112" s="36">
        <f>IF(results!$AA112&lt;&gt;"c","",W112)</f>
        <v>0</v>
      </c>
      <c r="I112" s="36">
        <f>IF(results!$AA112&lt;&gt;"c","",IF(X112=W112,X112+0.0001,X112))</f>
        <v>1E-4</v>
      </c>
      <c r="J112" s="36">
        <f>IF(results!$AA112&lt;&gt;"c","",IF(OR(W112=Y112,X112=Y112),Y112+0.0002,Y112))</f>
        <v>2.0000000000000001E-4</v>
      </c>
      <c r="K112" s="36">
        <f>IF(results!$AA112&lt;&gt;"c","",IF(OR(W112=Z112,X112=Z112,Y112=Z112),Z112+0.0003,Z112))</f>
        <v>53</v>
      </c>
      <c r="L112" s="36">
        <f>IF(results!$AA112&lt;&gt;"c","",IF(OR(W112=AA112,X112=AA112,Y112=AA112,Z112=AA112),AA112+0.0004,AA112))</f>
        <v>4.0000000000000002E-4</v>
      </c>
      <c r="M112" s="36">
        <f>IF(results!$AA112&lt;&gt;"c","",IF(OR(W112=AB112,X112=AB112,Y112=AB112,Z112=AB112,AA112=AB112),AB112+0.0005,AB112))</f>
        <v>59</v>
      </c>
      <c r="N112" s="36">
        <f>IF(results!$AA112&lt;&gt;"c","",IF(OR(W112=AC112,X112=AC112,Y112=AC112,Z112=AC112,AA112=AC112,AB112=AC112),AC112+0.0006,AC112))</f>
        <v>38</v>
      </c>
      <c r="O112" s="36">
        <f>IF(results!$AA112&lt;&gt;"c","",IF(OR(W112=AD112,X112=AD112,Y112=AD112,Z112=AD112,AA112=AD112,AB112=AD112,AC112=AD112),AD112+0.0007,AD112))</f>
        <v>6.9999999999999999E-4</v>
      </c>
      <c r="P112" s="36">
        <f>IF(results!$AA112&lt;&gt;"c","",IF(OR(W112=AE112,X112=AE112,Y112=AE112,Z112=AE112,AA112=AE112,AB112=AE112,AC112=AE112,AD112=AE112),AE112+0.0008,AE112))</f>
        <v>60</v>
      </c>
      <c r="Q112" s="36">
        <f>IF(results!$AA112&lt;&gt;"c","",IF(OR(W112=AF112,X112=AF112,Y112=AF112,Z112=AF112,AA112=AF112,AB112=AF112,AC112=AF112,AD112=AF112,AE112=AF112),AF112+0.0009,AF112))</f>
        <v>43</v>
      </c>
      <c r="R112" s="36">
        <f>IF(results!$AA112&lt;&gt;"c","",AG112*2)</f>
        <v>96</v>
      </c>
      <c r="S112" s="4">
        <f t="shared" si="18"/>
        <v>349</v>
      </c>
      <c r="T112" s="4">
        <f t="shared" si="14"/>
        <v>349.00001120000002</v>
      </c>
      <c r="U112" s="4">
        <f>IF(results!$AA112&lt;&gt;"c","",results!Z112)</f>
        <v>25.8</v>
      </c>
      <c r="V112" s="4">
        <f>IF(results!AA112="A",1,IF(results!AA112="B",2,IF(results!AA112="C",3,99)))</f>
        <v>3</v>
      </c>
      <c r="W112" s="35">
        <f>results!C112+results!D112</f>
        <v>0</v>
      </c>
      <c r="X112" s="35">
        <f>results!E112+results!F112</f>
        <v>0</v>
      </c>
      <c r="Y112" s="35">
        <f>results!G112+results!H112</f>
        <v>0</v>
      </c>
      <c r="Z112" s="35">
        <f>results!I112+results!J112</f>
        <v>53</v>
      </c>
      <c r="AA112" s="35">
        <f>results!K112+results!L112</f>
        <v>0</v>
      </c>
      <c r="AB112" s="35">
        <f>results!M112+results!N112</f>
        <v>59</v>
      </c>
      <c r="AC112" s="35">
        <f>results!O112+results!P112</f>
        <v>38</v>
      </c>
      <c r="AD112" s="35">
        <f>results!Q112+results!R112</f>
        <v>0</v>
      </c>
      <c r="AE112" s="35">
        <f>results!S112+results!T112</f>
        <v>60</v>
      </c>
      <c r="AF112" s="35">
        <f>results!U112+results!V112</f>
        <v>43</v>
      </c>
      <c r="AG112" s="35">
        <f>results!W112+results!X112</f>
        <v>48</v>
      </c>
    </row>
    <row r="113" spans="1:33" x14ac:dyDescent="0.35">
      <c r="A113" s="18">
        <v>107</v>
      </c>
      <c r="B113" s="20">
        <f t="shared" si="16"/>
        <v>1</v>
      </c>
      <c r="C113" s="20">
        <f t="shared" si="17"/>
        <v>69</v>
      </c>
      <c r="D113" s="14">
        <f t="shared" si="19"/>
        <v>43</v>
      </c>
      <c r="E113" s="14">
        <f t="shared" si="19"/>
        <v>43</v>
      </c>
      <c r="F113" s="2" t="str">
        <f>IF(results!AA113&lt;&gt;"c","",results!B113)</f>
        <v/>
      </c>
      <c r="G113" s="2" t="str">
        <f>IF(results!$AA113&lt;&gt;"c","",results!Y113)</f>
        <v/>
      </c>
      <c r="H113" s="36" t="str">
        <f>IF(results!$AA113&lt;&gt;"c","",W113)</f>
        <v/>
      </c>
      <c r="I113" s="36" t="str">
        <f>IF(results!$AA113&lt;&gt;"c","",IF(X113=W113,X113+0.0001,X113))</f>
        <v/>
      </c>
      <c r="J113" s="36" t="str">
        <f>IF(results!$AA113&lt;&gt;"c","",IF(OR(W113=Y113,X113=Y113),Y113+0.0002,Y113))</f>
        <v/>
      </c>
      <c r="K113" s="36" t="str">
        <f>IF(results!$AA113&lt;&gt;"c","",IF(OR(W113=Z113,X113=Z113,Y113=Z113),Z113+0.0003,Z113))</f>
        <v/>
      </c>
      <c r="L113" s="36" t="str">
        <f>IF(results!$AA113&lt;&gt;"c","",IF(OR(W113=AA113,X113=AA113,Y113=AA113,Z113=AA113),AA113+0.0004,AA113))</f>
        <v/>
      </c>
      <c r="M113" s="36" t="str">
        <f>IF(results!$AA113&lt;&gt;"c","",IF(OR(W113=AB113,X113=AB113,Y113=AB113,Z113=AB113,AA113=AB113),AB113+0.0005,AB113))</f>
        <v/>
      </c>
      <c r="N113" s="36" t="str">
        <f>IF(results!$AA113&lt;&gt;"c","",IF(OR(W113=AC113,X113=AC113,Y113=AC113,Z113=AC113,AA113=AC113,AB113=AC113),AC113+0.0006,AC113))</f>
        <v/>
      </c>
      <c r="O113" s="36" t="str">
        <f>IF(results!$AA113&lt;&gt;"c","",IF(OR(W113=AD113,X113=AD113,Y113=AD113,Z113=AD113,AA113=AD113,AB113=AD113,AC113=AD113),AD113+0.0007,AD113))</f>
        <v/>
      </c>
      <c r="P113" s="36" t="str">
        <f>IF(results!$AA113&lt;&gt;"c","",IF(OR(W113=AE113,X113=AE113,Y113=AE113,Z113=AE113,AA113=AE113,AB113=AE113,AC113=AE113,AD113=AE113),AE113+0.0008,AE113))</f>
        <v/>
      </c>
      <c r="Q113" s="36" t="str">
        <f>IF(results!$AA113&lt;&gt;"c","",IF(OR(W113=AF113,X113=AF113,Y113=AF113,Z113=AF113,AA113=AF113,AB113=AF113,AC113=AF113,AD113=AF113,AE113=AF113),AF113+0.0009,AF113))</f>
        <v/>
      </c>
      <c r="R113" s="36" t="str">
        <f>IF(results!$AA113&lt;&gt;"c","",AG113*2)</f>
        <v/>
      </c>
      <c r="S113" s="4">
        <f t="shared" si="18"/>
        <v>0</v>
      </c>
      <c r="T113" s="4">
        <f t="shared" si="14"/>
        <v>1.13E-5</v>
      </c>
      <c r="U113" s="4" t="str">
        <f>IF(results!$AA113&lt;&gt;"c","",results!Z113)</f>
        <v/>
      </c>
      <c r="V113" s="4">
        <f>IF(results!AA113="A",1,IF(results!AA113="B",2,IF(results!AA113="C",3,99)))</f>
        <v>1</v>
      </c>
      <c r="W113" s="35">
        <f>results!C113+results!D113</f>
        <v>0</v>
      </c>
      <c r="X113" s="35">
        <f>results!E113+results!F113</f>
        <v>59</v>
      </c>
      <c r="Y113" s="35">
        <f>results!G113+results!H113</f>
        <v>49</v>
      </c>
      <c r="Z113" s="35">
        <f>results!I113+results!J113</f>
        <v>55</v>
      </c>
      <c r="AA113" s="35">
        <f>results!K113+results!L113</f>
        <v>0</v>
      </c>
      <c r="AB113" s="35">
        <f>results!M113+results!N113</f>
        <v>50</v>
      </c>
      <c r="AC113" s="35">
        <f>results!O113+results!P113</f>
        <v>62</v>
      </c>
      <c r="AD113" s="35">
        <f>results!Q113+results!R113</f>
        <v>58</v>
      </c>
      <c r="AE113" s="35">
        <f>results!S113+results!T113</f>
        <v>53</v>
      </c>
      <c r="AF113" s="35">
        <f>results!U113+results!V113</f>
        <v>48</v>
      </c>
      <c r="AG113" s="35">
        <f>results!W113+results!X113</f>
        <v>52</v>
      </c>
    </row>
    <row r="114" spans="1:33" x14ac:dyDescent="0.35">
      <c r="A114" s="18">
        <v>108</v>
      </c>
      <c r="B114" s="20">
        <f t="shared" si="16"/>
        <v>1</v>
      </c>
      <c r="C114" s="20">
        <f t="shared" si="17"/>
        <v>68</v>
      </c>
      <c r="D114" s="14">
        <f t="shared" si="19"/>
        <v>43</v>
      </c>
      <c r="E114" s="14">
        <f t="shared" si="19"/>
        <v>43</v>
      </c>
      <c r="F114" s="2" t="str">
        <f>IF(results!AA114&lt;&gt;"c","",results!B114)</f>
        <v/>
      </c>
      <c r="G114" s="2" t="str">
        <f>IF(results!$AA114&lt;&gt;"c","",results!Y114)</f>
        <v/>
      </c>
      <c r="H114" s="36" t="str">
        <f>IF(results!$AA114&lt;&gt;"c","",W114)</f>
        <v/>
      </c>
      <c r="I114" s="36" t="str">
        <f>IF(results!$AA114&lt;&gt;"c","",IF(X114=W114,X114+0.0001,X114))</f>
        <v/>
      </c>
      <c r="J114" s="36" t="str">
        <f>IF(results!$AA114&lt;&gt;"c","",IF(OR(W114=Y114,X114=Y114),Y114+0.0002,Y114))</f>
        <v/>
      </c>
      <c r="K114" s="36" t="str">
        <f>IF(results!$AA114&lt;&gt;"c","",IF(OR(W114=Z114,X114=Z114,Y114=Z114),Z114+0.0003,Z114))</f>
        <v/>
      </c>
      <c r="L114" s="36" t="str">
        <f>IF(results!$AA114&lt;&gt;"c","",IF(OR(W114=AA114,X114=AA114,Y114=AA114,Z114=AA114),AA114+0.0004,AA114))</f>
        <v/>
      </c>
      <c r="M114" s="36" t="str">
        <f>IF(results!$AA114&lt;&gt;"c","",IF(OR(W114=AB114,X114=AB114,Y114=AB114,Z114=AB114,AA114=AB114),AB114+0.0005,AB114))</f>
        <v/>
      </c>
      <c r="N114" s="36" t="str">
        <f>IF(results!$AA114&lt;&gt;"c","",IF(OR(W114=AC114,X114=AC114,Y114=AC114,Z114=AC114,AA114=AC114,AB114=AC114),AC114+0.0006,AC114))</f>
        <v/>
      </c>
      <c r="O114" s="36" t="str">
        <f>IF(results!$AA114&lt;&gt;"c","",IF(OR(W114=AD114,X114=AD114,Y114=AD114,Z114=AD114,AA114=AD114,AB114=AD114,AC114=AD114),AD114+0.0007,AD114))</f>
        <v/>
      </c>
      <c r="P114" s="36" t="str">
        <f>IF(results!$AA114&lt;&gt;"c","",IF(OR(W114=AE114,X114=AE114,Y114=AE114,Z114=AE114,AA114=AE114,AB114=AE114,AC114=AE114,AD114=AE114),AE114+0.0008,AE114))</f>
        <v/>
      </c>
      <c r="Q114" s="36" t="str">
        <f>IF(results!$AA114&lt;&gt;"c","",IF(OR(W114=AF114,X114=AF114,Y114=AF114,Z114=AF114,AA114=AF114,AB114=AF114,AC114=AF114,AD114=AF114,AE114=AF114),AF114+0.0009,AF114))</f>
        <v/>
      </c>
      <c r="R114" s="36" t="str">
        <f>IF(results!$AA114&lt;&gt;"c","",AG114*2)</f>
        <v/>
      </c>
      <c r="S114" s="4">
        <f t="shared" si="18"/>
        <v>0</v>
      </c>
      <c r="T114" s="4">
        <f t="shared" si="14"/>
        <v>1.1399999999999999E-5</v>
      </c>
      <c r="U114" s="4" t="str">
        <f>IF(results!$AA114&lt;&gt;"c","",results!Z114)</f>
        <v/>
      </c>
      <c r="V114" s="4">
        <f>IF(results!AA114="A",1,IF(results!AA114="B",2,IF(results!AA114="C",3,99)))</f>
        <v>1</v>
      </c>
      <c r="W114" s="35">
        <f>results!C114+results!D114</f>
        <v>0</v>
      </c>
      <c r="X114" s="35">
        <f>results!E114+results!F114</f>
        <v>57</v>
      </c>
      <c r="Y114" s="35">
        <f>results!G114+results!H114</f>
        <v>58</v>
      </c>
      <c r="Z114" s="35">
        <f>results!I114+results!J114</f>
        <v>54</v>
      </c>
      <c r="AA114" s="35">
        <f>results!K114+results!L114</f>
        <v>0</v>
      </c>
      <c r="AB114" s="35">
        <f>results!M114+results!N114</f>
        <v>66</v>
      </c>
      <c r="AC114" s="35">
        <f>results!O114+results!P114</f>
        <v>51</v>
      </c>
      <c r="AD114" s="35">
        <f>results!Q114+results!R114</f>
        <v>53</v>
      </c>
      <c r="AE114" s="35">
        <f>results!S114+results!T114</f>
        <v>56</v>
      </c>
      <c r="AF114" s="35">
        <f>results!U114+results!V114</f>
        <v>57</v>
      </c>
      <c r="AG114" s="35">
        <f>results!W114+results!X114</f>
        <v>67</v>
      </c>
    </row>
    <row r="115" spans="1:33" x14ac:dyDescent="0.35">
      <c r="A115" s="18">
        <v>109</v>
      </c>
      <c r="B115" s="20">
        <f t="shared" si="16"/>
        <v>1</v>
      </c>
      <c r="C115" s="20">
        <f t="shared" si="17"/>
        <v>67</v>
      </c>
      <c r="D115" s="14">
        <f t="shared" si="19"/>
        <v>43</v>
      </c>
      <c r="E115" s="14">
        <f t="shared" si="19"/>
        <v>43</v>
      </c>
      <c r="F115" s="2" t="str">
        <f>IF(results!AA115&lt;&gt;"c","",results!B115)</f>
        <v/>
      </c>
      <c r="G115" s="2" t="str">
        <f>IF(results!$AA115&lt;&gt;"c","",results!Y115)</f>
        <v/>
      </c>
      <c r="H115" s="36" t="str">
        <f>IF(results!$AA115&lt;&gt;"c","",W115)</f>
        <v/>
      </c>
      <c r="I115" s="36" t="str">
        <f>IF(results!$AA115&lt;&gt;"c","",IF(X115=W115,X115+0.0001,X115))</f>
        <v/>
      </c>
      <c r="J115" s="36" t="str">
        <f>IF(results!$AA115&lt;&gt;"c","",IF(OR(W115=Y115,X115=Y115),Y115+0.0002,Y115))</f>
        <v/>
      </c>
      <c r="K115" s="36" t="str">
        <f>IF(results!$AA115&lt;&gt;"c","",IF(OR(W115=Z115,X115=Z115,Y115=Z115),Z115+0.0003,Z115))</f>
        <v/>
      </c>
      <c r="L115" s="36" t="str">
        <f>IF(results!$AA115&lt;&gt;"c","",IF(OR(W115=AA115,X115=AA115,Y115=AA115,Z115=AA115),AA115+0.0004,AA115))</f>
        <v/>
      </c>
      <c r="M115" s="36" t="str">
        <f>IF(results!$AA115&lt;&gt;"c","",IF(OR(W115=AB115,X115=AB115,Y115=AB115,Z115=AB115,AA115=AB115),AB115+0.0005,AB115))</f>
        <v/>
      </c>
      <c r="N115" s="36" t="str">
        <f>IF(results!$AA115&lt;&gt;"c","",IF(OR(W115=AC115,X115=AC115,Y115=AC115,Z115=AC115,AA115=AC115,AB115=AC115),AC115+0.0006,AC115))</f>
        <v/>
      </c>
      <c r="O115" s="36" t="str">
        <f>IF(results!$AA115&lt;&gt;"c","",IF(OR(W115=AD115,X115=AD115,Y115=AD115,Z115=AD115,AA115=AD115,AB115=AD115,AC115=AD115),AD115+0.0007,AD115))</f>
        <v/>
      </c>
      <c r="P115" s="36" t="str">
        <f>IF(results!$AA115&lt;&gt;"c","",IF(OR(W115=AE115,X115=AE115,Y115=AE115,Z115=AE115,AA115=AE115,AB115=AE115,AC115=AE115,AD115=AE115),AE115+0.0008,AE115))</f>
        <v/>
      </c>
      <c r="Q115" s="36" t="str">
        <f>IF(results!$AA115&lt;&gt;"c","",IF(OR(W115=AF115,X115=AF115,Y115=AF115,Z115=AF115,AA115=AF115,AB115=AF115,AC115=AF115,AD115=AF115,AE115=AF115),AF115+0.0009,AF115))</f>
        <v/>
      </c>
      <c r="R115" s="36" t="str">
        <f>IF(results!$AA115&lt;&gt;"c","",AG115*2)</f>
        <v/>
      </c>
      <c r="S115" s="4">
        <f t="shared" si="18"/>
        <v>0</v>
      </c>
      <c r="T115" s="4">
        <f t="shared" si="14"/>
        <v>1.15E-5</v>
      </c>
      <c r="U115" s="4" t="str">
        <f>IF(results!$AA115&lt;&gt;"c","",results!Z115)</f>
        <v/>
      </c>
      <c r="V115" s="4">
        <f>IF(results!AA115="A",1,IF(results!AA115="B",2,IF(results!AA115="C",3,99)))</f>
        <v>1</v>
      </c>
      <c r="W115" s="35">
        <f>results!C115+results!D115</f>
        <v>0</v>
      </c>
      <c r="X115" s="35">
        <f>results!E115+results!F115</f>
        <v>0</v>
      </c>
      <c r="Y115" s="35">
        <f>results!G115+results!H115</f>
        <v>0</v>
      </c>
      <c r="Z115" s="35">
        <f>results!I115+results!J115</f>
        <v>32</v>
      </c>
      <c r="AA115" s="35">
        <f>results!K115+results!L115</f>
        <v>48</v>
      </c>
      <c r="AB115" s="35">
        <f>results!M115+results!N115</f>
        <v>49</v>
      </c>
      <c r="AC115" s="35">
        <f>results!O115+results!P115</f>
        <v>41</v>
      </c>
      <c r="AD115" s="35">
        <f>results!Q115+results!R115</f>
        <v>57</v>
      </c>
      <c r="AE115" s="35">
        <f>results!S115+results!T115</f>
        <v>63</v>
      </c>
      <c r="AF115" s="35">
        <f>results!U115+results!V115</f>
        <v>54</v>
      </c>
      <c r="AG115" s="35">
        <f>results!W115+results!X115</f>
        <v>60</v>
      </c>
    </row>
    <row r="116" spans="1:33" x14ac:dyDescent="0.35">
      <c r="A116" s="18">
        <v>110</v>
      </c>
      <c r="B116" s="20">
        <f t="shared" si="16"/>
        <v>39</v>
      </c>
      <c r="C116" s="20">
        <f t="shared" si="17"/>
        <v>66</v>
      </c>
      <c r="D116" s="14">
        <f t="shared" si="19"/>
        <v>43</v>
      </c>
      <c r="E116" s="14">
        <f t="shared" si="19"/>
        <v>43</v>
      </c>
      <c r="F116" s="2" t="str">
        <f>IF(results!AA116&lt;&gt;"c","",results!B116)</f>
        <v/>
      </c>
      <c r="G116" s="2" t="str">
        <f>IF(results!$AA116&lt;&gt;"c","",results!Y116)</f>
        <v/>
      </c>
      <c r="H116" s="36" t="str">
        <f>IF(results!$AA116&lt;&gt;"c","",W116)</f>
        <v/>
      </c>
      <c r="I116" s="36" t="str">
        <f>IF(results!$AA116&lt;&gt;"c","",IF(X116=W116,X116+0.0001,X116))</f>
        <v/>
      </c>
      <c r="J116" s="36" t="str">
        <f>IF(results!$AA116&lt;&gt;"c","",IF(OR(W116=Y116,X116=Y116),Y116+0.0002,Y116))</f>
        <v/>
      </c>
      <c r="K116" s="36" t="str">
        <f>IF(results!$AA116&lt;&gt;"c","",IF(OR(W116=Z116,X116=Z116,Y116=Z116),Z116+0.0003,Z116))</f>
        <v/>
      </c>
      <c r="L116" s="36" t="str">
        <f>IF(results!$AA116&lt;&gt;"c","",IF(OR(W116=AA116,X116=AA116,Y116=AA116,Z116=AA116),AA116+0.0004,AA116))</f>
        <v/>
      </c>
      <c r="M116" s="36" t="str">
        <f>IF(results!$AA116&lt;&gt;"c","",IF(OR(W116=AB116,X116=AB116,Y116=AB116,Z116=AB116,AA116=AB116),AB116+0.0005,AB116))</f>
        <v/>
      </c>
      <c r="N116" s="36" t="str">
        <f>IF(results!$AA116&lt;&gt;"c","",IF(OR(W116=AC116,X116=AC116,Y116=AC116,Z116=AC116,AA116=AC116,AB116=AC116),AC116+0.0006,AC116))</f>
        <v/>
      </c>
      <c r="O116" s="36" t="str">
        <f>IF(results!$AA116&lt;&gt;"c","",IF(OR(W116=AD116,X116=AD116,Y116=AD116,Z116=AD116,AA116=AD116,AB116=AD116,AC116=AD116),AD116+0.0007,AD116))</f>
        <v/>
      </c>
      <c r="P116" s="36" t="str">
        <f>IF(results!$AA116&lt;&gt;"c","",IF(OR(W116=AE116,X116=AE116,Y116=AE116,Z116=AE116,AA116=AE116,AB116=AE116,AC116=AE116,AD116=AE116),AE116+0.0008,AE116))</f>
        <v/>
      </c>
      <c r="Q116" s="36" t="str">
        <f>IF(results!$AA116&lt;&gt;"c","",IF(OR(W116=AF116,X116=AF116,Y116=AF116,Z116=AF116,AA116=AF116,AB116=AF116,AC116=AF116,AD116=AF116,AE116=AF116),AF116+0.0009,AF116))</f>
        <v/>
      </c>
      <c r="R116" s="36" t="str">
        <f>IF(results!$AA116&lt;&gt;"c","",AG116*2)</f>
        <v/>
      </c>
      <c r="S116" s="4">
        <f t="shared" si="18"/>
        <v>0</v>
      </c>
      <c r="T116" s="4">
        <f t="shared" si="14"/>
        <v>1.1599999999999999E-5</v>
      </c>
      <c r="U116" s="4" t="str">
        <f>IF(results!$AA116&lt;&gt;"c","",results!Z116)</f>
        <v/>
      </c>
      <c r="V116" s="4">
        <f>IF(results!AA116="A",1,IF(results!AA116="B",2,IF(results!AA116="C",3,99)))</f>
        <v>2</v>
      </c>
      <c r="W116" s="35">
        <f>results!C116+results!D116</f>
        <v>0</v>
      </c>
      <c r="X116" s="35">
        <f>results!E116+results!F116</f>
        <v>41</v>
      </c>
      <c r="Y116" s="35">
        <f>results!G116+results!H116</f>
        <v>42</v>
      </c>
      <c r="Z116" s="35">
        <f>results!I116+results!J116</f>
        <v>0</v>
      </c>
      <c r="AA116" s="35">
        <f>results!K116+results!L116</f>
        <v>55</v>
      </c>
      <c r="AB116" s="35">
        <f>results!M116+results!N116</f>
        <v>59</v>
      </c>
      <c r="AC116" s="35">
        <f>results!O116+results!P116</f>
        <v>0</v>
      </c>
      <c r="AD116" s="35">
        <f>results!Q116+results!R116</f>
        <v>50</v>
      </c>
      <c r="AE116" s="35">
        <f>results!S116+results!T116</f>
        <v>0</v>
      </c>
      <c r="AF116" s="35">
        <f>results!U116+results!V116</f>
        <v>0</v>
      </c>
      <c r="AG116" s="35">
        <f>results!W116+results!X116</f>
        <v>0</v>
      </c>
    </row>
    <row r="117" spans="1:33" x14ac:dyDescent="0.35">
      <c r="A117" s="18">
        <v>111</v>
      </c>
      <c r="B117" s="20">
        <f t="shared" si="16"/>
        <v>110</v>
      </c>
      <c r="C117" s="20">
        <f t="shared" si="17"/>
        <v>40</v>
      </c>
      <c r="D117" s="14">
        <f t="shared" si="19"/>
        <v>40</v>
      </c>
      <c r="E117" s="14">
        <f t="shared" si="19"/>
        <v>40</v>
      </c>
      <c r="F117" s="2" t="str">
        <f>IF(results!AA117&lt;&gt;"c","",results!B117)</f>
        <v>Scurek Tomaz</v>
      </c>
      <c r="G117" s="2">
        <f>IF(results!$AA117&lt;&gt;"c","",results!Y117)</f>
        <v>1</v>
      </c>
      <c r="H117" s="36">
        <f>IF(results!$AA117&lt;&gt;"c","",W117)</f>
        <v>0</v>
      </c>
      <c r="I117" s="36">
        <f>IF(results!$AA117&lt;&gt;"c","",IF(X117=W117,X117+0.0001,X117))</f>
        <v>1E-4</v>
      </c>
      <c r="J117" s="36">
        <f>IF(results!$AA117&lt;&gt;"c","",IF(OR(W117=Y117,X117=Y117),Y117+0.0002,Y117))</f>
        <v>2.0000000000000001E-4</v>
      </c>
      <c r="K117" s="36">
        <f>IF(results!$AA117&lt;&gt;"c","",IF(OR(W117=Z117,X117=Z117,Y117=Z117),Z117+0.0003,Z117))</f>
        <v>2.9999999999999997E-4</v>
      </c>
      <c r="L117" s="36">
        <f>IF(results!$AA117&lt;&gt;"c","",IF(OR(W117=AA117,X117=AA117,Y117=AA117,Z117=AA117),AA117+0.0004,AA117))</f>
        <v>26</v>
      </c>
      <c r="M117" s="36">
        <f>IF(results!$AA117&lt;&gt;"c","",IF(OR(W117=AB117,X117=AB117,Y117=AB117,Z117=AB117,AA117=AB117),AB117+0.0005,AB117))</f>
        <v>5.0000000000000001E-4</v>
      </c>
      <c r="N117" s="36">
        <f>IF(results!$AA117&lt;&gt;"c","",IF(OR(W117=AC117,X117=AC117,Y117=AC117,Z117=AC117,AA117=AC117,AB117=AC117),AC117+0.0006,AC117))</f>
        <v>5.9999999999999995E-4</v>
      </c>
      <c r="O117" s="36">
        <f>IF(results!$AA117&lt;&gt;"c","",IF(OR(W117=AD117,X117=AD117,Y117=AD117,Z117=AD117,AA117=AD117,AB117=AD117,AC117=AD117),AD117+0.0007,AD117))</f>
        <v>6.9999999999999999E-4</v>
      </c>
      <c r="P117" s="36">
        <f>IF(results!$AA117&lt;&gt;"c","",IF(OR(W117=AE117,X117=AE117,Y117=AE117,Z117=AE117,AA117=AE117,AB117=AE117,AC117=AE117,AD117=AE117),AE117+0.0008,AE117))</f>
        <v>8.0000000000000004E-4</v>
      </c>
      <c r="Q117" s="36">
        <f>IF(results!$AA117&lt;&gt;"c","",IF(OR(W117=AF117,X117=AF117,Y117=AF117,Z117=AF117,AA117=AF117,AB117=AF117,AC117=AF117,AD117=AF117,AE117=AF117),AF117+0.0009,AF117))</f>
        <v>8.9999999999999998E-4</v>
      </c>
      <c r="R117" s="36">
        <f>IF(results!$AA117&lt;&gt;"c","",AG117*2)</f>
        <v>0</v>
      </c>
      <c r="S117" s="4">
        <f t="shared" si="18"/>
        <v>26.003499999999999</v>
      </c>
      <c r="T117" s="4">
        <f t="shared" si="14"/>
        <v>26.003511700000001</v>
      </c>
      <c r="U117" s="4">
        <f>IF(results!$AA117&lt;&gt;"c","",results!Z117)</f>
        <v>34.299999999999997</v>
      </c>
      <c r="V117" s="4">
        <f>IF(results!AA117="A",1,IF(results!AA117="B",2,IF(results!AA117="C",3,99)))</f>
        <v>3</v>
      </c>
      <c r="W117" s="35">
        <f>results!C117+results!D117</f>
        <v>0</v>
      </c>
      <c r="X117" s="35">
        <f>results!E117+results!F117</f>
        <v>0</v>
      </c>
      <c r="Y117" s="35">
        <f>results!G117+results!H117</f>
        <v>0</v>
      </c>
      <c r="Z117" s="35">
        <f>results!I117+results!J117</f>
        <v>0</v>
      </c>
      <c r="AA117" s="35">
        <f>results!K117+results!L117</f>
        <v>26</v>
      </c>
      <c r="AB117" s="35">
        <f>results!M117+results!N117</f>
        <v>0</v>
      </c>
      <c r="AC117" s="35">
        <f>results!O117+results!P117</f>
        <v>0</v>
      </c>
      <c r="AD117" s="35">
        <f>results!Q117+results!R117</f>
        <v>0</v>
      </c>
      <c r="AE117" s="35">
        <f>results!S117+results!T117</f>
        <v>0</v>
      </c>
      <c r="AF117" s="35">
        <f>results!U117+results!V117</f>
        <v>0</v>
      </c>
      <c r="AG117" s="35">
        <f>results!W117+results!X117</f>
        <v>0</v>
      </c>
    </row>
    <row r="118" spans="1:33" x14ac:dyDescent="0.35">
      <c r="A118" s="18">
        <v>112</v>
      </c>
      <c r="B118" s="20">
        <f t="shared" si="16"/>
        <v>110</v>
      </c>
      <c r="C118" s="20">
        <f t="shared" si="17"/>
        <v>19</v>
      </c>
      <c r="D118" s="14">
        <f t="shared" si="19"/>
        <v>19</v>
      </c>
      <c r="E118" s="14">
        <f t="shared" si="19"/>
        <v>19</v>
      </c>
      <c r="F118" s="2" t="str">
        <f>IF(results!AA118&lt;&gt;"c","",results!B118)</f>
        <v>Sedovnik Milena</v>
      </c>
      <c r="G118" s="2">
        <f>IF(results!$AA118&lt;&gt;"c","",results!Y118)</f>
        <v>2</v>
      </c>
      <c r="H118" s="36">
        <f>IF(results!$AA118&lt;&gt;"c","",W118)</f>
        <v>0</v>
      </c>
      <c r="I118" s="36">
        <f>IF(results!$AA118&lt;&gt;"c","",IF(X118=W118,X118+0.0001,X118))</f>
        <v>42</v>
      </c>
      <c r="J118" s="36">
        <f>IF(results!$AA118&lt;&gt;"c","",IF(OR(W118=Y118,X118=Y118),Y118+0.0002,Y118))</f>
        <v>2.0000000000000001E-4</v>
      </c>
      <c r="K118" s="36">
        <f>IF(results!$AA118&lt;&gt;"c","",IF(OR(W118=Z118,X118=Z118,Y118=Z118),Z118+0.0003,Z118))</f>
        <v>2.9999999999999997E-4</v>
      </c>
      <c r="L118" s="36">
        <f>IF(results!$AA118&lt;&gt;"c","",IF(OR(W118=AA118,X118=AA118,Y118=AA118,Z118=AA118),AA118+0.0004,AA118))</f>
        <v>4.0000000000000002E-4</v>
      </c>
      <c r="M118" s="36">
        <f>IF(results!$AA118&lt;&gt;"c","",IF(OR(W118=AB118,X118=AB118,Y118=AB118,Z118=AB118,AA118=AB118),AB118+0.0005,AB118))</f>
        <v>5.0000000000000001E-4</v>
      </c>
      <c r="N118" s="36">
        <f>IF(results!$AA118&lt;&gt;"c","",IF(OR(W118=AC118,X118=AC118,Y118=AC118,Z118=AC118,AA118=AC118,AB118=AC118),AC118+0.0006,AC118))</f>
        <v>5.9999999999999995E-4</v>
      </c>
      <c r="O118" s="36">
        <f>IF(results!$AA118&lt;&gt;"c","",IF(OR(W118=AD118,X118=AD118,Y118=AD118,Z118=AD118,AA118=AD118,AB118=AD118,AC118=AD118),AD118+0.0007,AD118))</f>
        <v>32</v>
      </c>
      <c r="P118" s="36">
        <f>IF(results!$AA118&lt;&gt;"c","",IF(OR(W118=AE118,X118=AE118,Y118=AE118,Z118=AE118,AA118=AE118,AB118=AE118,AC118=AE118,AD118=AE118),AE118+0.0008,AE118))</f>
        <v>8.0000000000000004E-4</v>
      </c>
      <c r="Q118" s="36">
        <f>IF(results!$AA118&lt;&gt;"c","",IF(OR(W118=AF118,X118=AF118,Y118=AF118,Z118=AF118,AA118=AF118,AB118=AF118,AC118=AF118,AD118=AF118,AE118=AF118),AF118+0.0009,AF118))</f>
        <v>8.9999999999999998E-4</v>
      </c>
      <c r="R118" s="36">
        <f>IF(results!$AA118&lt;&gt;"c","",AG118*2)</f>
        <v>0</v>
      </c>
      <c r="S118" s="4">
        <f t="shared" si="18"/>
        <v>74.002800000000008</v>
      </c>
      <c r="T118" s="4">
        <f t="shared" si="14"/>
        <v>74.002811800000003</v>
      </c>
      <c r="U118" s="4">
        <f>IF(results!$AA118&lt;&gt;"c","",results!Z118)</f>
        <v>28.5</v>
      </c>
      <c r="V118" s="4">
        <f>IF(results!AA118="A",1,IF(results!AA118="B",2,IF(results!AA118="C",3,99)))</f>
        <v>3</v>
      </c>
      <c r="W118" s="35">
        <f>results!C118+results!D118</f>
        <v>0</v>
      </c>
      <c r="X118" s="35">
        <f>results!E118+results!F118</f>
        <v>42</v>
      </c>
      <c r="Y118" s="35">
        <f>results!G118+results!H118</f>
        <v>0</v>
      </c>
      <c r="Z118" s="35">
        <f>results!I118+results!J118</f>
        <v>0</v>
      </c>
      <c r="AA118" s="35">
        <f>results!K118+results!L118</f>
        <v>0</v>
      </c>
      <c r="AB118" s="35">
        <f>results!M118+results!N118</f>
        <v>0</v>
      </c>
      <c r="AC118" s="35">
        <f>results!O118+results!P118</f>
        <v>0</v>
      </c>
      <c r="AD118" s="35">
        <f>results!Q118+results!R118</f>
        <v>32</v>
      </c>
      <c r="AE118" s="35">
        <f>results!S118+results!T118</f>
        <v>0</v>
      </c>
      <c r="AF118" s="35">
        <f>results!U118+results!V118</f>
        <v>0</v>
      </c>
      <c r="AG118" s="35">
        <f>results!W118+results!X118</f>
        <v>0</v>
      </c>
    </row>
    <row r="119" spans="1:33" x14ac:dyDescent="0.35">
      <c r="A119" s="18">
        <v>113</v>
      </c>
      <c r="B119" s="20">
        <f t="shared" si="16"/>
        <v>39</v>
      </c>
      <c r="C119" s="20">
        <f t="shared" si="17"/>
        <v>65</v>
      </c>
      <c r="D119" s="14">
        <f t="shared" si="19"/>
        <v>43</v>
      </c>
      <c r="E119" s="14">
        <f t="shared" si="19"/>
        <v>43</v>
      </c>
      <c r="F119" s="2" t="str">
        <f>IF(results!AA119&lt;&gt;"c","",results!B119)</f>
        <v/>
      </c>
      <c r="G119" s="2" t="str">
        <f>IF(results!$AA119&lt;&gt;"c","",results!Y119)</f>
        <v/>
      </c>
      <c r="H119" s="36" t="str">
        <f>IF(results!$AA119&lt;&gt;"c","",W119)</f>
        <v/>
      </c>
      <c r="I119" s="36" t="str">
        <f>IF(results!$AA119&lt;&gt;"c","",IF(X119=W119,X119+0.0001,X119))</f>
        <v/>
      </c>
      <c r="J119" s="36" t="str">
        <f>IF(results!$AA119&lt;&gt;"c","",IF(OR(W119=Y119,X119=Y119),Y119+0.0002,Y119))</f>
        <v/>
      </c>
      <c r="K119" s="36" t="str">
        <f>IF(results!$AA119&lt;&gt;"c","",IF(OR(W119=Z119,X119=Z119,Y119=Z119),Z119+0.0003,Z119))</f>
        <v/>
      </c>
      <c r="L119" s="36" t="str">
        <f>IF(results!$AA119&lt;&gt;"c","",IF(OR(W119=AA119,X119=AA119,Y119=AA119,Z119=AA119),AA119+0.0004,AA119))</f>
        <v/>
      </c>
      <c r="M119" s="36" t="str">
        <f>IF(results!$AA119&lt;&gt;"c","",IF(OR(W119=AB119,X119=AB119,Y119=AB119,Z119=AB119,AA119=AB119),AB119+0.0005,AB119))</f>
        <v/>
      </c>
      <c r="N119" s="36" t="str">
        <f>IF(results!$AA119&lt;&gt;"c","",IF(OR(W119=AC119,X119=AC119,Y119=AC119,Z119=AC119,AA119=AC119,AB119=AC119),AC119+0.0006,AC119))</f>
        <v/>
      </c>
      <c r="O119" s="36" t="str">
        <f>IF(results!$AA119&lt;&gt;"c","",IF(OR(W119=AD119,X119=AD119,Y119=AD119,Z119=AD119,AA119=AD119,AB119=AD119,AC119=AD119),AD119+0.0007,AD119))</f>
        <v/>
      </c>
      <c r="P119" s="36" t="str">
        <f>IF(results!$AA119&lt;&gt;"c","",IF(OR(W119=AE119,X119=AE119,Y119=AE119,Z119=AE119,AA119=AE119,AB119=AE119,AC119=AE119,AD119=AE119),AE119+0.0008,AE119))</f>
        <v/>
      </c>
      <c r="Q119" s="36" t="str">
        <f>IF(results!$AA119&lt;&gt;"c","",IF(OR(W119=AF119,X119=AF119,Y119=AF119,Z119=AF119,AA119=AF119,AB119=AF119,AC119=AF119,AD119=AF119,AE119=AF119),AF119+0.0009,AF119))</f>
        <v/>
      </c>
      <c r="R119" s="36" t="str">
        <f>IF(results!$AA119&lt;&gt;"c","",AG119*2)</f>
        <v/>
      </c>
      <c r="S119" s="4">
        <f t="shared" si="18"/>
        <v>0</v>
      </c>
      <c r="T119" s="4">
        <f t="shared" si="14"/>
        <v>1.19E-5</v>
      </c>
      <c r="U119" s="4" t="str">
        <f>IF(results!$AA119&lt;&gt;"c","",results!Z119)</f>
        <v/>
      </c>
      <c r="V119" s="4">
        <f>IF(results!AA119="A",1,IF(results!AA119="B",2,IF(results!AA119="C",3,99)))</f>
        <v>2</v>
      </c>
      <c r="W119" s="35">
        <f>results!C119+results!D119</f>
        <v>0</v>
      </c>
      <c r="X119" s="35">
        <f>results!E119+results!F119</f>
        <v>0</v>
      </c>
      <c r="Y119" s="35">
        <f>results!G119+results!H119</f>
        <v>55</v>
      </c>
      <c r="Z119" s="35">
        <f>results!I119+results!J119</f>
        <v>52</v>
      </c>
      <c r="AA119" s="35">
        <f>results!K119+results!L119</f>
        <v>46</v>
      </c>
      <c r="AB119" s="35">
        <f>results!M119+results!N119</f>
        <v>49</v>
      </c>
      <c r="AC119" s="35">
        <f>results!O119+results!P119</f>
        <v>0</v>
      </c>
      <c r="AD119" s="35">
        <f>results!Q119+results!R119</f>
        <v>0</v>
      </c>
      <c r="AE119" s="35">
        <f>results!S119+results!T119</f>
        <v>0</v>
      </c>
      <c r="AF119" s="35">
        <f>results!U119+results!V119</f>
        <v>0</v>
      </c>
      <c r="AG119" s="35">
        <f>results!W119+results!X119</f>
        <v>0</v>
      </c>
    </row>
    <row r="120" spans="1:33" x14ac:dyDescent="0.35">
      <c r="A120" s="18">
        <v>114</v>
      </c>
      <c r="B120" s="20">
        <f t="shared" si="16"/>
        <v>1</v>
      </c>
      <c r="C120" s="20">
        <f t="shared" si="17"/>
        <v>64</v>
      </c>
      <c r="D120" s="14">
        <f t="shared" si="19"/>
        <v>43</v>
      </c>
      <c r="E120" s="14">
        <f t="shared" si="19"/>
        <v>43</v>
      </c>
      <c r="F120" s="2" t="str">
        <f>IF(results!AA120&lt;&gt;"c","",results!B120)</f>
        <v/>
      </c>
      <c r="G120" s="2" t="str">
        <f>IF(results!$AA120&lt;&gt;"c","",results!Y120)</f>
        <v/>
      </c>
      <c r="H120" s="36" t="str">
        <f>IF(results!$AA120&lt;&gt;"c","",W120)</f>
        <v/>
      </c>
      <c r="I120" s="36" t="str">
        <f>IF(results!$AA120&lt;&gt;"c","",IF(X120=W120,X120+0.0001,X120))</f>
        <v/>
      </c>
      <c r="J120" s="36" t="str">
        <f>IF(results!$AA120&lt;&gt;"c","",IF(OR(W120=Y120,X120=Y120),Y120+0.0002,Y120))</f>
        <v/>
      </c>
      <c r="K120" s="36" t="str">
        <f>IF(results!$AA120&lt;&gt;"c","",IF(OR(W120=Z120,X120=Z120,Y120=Z120),Z120+0.0003,Z120))</f>
        <v/>
      </c>
      <c r="L120" s="36" t="str">
        <f>IF(results!$AA120&lt;&gt;"c","",IF(OR(W120=AA120,X120=AA120,Y120=AA120,Z120=AA120),AA120+0.0004,AA120))</f>
        <v/>
      </c>
      <c r="M120" s="36" t="str">
        <f>IF(results!$AA120&lt;&gt;"c","",IF(OR(W120=AB120,X120=AB120,Y120=AB120,Z120=AB120,AA120=AB120),AB120+0.0005,AB120))</f>
        <v/>
      </c>
      <c r="N120" s="36" t="str">
        <f>IF(results!$AA120&lt;&gt;"c","",IF(OR(W120=AC120,X120=AC120,Y120=AC120,Z120=AC120,AA120=AC120,AB120=AC120),AC120+0.0006,AC120))</f>
        <v/>
      </c>
      <c r="O120" s="36" t="str">
        <f>IF(results!$AA120&lt;&gt;"c","",IF(OR(W120=AD120,X120=AD120,Y120=AD120,Z120=AD120,AA120=AD120,AB120=AD120,AC120=AD120),AD120+0.0007,AD120))</f>
        <v/>
      </c>
      <c r="P120" s="36" t="str">
        <f>IF(results!$AA120&lt;&gt;"c","",IF(OR(W120=AE120,X120=AE120,Y120=AE120,Z120=AE120,AA120=AE120,AB120=AE120,AC120=AE120,AD120=AE120),AE120+0.0008,AE120))</f>
        <v/>
      </c>
      <c r="Q120" s="36" t="str">
        <f>IF(results!$AA120&lt;&gt;"c","",IF(OR(W120=AF120,X120=AF120,Y120=AF120,Z120=AF120,AA120=AF120,AB120=AF120,AC120=AF120,AD120=AF120,AE120=AF120),AF120+0.0009,AF120))</f>
        <v/>
      </c>
      <c r="R120" s="36" t="str">
        <f>IF(results!$AA120&lt;&gt;"c","",AG120*2)</f>
        <v/>
      </c>
      <c r="S120" s="4">
        <f t="shared" si="18"/>
        <v>0</v>
      </c>
      <c r="T120" s="4">
        <f t="shared" si="14"/>
        <v>1.2E-5</v>
      </c>
      <c r="U120" s="4" t="str">
        <f>IF(results!$AA120&lt;&gt;"c","",results!Z120)</f>
        <v/>
      </c>
      <c r="V120" s="4">
        <f>IF(results!AA120="A",1,IF(results!AA120="B",2,IF(results!AA120="C",3,99)))</f>
        <v>1</v>
      </c>
      <c r="W120" s="35">
        <f>results!C120+results!D120</f>
        <v>0</v>
      </c>
      <c r="X120" s="35">
        <f>results!E120+results!F120</f>
        <v>0</v>
      </c>
      <c r="Y120" s="35">
        <f>results!G120+results!H120</f>
        <v>51</v>
      </c>
      <c r="Z120" s="35">
        <f>results!I120+results!J120</f>
        <v>0</v>
      </c>
      <c r="AA120" s="35">
        <f>results!K120+results!L120</f>
        <v>0</v>
      </c>
      <c r="AB120" s="35">
        <f>results!M120+results!N120</f>
        <v>0</v>
      </c>
      <c r="AC120" s="35">
        <f>results!O120+results!P120</f>
        <v>0</v>
      </c>
      <c r="AD120" s="35">
        <f>results!Q120+results!R120</f>
        <v>0</v>
      </c>
      <c r="AE120" s="35">
        <f>results!S120+results!T120</f>
        <v>0</v>
      </c>
      <c r="AF120" s="35">
        <f>results!U120+results!V120</f>
        <v>0</v>
      </c>
      <c r="AG120" s="35">
        <f>results!W120+results!X120</f>
        <v>0</v>
      </c>
    </row>
    <row r="121" spans="1:33" x14ac:dyDescent="0.35">
      <c r="A121" s="18">
        <v>115</v>
      </c>
      <c r="B121" s="20">
        <f t="shared" si="16"/>
        <v>1</v>
      </c>
      <c r="C121" s="20">
        <f t="shared" si="17"/>
        <v>63</v>
      </c>
      <c r="D121" s="14">
        <f t="shared" si="19"/>
        <v>43</v>
      </c>
      <c r="E121" s="14">
        <f t="shared" si="19"/>
        <v>43</v>
      </c>
      <c r="F121" s="2" t="str">
        <f>IF(results!AA121&lt;&gt;"c","",results!B121)</f>
        <v/>
      </c>
      <c r="G121" s="2" t="str">
        <f>IF(results!$AA121&lt;&gt;"c","",results!Y121)</f>
        <v/>
      </c>
      <c r="H121" s="36" t="str">
        <f>IF(results!$AA121&lt;&gt;"c","",W121)</f>
        <v/>
      </c>
      <c r="I121" s="36" t="str">
        <f>IF(results!$AA121&lt;&gt;"c","",IF(X121=W121,X121+0.0001,X121))</f>
        <v/>
      </c>
      <c r="J121" s="36" t="str">
        <f>IF(results!$AA121&lt;&gt;"c","",IF(OR(W121=Y121,X121=Y121),Y121+0.0002,Y121))</f>
        <v/>
      </c>
      <c r="K121" s="36" t="str">
        <f>IF(results!$AA121&lt;&gt;"c","",IF(OR(W121=Z121,X121=Z121,Y121=Z121),Z121+0.0003,Z121))</f>
        <v/>
      </c>
      <c r="L121" s="36" t="str">
        <f>IF(results!$AA121&lt;&gt;"c","",IF(OR(W121=AA121,X121=AA121,Y121=AA121,Z121=AA121),AA121+0.0004,AA121))</f>
        <v/>
      </c>
      <c r="M121" s="36" t="str">
        <f>IF(results!$AA121&lt;&gt;"c","",IF(OR(W121=AB121,X121=AB121,Y121=AB121,Z121=AB121,AA121=AB121),AB121+0.0005,AB121))</f>
        <v/>
      </c>
      <c r="N121" s="36" t="str">
        <f>IF(results!$AA121&lt;&gt;"c","",IF(OR(W121=AC121,X121=AC121,Y121=AC121,Z121=AC121,AA121=AC121,AB121=AC121),AC121+0.0006,AC121))</f>
        <v/>
      </c>
      <c r="O121" s="36" t="str">
        <f>IF(results!$AA121&lt;&gt;"c","",IF(OR(W121=AD121,X121=AD121,Y121=AD121,Z121=AD121,AA121=AD121,AB121=AD121,AC121=AD121),AD121+0.0007,AD121))</f>
        <v/>
      </c>
      <c r="P121" s="36" t="str">
        <f>IF(results!$AA121&lt;&gt;"c","",IF(OR(W121=AE121,X121=AE121,Y121=AE121,Z121=AE121,AA121=AE121,AB121=AE121,AC121=AE121,AD121=AE121),AE121+0.0008,AE121))</f>
        <v/>
      </c>
      <c r="Q121" s="36" t="str">
        <f>IF(results!$AA121&lt;&gt;"c","",IF(OR(W121=AF121,X121=AF121,Y121=AF121,Z121=AF121,AA121=AF121,AB121=AF121,AC121=AF121,AD121=AF121,AE121=AF121),AF121+0.0009,AF121))</f>
        <v/>
      </c>
      <c r="R121" s="36" t="str">
        <f>IF(results!$AA121&lt;&gt;"c","",AG121*2)</f>
        <v/>
      </c>
      <c r="S121" s="4">
        <f t="shared" si="18"/>
        <v>0</v>
      </c>
      <c r="T121" s="4">
        <f t="shared" si="14"/>
        <v>1.2099999999999999E-5</v>
      </c>
      <c r="U121" s="4" t="str">
        <f>IF(results!$AA121&lt;&gt;"c","",results!Z121)</f>
        <v/>
      </c>
      <c r="V121" s="4">
        <f>IF(results!AA121="A",1,IF(results!AA121="B",2,IF(results!AA121="C",3,99)))</f>
        <v>1</v>
      </c>
      <c r="W121" s="35">
        <f>results!C121+results!D121</f>
        <v>0</v>
      </c>
      <c r="X121" s="35">
        <f>results!E121+results!F121</f>
        <v>0</v>
      </c>
      <c r="Y121" s="35">
        <f>results!G121+results!H121</f>
        <v>0</v>
      </c>
      <c r="Z121" s="35">
        <f>results!I121+results!J121</f>
        <v>0</v>
      </c>
      <c r="AA121" s="35">
        <f>results!K121+results!L121</f>
        <v>45</v>
      </c>
      <c r="AB121" s="35">
        <f>results!M121+results!N121</f>
        <v>0</v>
      </c>
      <c r="AC121" s="35">
        <f>results!O121+results!P121</f>
        <v>0</v>
      </c>
      <c r="AD121" s="35">
        <f>results!Q121+results!R121</f>
        <v>0</v>
      </c>
      <c r="AE121" s="35">
        <f>results!S121+results!T121</f>
        <v>0</v>
      </c>
      <c r="AF121" s="35">
        <f>results!U121+results!V121</f>
        <v>0</v>
      </c>
      <c r="AG121" s="35">
        <f>results!W121+results!X121</f>
        <v>40</v>
      </c>
    </row>
    <row r="122" spans="1:33" x14ac:dyDescent="0.35">
      <c r="A122" s="18">
        <v>116</v>
      </c>
      <c r="B122" s="20">
        <f t="shared" si="16"/>
        <v>110</v>
      </c>
      <c r="C122" s="20">
        <f t="shared" si="17"/>
        <v>15</v>
      </c>
      <c r="D122" s="14">
        <f t="shared" si="19"/>
        <v>15</v>
      </c>
      <c r="E122" s="14">
        <f t="shared" si="19"/>
        <v>15</v>
      </c>
      <c r="F122" s="2" t="str">
        <f>IF(results!AA122&lt;&gt;"c","",results!B122)</f>
        <v>Sergan Gregor</v>
      </c>
      <c r="G122" s="2">
        <f>IF(results!$AA122&lt;&gt;"c","",results!Y122)</f>
        <v>2</v>
      </c>
      <c r="H122" s="36">
        <f>IF(results!$AA122&lt;&gt;"c","",W122)</f>
        <v>0</v>
      </c>
      <c r="I122" s="36">
        <f>IF(results!$AA122&lt;&gt;"c","",IF(X122=W122,X122+0.0001,X122))</f>
        <v>1E-4</v>
      </c>
      <c r="J122" s="36">
        <f>IF(results!$AA122&lt;&gt;"c","",IF(OR(W122=Y122,X122=Y122),Y122+0.0002,Y122))</f>
        <v>2.0000000000000001E-4</v>
      </c>
      <c r="K122" s="36">
        <f>IF(results!$AA122&lt;&gt;"c","",IF(OR(W122=Z122,X122=Z122,Y122=Z122),Z122+0.0003,Z122))</f>
        <v>2.9999999999999997E-4</v>
      </c>
      <c r="L122" s="36">
        <f>IF(results!$AA122&lt;&gt;"c","",IF(OR(W122=AA122,X122=AA122,Y122=AA122,Z122=AA122),AA122+0.0004,AA122))</f>
        <v>36</v>
      </c>
      <c r="M122" s="36">
        <f>IF(results!$AA122&lt;&gt;"c","",IF(OR(W122=AB122,X122=AB122,Y122=AB122,Z122=AB122,AA122=AB122),AB122+0.0005,AB122))</f>
        <v>5.0000000000000001E-4</v>
      </c>
      <c r="N122" s="36">
        <f>IF(results!$AA122&lt;&gt;"c","",IF(OR(W122=AC122,X122=AC122,Y122=AC122,Z122=AC122,AA122=AC122,AB122=AC122),AC122+0.0006,AC122))</f>
        <v>5.9999999999999995E-4</v>
      </c>
      <c r="O122" s="36">
        <f>IF(results!$AA122&lt;&gt;"c","",IF(OR(W122=AD122,X122=AD122,Y122=AD122,Z122=AD122,AA122=AD122,AB122=AD122,AC122=AD122),AD122+0.0007,AD122))</f>
        <v>6.9999999999999999E-4</v>
      </c>
      <c r="P122" s="36">
        <f>IF(results!$AA122&lt;&gt;"c","",IF(OR(W122=AE122,X122=AE122,Y122=AE122,Z122=AE122,AA122=AE122,AB122=AE122,AC122=AE122,AD122=AE122),AE122+0.0008,AE122))</f>
        <v>8.0000000000000004E-4</v>
      </c>
      <c r="Q122" s="36">
        <f>IF(results!$AA122&lt;&gt;"c","",IF(OR(W122=AF122,X122=AF122,Y122=AF122,Z122=AF122,AA122=AF122,AB122=AF122,AC122=AF122,AD122=AF122,AE122=AF122),AF122+0.0009,AF122))</f>
        <v>8.9999999999999998E-4</v>
      </c>
      <c r="R122" s="36">
        <f>IF(results!$AA122&lt;&gt;"c","",AG122*2)</f>
        <v>90</v>
      </c>
      <c r="S122" s="4">
        <f t="shared" si="18"/>
        <v>126.003</v>
      </c>
      <c r="T122" s="4">
        <f t="shared" si="14"/>
        <v>126.0030122</v>
      </c>
      <c r="U122" s="4">
        <f>IF(results!$AA122&lt;&gt;"c","",results!Z122)</f>
        <v>28.1</v>
      </c>
      <c r="V122" s="4">
        <f>IF(results!AA122="A",1,IF(results!AA122="B",2,IF(results!AA122="C",3,99)))</f>
        <v>3</v>
      </c>
      <c r="W122" s="35">
        <f>results!C122+results!D122</f>
        <v>0</v>
      </c>
      <c r="X122" s="35">
        <f>results!E122+results!F122</f>
        <v>0</v>
      </c>
      <c r="Y122" s="35">
        <f>results!G122+results!H122</f>
        <v>0</v>
      </c>
      <c r="Z122" s="35">
        <f>results!I122+results!J122</f>
        <v>0</v>
      </c>
      <c r="AA122" s="35">
        <f>results!K122+results!L122</f>
        <v>36</v>
      </c>
      <c r="AB122" s="35">
        <f>results!M122+results!N122</f>
        <v>0</v>
      </c>
      <c r="AC122" s="35">
        <f>results!O122+results!P122</f>
        <v>0</v>
      </c>
      <c r="AD122" s="35">
        <f>results!Q122+results!R122</f>
        <v>0</v>
      </c>
      <c r="AE122" s="35">
        <f>results!S122+results!T122</f>
        <v>0</v>
      </c>
      <c r="AF122" s="35">
        <f>results!U122+results!V122</f>
        <v>0</v>
      </c>
      <c r="AG122" s="35">
        <f>results!W122+results!X122</f>
        <v>45</v>
      </c>
    </row>
    <row r="123" spans="1:33" x14ac:dyDescent="0.35">
      <c r="A123" s="18">
        <v>117</v>
      </c>
      <c r="B123" s="20">
        <f t="shared" si="16"/>
        <v>110</v>
      </c>
      <c r="C123" s="20">
        <f t="shared" si="17"/>
        <v>29</v>
      </c>
      <c r="D123" s="14">
        <f t="shared" si="19"/>
        <v>29</v>
      </c>
      <c r="E123" s="14">
        <f t="shared" si="19"/>
        <v>29</v>
      </c>
      <c r="F123" s="2" t="str">
        <f>IF(results!AA123&lt;&gt;"c","",results!B123)</f>
        <v xml:space="preserve">Sever Bojan </v>
      </c>
      <c r="G123" s="2">
        <f>IF(results!$AA123&lt;&gt;"c","",results!Y123)</f>
        <v>1</v>
      </c>
      <c r="H123" s="36">
        <f>IF(results!$AA123&lt;&gt;"c","",W123)</f>
        <v>37</v>
      </c>
      <c r="I123" s="36">
        <f>IF(results!$AA123&lt;&gt;"c","",IF(X123=W123,X123+0.0001,X123))</f>
        <v>0</v>
      </c>
      <c r="J123" s="36">
        <f>IF(results!$AA123&lt;&gt;"c","",IF(OR(W123=Y123,X123=Y123),Y123+0.0002,Y123))</f>
        <v>2.0000000000000001E-4</v>
      </c>
      <c r="K123" s="36">
        <f>IF(results!$AA123&lt;&gt;"c","",IF(OR(W123=Z123,X123=Z123,Y123=Z123),Z123+0.0003,Z123))</f>
        <v>2.9999999999999997E-4</v>
      </c>
      <c r="L123" s="36">
        <f>IF(results!$AA123&lt;&gt;"c","",IF(OR(W123=AA123,X123=AA123,Y123=AA123,Z123=AA123),AA123+0.0004,AA123))</f>
        <v>4.0000000000000002E-4</v>
      </c>
      <c r="M123" s="36">
        <f>IF(results!$AA123&lt;&gt;"c","",IF(OR(W123=AB123,X123=AB123,Y123=AB123,Z123=AB123,AA123=AB123),AB123+0.0005,AB123))</f>
        <v>5.0000000000000001E-4</v>
      </c>
      <c r="N123" s="36">
        <f>IF(results!$AA123&lt;&gt;"c","",IF(OR(W123=AC123,X123=AC123,Y123=AC123,Z123=AC123,AA123=AC123,AB123=AC123),AC123+0.0006,AC123))</f>
        <v>5.9999999999999995E-4</v>
      </c>
      <c r="O123" s="36">
        <f>IF(results!$AA123&lt;&gt;"c","",IF(OR(W123=AD123,X123=AD123,Y123=AD123,Z123=AD123,AA123=AD123,AB123=AD123,AC123=AD123),AD123+0.0007,AD123))</f>
        <v>6.9999999999999999E-4</v>
      </c>
      <c r="P123" s="36">
        <f>IF(results!$AA123&lt;&gt;"c","",IF(OR(W123=AE123,X123=AE123,Y123=AE123,Z123=AE123,AA123=AE123,AB123=AE123,AC123=AE123,AD123=AE123),AE123+0.0008,AE123))</f>
        <v>8.0000000000000004E-4</v>
      </c>
      <c r="Q123" s="36">
        <f>IF(results!$AA123&lt;&gt;"c","",IF(OR(W123=AF123,X123=AF123,Y123=AF123,Z123=AF123,AA123=AF123,AB123=AF123,AC123=AF123,AD123=AF123,AE123=AF123),AF123+0.0009,AF123))</f>
        <v>8.9999999999999998E-4</v>
      </c>
      <c r="R123" s="36">
        <f>IF(results!$AA123&lt;&gt;"c","",AG123*2)</f>
        <v>0</v>
      </c>
      <c r="S123" s="4">
        <f t="shared" si="18"/>
        <v>37.003500000000003</v>
      </c>
      <c r="T123" s="4">
        <f t="shared" si="14"/>
        <v>37.003512300000004</v>
      </c>
      <c r="U123" s="4">
        <f>IF(results!$AA123&lt;&gt;"c","",results!Z123)</f>
        <v>27</v>
      </c>
      <c r="V123" s="4">
        <f>IF(results!AA123="A",1,IF(results!AA123="B",2,IF(results!AA123="C",3,99)))</f>
        <v>3</v>
      </c>
      <c r="W123" s="35">
        <f>results!C123+results!D123</f>
        <v>37</v>
      </c>
      <c r="X123" s="35">
        <f>results!E123+results!F123</f>
        <v>0</v>
      </c>
      <c r="Y123" s="35">
        <f>results!G123+results!H123</f>
        <v>0</v>
      </c>
      <c r="Z123" s="35">
        <f>results!I123+results!J123</f>
        <v>0</v>
      </c>
      <c r="AA123" s="35">
        <f>results!K123+results!L123</f>
        <v>0</v>
      </c>
      <c r="AB123" s="35">
        <f>results!M123+results!N123</f>
        <v>0</v>
      </c>
      <c r="AC123" s="35">
        <f>results!O123+results!P123</f>
        <v>0</v>
      </c>
      <c r="AD123" s="35">
        <f>results!Q123+results!R123</f>
        <v>0</v>
      </c>
      <c r="AE123" s="35">
        <f>results!S123+results!T123</f>
        <v>0</v>
      </c>
      <c r="AF123" s="35">
        <f>results!U123+results!V123</f>
        <v>0</v>
      </c>
      <c r="AG123" s="35">
        <f>results!W123+results!X123</f>
        <v>0</v>
      </c>
    </row>
    <row r="124" spans="1:33" x14ac:dyDescent="0.35">
      <c r="A124" s="18">
        <v>118</v>
      </c>
      <c r="B124" s="20">
        <f t="shared" si="16"/>
        <v>39</v>
      </c>
      <c r="C124" s="20">
        <f t="shared" si="17"/>
        <v>62</v>
      </c>
      <c r="D124" s="14">
        <f t="shared" si="19"/>
        <v>43</v>
      </c>
      <c r="E124" s="14">
        <f t="shared" si="19"/>
        <v>43</v>
      </c>
      <c r="F124" s="2" t="str">
        <f>IF(results!AA124&lt;&gt;"c","",results!B124)</f>
        <v/>
      </c>
      <c r="G124" s="2" t="str">
        <f>IF(results!$AA124&lt;&gt;"c","",results!Y124)</f>
        <v/>
      </c>
      <c r="H124" s="36" t="str">
        <f>IF(results!$AA124&lt;&gt;"c","",W124)</f>
        <v/>
      </c>
      <c r="I124" s="36" t="str">
        <f>IF(results!$AA124&lt;&gt;"c","",IF(X124=W124,X124+0.0001,X124))</f>
        <v/>
      </c>
      <c r="J124" s="36" t="str">
        <f>IF(results!$AA124&lt;&gt;"c","",IF(OR(W124=Y124,X124=Y124),Y124+0.0002,Y124))</f>
        <v/>
      </c>
      <c r="K124" s="36" t="str">
        <f>IF(results!$AA124&lt;&gt;"c","",IF(OR(W124=Z124,X124=Z124,Y124=Z124),Z124+0.0003,Z124))</f>
        <v/>
      </c>
      <c r="L124" s="36" t="str">
        <f>IF(results!$AA124&lt;&gt;"c","",IF(OR(W124=AA124,X124=AA124,Y124=AA124,Z124=AA124),AA124+0.0004,AA124))</f>
        <v/>
      </c>
      <c r="M124" s="36" t="str">
        <f>IF(results!$AA124&lt;&gt;"c","",IF(OR(W124=AB124,X124=AB124,Y124=AB124,Z124=AB124,AA124=AB124),AB124+0.0005,AB124))</f>
        <v/>
      </c>
      <c r="N124" s="36" t="str">
        <f>IF(results!$AA124&lt;&gt;"c","",IF(OR(W124=AC124,X124=AC124,Y124=AC124,Z124=AC124,AA124=AC124,AB124=AC124),AC124+0.0006,AC124))</f>
        <v/>
      </c>
      <c r="O124" s="36" t="str">
        <f>IF(results!$AA124&lt;&gt;"c","",IF(OR(W124=AD124,X124=AD124,Y124=AD124,Z124=AD124,AA124=AD124,AB124=AD124,AC124=AD124),AD124+0.0007,AD124))</f>
        <v/>
      </c>
      <c r="P124" s="36" t="str">
        <f>IF(results!$AA124&lt;&gt;"c","",IF(OR(W124=AE124,X124=AE124,Y124=AE124,Z124=AE124,AA124=AE124,AB124=AE124,AC124=AE124,AD124=AE124),AE124+0.0008,AE124))</f>
        <v/>
      </c>
      <c r="Q124" s="36" t="str">
        <f>IF(results!$AA124&lt;&gt;"c","",IF(OR(W124=AF124,X124=AF124,Y124=AF124,Z124=AF124,AA124=AF124,AB124=AF124,AC124=AF124,AD124=AF124,AE124=AF124),AF124+0.0009,AF124))</f>
        <v/>
      </c>
      <c r="R124" s="36" t="str">
        <f>IF(results!$AA124&lt;&gt;"c","",AG124*2)</f>
        <v/>
      </c>
      <c r="S124" s="4">
        <f t="shared" si="18"/>
        <v>0</v>
      </c>
      <c r="T124" s="4">
        <f t="shared" si="14"/>
        <v>1.24E-5</v>
      </c>
      <c r="U124" s="4" t="str">
        <f>IF(results!$AA124&lt;&gt;"c","",results!Z124)</f>
        <v/>
      </c>
      <c r="V124" s="4">
        <f>IF(results!AA124="A",1,IF(results!AA124="B",2,IF(results!AA124="C",3,99)))</f>
        <v>2</v>
      </c>
      <c r="W124" s="35">
        <f>results!C124+results!D124</f>
        <v>0</v>
      </c>
      <c r="X124" s="35">
        <f>results!E124+results!F124</f>
        <v>0</v>
      </c>
      <c r="Y124" s="35">
        <f>results!G124+results!H124</f>
        <v>44</v>
      </c>
      <c r="Z124" s="35">
        <f>results!I124+results!J124</f>
        <v>52</v>
      </c>
      <c r="AA124" s="35">
        <f>results!K124+results!L124</f>
        <v>52</v>
      </c>
      <c r="AB124" s="35">
        <f>results!M124+results!N124</f>
        <v>0</v>
      </c>
      <c r="AC124" s="35">
        <f>results!O124+results!P124</f>
        <v>0</v>
      </c>
      <c r="AD124" s="35">
        <f>results!Q124+results!R124</f>
        <v>0</v>
      </c>
      <c r="AE124" s="35">
        <f>results!S124+results!T124</f>
        <v>0</v>
      </c>
      <c r="AF124" s="35">
        <f>results!U124+results!V124</f>
        <v>0</v>
      </c>
      <c r="AG124" s="35">
        <f>results!W124+results!X124</f>
        <v>0</v>
      </c>
    </row>
    <row r="125" spans="1:33" x14ac:dyDescent="0.35">
      <c r="A125" s="18">
        <v>119</v>
      </c>
      <c r="B125" s="20">
        <f t="shared" si="16"/>
        <v>110</v>
      </c>
      <c r="C125" s="20">
        <f t="shared" si="17"/>
        <v>12</v>
      </c>
      <c r="D125" s="14">
        <f t="shared" si="19"/>
        <v>12</v>
      </c>
      <c r="E125" s="14">
        <f t="shared" si="19"/>
        <v>12</v>
      </c>
      <c r="F125" s="2" t="str">
        <f>IF(results!AA125&lt;&gt;"c","",results!B125)</f>
        <v xml:space="preserve">Sladonja Vladimir </v>
      </c>
      <c r="G125" s="2">
        <f>IF(results!$AA125&lt;&gt;"c","",results!Y125)</f>
        <v>6</v>
      </c>
      <c r="H125" s="36">
        <f>IF(results!$AA125&lt;&gt;"c","",W125)</f>
        <v>41</v>
      </c>
      <c r="I125" s="36">
        <f>IF(results!$AA125&lt;&gt;"c","",IF(X125=W125,X125+0.0001,X125))</f>
        <v>0</v>
      </c>
      <c r="J125" s="36">
        <f>IF(results!$AA125&lt;&gt;"c","",IF(OR(W125=Y125,X125=Y125),Y125+0.0002,Y125))</f>
        <v>45</v>
      </c>
      <c r="K125" s="36">
        <f>IF(results!$AA125&lt;&gt;"c","",IF(OR(W125=Z125,X125=Z125,Y125=Z125),Z125+0.0003,Z125))</f>
        <v>31</v>
      </c>
      <c r="L125" s="36">
        <f>IF(results!$AA125&lt;&gt;"c","",IF(OR(W125=AA125,X125=AA125,Y125=AA125,Z125=AA125),AA125+0.0004,AA125))</f>
        <v>27</v>
      </c>
      <c r="M125" s="36">
        <f>IF(results!$AA125&lt;&gt;"c","",IF(OR(W125=AB125,X125=AB125,Y125=AB125,Z125=AB125,AA125=AB125),AB125+0.0005,AB125))</f>
        <v>18</v>
      </c>
      <c r="N125" s="36">
        <f>IF(results!$AA125&lt;&gt;"c","",IF(OR(W125=AC125,X125=AC125,Y125=AC125,Z125=AC125,AA125=AC125,AB125=AC125),AC125+0.0006,AC125))</f>
        <v>34</v>
      </c>
      <c r="O125" s="36">
        <f>IF(results!$AA125&lt;&gt;"c","",IF(OR(W125=AD125,X125=AD125,Y125=AD125,Z125=AD125,AA125=AD125,AB125=AD125,AC125=AD125),AD125+0.0007,AD125))</f>
        <v>6.9999999999999999E-4</v>
      </c>
      <c r="P125" s="36">
        <f>IF(results!$AA125&lt;&gt;"c","",IF(OR(W125=AE125,X125=AE125,Y125=AE125,Z125=AE125,AA125=AE125,AB125=AE125,AC125=AE125,AD125=AE125),AE125+0.0008,AE125))</f>
        <v>8.0000000000000004E-4</v>
      </c>
      <c r="Q125" s="36">
        <f>IF(results!$AA125&lt;&gt;"c","",IF(OR(W125=AF125,X125=AF125,Y125=AF125,Z125=AF125,AA125=AF125,AB125=AF125,AC125=AF125,AD125=AF125,AE125=AF125),AF125+0.0009,AF125))</f>
        <v>8.9999999999999998E-4</v>
      </c>
      <c r="R125" s="36">
        <f>IF(results!$AA125&lt;&gt;"c","",AG125*2)</f>
        <v>0</v>
      </c>
      <c r="S125" s="4">
        <f t="shared" si="18"/>
        <v>196</v>
      </c>
      <c r="T125" s="4">
        <f t="shared" si="14"/>
        <v>196.0000125</v>
      </c>
      <c r="U125" s="4">
        <f>IF(results!$AA125&lt;&gt;"c","",results!Z125)</f>
        <v>36.799999999999997</v>
      </c>
      <c r="V125" s="4">
        <f>IF(results!AA125="A",1,IF(results!AA125="B",2,IF(results!AA125="C",3,99)))</f>
        <v>3</v>
      </c>
      <c r="W125" s="35">
        <f>results!C125+results!D125</f>
        <v>41</v>
      </c>
      <c r="X125" s="35">
        <f>results!E125+results!F125</f>
        <v>0</v>
      </c>
      <c r="Y125" s="35">
        <f>results!G125+results!H125</f>
        <v>45</v>
      </c>
      <c r="Z125" s="35">
        <f>results!I125+results!J125</f>
        <v>31</v>
      </c>
      <c r="AA125" s="35">
        <f>results!K125+results!L125</f>
        <v>27</v>
      </c>
      <c r="AB125" s="35">
        <f>results!M125+results!N125</f>
        <v>18</v>
      </c>
      <c r="AC125" s="35">
        <f>results!O125+results!P125</f>
        <v>34</v>
      </c>
      <c r="AD125" s="35">
        <f>results!Q125+results!R125</f>
        <v>0</v>
      </c>
      <c r="AE125" s="35">
        <f>results!S125+results!T125</f>
        <v>0</v>
      </c>
      <c r="AF125" s="35">
        <f>results!U125+results!V125</f>
        <v>0</v>
      </c>
      <c r="AG125" s="35">
        <f>results!W125+results!X125</f>
        <v>0</v>
      </c>
    </row>
    <row r="126" spans="1:33" x14ac:dyDescent="0.35">
      <c r="A126" s="18">
        <v>120</v>
      </c>
      <c r="B126" s="20">
        <f t="shared" si="16"/>
        <v>39</v>
      </c>
      <c r="C126" s="20">
        <f t="shared" si="17"/>
        <v>61</v>
      </c>
      <c r="D126" s="14">
        <f t="shared" si="19"/>
        <v>43</v>
      </c>
      <c r="E126" s="14">
        <f t="shared" si="19"/>
        <v>43</v>
      </c>
      <c r="F126" s="2" t="str">
        <f>IF(results!AA126&lt;&gt;"c","",results!B126)</f>
        <v/>
      </c>
      <c r="G126" s="2" t="str">
        <f>IF(results!$AA126&lt;&gt;"c","",results!Y126)</f>
        <v/>
      </c>
      <c r="H126" s="36" t="str">
        <f>IF(results!$AA126&lt;&gt;"c","",W126)</f>
        <v/>
      </c>
      <c r="I126" s="36" t="str">
        <f>IF(results!$AA126&lt;&gt;"c","",IF(X126=W126,X126+0.0001,X126))</f>
        <v/>
      </c>
      <c r="J126" s="36" t="str">
        <f>IF(results!$AA126&lt;&gt;"c","",IF(OR(W126=Y126,X126=Y126),Y126+0.0002,Y126))</f>
        <v/>
      </c>
      <c r="K126" s="36" t="str">
        <f>IF(results!$AA126&lt;&gt;"c","",IF(OR(W126=Z126,X126=Z126,Y126=Z126),Z126+0.0003,Z126))</f>
        <v/>
      </c>
      <c r="L126" s="36" t="str">
        <f>IF(results!$AA126&lt;&gt;"c","",IF(OR(W126=AA126,X126=AA126,Y126=AA126,Z126=AA126),AA126+0.0004,AA126))</f>
        <v/>
      </c>
      <c r="M126" s="36" t="str">
        <f>IF(results!$AA126&lt;&gt;"c","",IF(OR(W126=AB126,X126=AB126,Y126=AB126,Z126=AB126,AA126=AB126),AB126+0.0005,AB126))</f>
        <v/>
      </c>
      <c r="N126" s="36" t="str">
        <f>IF(results!$AA126&lt;&gt;"c","",IF(OR(W126=AC126,X126=AC126,Y126=AC126,Z126=AC126,AA126=AC126,AB126=AC126),AC126+0.0006,AC126))</f>
        <v/>
      </c>
      <c r="O126" s="36" t="str">
        <f>IF(results!$AA126&lt;&gt;"c","",IF(OR(W126=AD126,X126=AD126,Y126=AD126,Z126=AD126,AA126=AD126,AB126=AD126,AC126=AD126),AD126+0.0007,AD126))</f>
        <v/>
      </c>
      <c r="P126" s="36" t="str">
        <f>IF(results!$AA126&lt;&gt;"c","",IF(OR(W126=AE126,X126=AE126,Y126=AE126,Z126=AE126,AA126=AE126,AB126=AE126,AC126=AE126,AD126=AE126),AE126+0.0008,AE126))</f>
        <v/>
      </c>
      <c r="Q126" s="36" t="str">
        <f>IF(results!$AA126&lt;&gt;"c","",IF(OR(W126=AF126,X126=AF126,Y126=AF126,Z126=AF126,AA126=AF126,AB126=AF126,AC126=AF126,AD126=AF126,AE126=AF126),AF126+0.0009,AF126))</f>
        <v/>
      </c>
      <c r="R126" s="36" t="str">
        <f>IF(results!$AA126&lt;&gt;"c","",AG126*2)</f>
        <v/>
      </c>
      <c r="S126" s="4">
        <f t="shared" si="18"/>
        <v>0</v>
      </c>
      <c r="T126" s="4">
        <f t="shared" si="14"/>
        <v>1.26E-5</v>
      </c>
      <c r="U126" s="4" t="str">
        <f>IF(results!$AA126&lt;&gt;"c","",results!Z126)</f>
        <v/>
      </c>
      <c r="V126" s="4">
        <f>IF(results!AA126="A",1,IF(results!AA126="B",2,IF(results!AA126="C",3,99)))</f>
        <v>2</v>
      </c>
      <c r="W126" s="35">
        <f>results!C126+results!D126</f>
        <v>0</v>
      </c>
      <c r="X126" s="35">
        <f>results!E126+results!F126</f>
        <v>0</v>
      </c>
      <c r="Y126" s="35">
        <f>results!G126+results!H126</f>
        <v>0</v>
      </c>
      <c r="Z126" s="35">
        <f>results!I126+results!J126</f>
        <v>0</v>
      </c>
      <c r="AA126" s="35">
        <f>results!K126+results!L126</f>
        <v>36</v>
      </c>
      <c r="AB126" s="35">
        <f>results!M126+results!N126</f>
        <v>0</v>
      </c>
      <c r="AC126" s="35">
        <f>results!O126+results!P126</f>
        <v>0</v>
      </c>
      <c r="AD126" s="35">
        <f>results!Q126+results!R126</f>
        <v>0</v>
      </c>
      <c r="AE126" s="35">
        <f>results!S126+results!T126</f>
        <v>0</v>
      </c>
      <c r="AF126" s="35">
        <f>results!U126+results!V126</f>
        <v>50</v>
      </c>
      <c r="AG126" s="35">
        <f>results!W126+results!X126</f>
        <v>43</v>
      </c>
    </row>
    <row r="127" spans="1:33" x14ac:dyDescent="0.35">
      <c r="A127" s="18">
        <v>121</v>
      </c>
      <c r="B127" s="20">
        <f t="shared" si="16"/>
        <v>110</v>
      </c>
      <c r="C127" s="20">
        <f t="shared" si="17"/>
        <v>30</v>
      </c>
      <c r="D127" s="14">
        <f t="shared" ref="D127:E146" si="20">_xlfn.RANK.EQ($S127,$S$7:$S$156,0)</f>
        <v>30</v>
      </c>
      <c r="E127" s="14">
        <f t="shared" si="20"/>
        <v>30</v>
      </c>
      <c r="F127" s="2" t="str">
        <f>IF(results!AA127&lt;&gt;"c","",results!B127)</f>
        <v>Smodila Peter</v>
      </c>
      <c r="G127" s="2">
        <f>IF(results!$AA127&lt;&gt;"c","",results!Y127)</f>
        <v>1</v>
      </c>
      <c r="H127" s="36">
        <f>IF(results!$AA127&lt;&gt;"c","",W127)</f>
        <v>0</v>
      </c>
      <c r="I127" s="36">
        <f>IF(results!$AA127&lt;&gt;"c","",IF(X127=W127,X127+0.0001,X127))</f>
        <v>1E-4</v>
      </c>
      <c r="J127" s="36">
        <f>IF(results!$AA127&lt;&gt;"c","",IF(OR(W127=Y127,X127=Y127),Y127+0.0002,Y127))</f>
        <v>35</v>
      </c>
      <c r="K127" s="36">
        <f>IF(results!$AA127&lt;&gt;"c","",IF(OR(W127=Z127,X127=Z127,Y127=Z127),Z127+0.0003,Z127))</f>
        <v>2.9999999999999997E-4</v>
      </c>
      <c r="L127" s="36">
        <f>IF(results!$AA127&lt;&gt;"c","",IF(OR(W127=AA127,X127=AA127,Y127=AA127,Z127=AA127),AA127+0.0004,AA127))</f>
        <v>4.0000000000000002E-4</v>
      </c>
      <c r="M127" s="36">
        <f>IF(results!$AA127&lt;&gt;"c","",IF(OR(W127=AB127,X127=AB127,Y127=AB127,Z127=AB127,AA127=AB127),AB127+0.0005,AB127))</f>
        <v>5.0000000000000001E-4</v>
      </c>
      <c r="N127" s="36">
        <f>IF(results!$AA127&lt;&gt;"c","",IF(OR(W127=AC127,X127=AC127,Y127=AC127,Z127=AC127,AA127=AC127,AB127=AC127),AC127+0.0006,AC127))</f>
        <v>5.9999999999999995E-4</v>
      </c>
      <c r="O127" s="36">
        <f>IF(results!$AA127&lt;&gt;"c","",IF(OR(W127=AD127,X127=AD127,Y127=AD127,Z127=AD127,AA127=AD127,AB127=AD127,AC127=AD127),AD127+0.0007,AD127))</f>
        <v>6.9999999999999999E-4</v>
      </c>
      <c r="P127" s="36">
        <f>IF(results!$AA127&lt;&gt;"c","",IF(OR(W127=AE127,X127=AE127,Y127=AE127,Z127=AE127,AA127=AE127,AB127=AE127,AC127=AE127,AD127=AE127),AE127+0.0008,AE127))</f>
        <v>8.0000000000000004E-4</v>
      </c>
      <c r="Q127" s="36">
        <f>IF(results!$AA127&lt;&gt;"c","",IF(OR(W127=AF127,X127=AF127,Y127=AF127,Z127=AF127,AA127=AF127,AB127=AF127,AC127=AF127,AD127=AF127,AE127=AF127),AF127+0.0009,AF127))</f>
        <v>8.9999999999999998E-4</v>
      </c>
      <c r="R127" s="36">
        <f>IF(results!$AA127&lt;&gt;"c","",AG127*2)</f>
        <v>0</v>
      </c>
      <c r="S127" s="4">
        <f t="shared" si="18"/>
        <v>35.003500000000003</v>
      </c>
      <c r="T127" s="4">
        <f t="shared" si="14"/>
        <v>35.003512700000002</v>
      </c>
      <c r="U127" s="4">
        <f>IF(results!$AA127&lt;&gt;"c","",results!Z127)</f>
        <v>31.1</v>
      </c>
      <c r="V127" s="4">
        <f>IF(results!AA127="A",1,IF(results!AA127="B",2,IF(results!AA127="C",3,99)))</f>
        <v>3</v>
      </c>
      <c r="W127" s="35">
        <f>results!C127+results!D127</f>
        <v>0</v>
      </c>
      <c r="X127" s="35">
        <f>results!E127+results!F127</f>
        <v>0</v>
      </c>
      <c r="Y127" s="35">
        <f>results!G127+results!H127</f>
        <v>35</v>
      </c>
      <c r="Z127" s="35">
        <f>results!I127+results!J127</f>
        <v>0</v>
      </c>
      <c r="AA127" s="35">
        <f>results!K127+results!L127</f>
        <v>0</v>
      </c>
      <c r="AB127" s="35">
        <f>results!M127+results!N127</f>
        <v>0</v>
      </c>
      <c r="AC127" s="35">
        <f>results!O127+results!P127</f>
        <v>0</v>
      </c>
      <c r="AD127" s="35">
        <f>results!Q127+results!R127</f>
        <v>0</v>
      </c>
      <c r="AE127" s="35">
        <f>results!S127+results!T127</f>
        <v>0</v>
      </c>
      <c r="AF127" s="35">
        <f>results!U127+results!V127</f>
        <v>0</v>
      </c>
      <c r="AG127" s="35">
        <f>results!W127+results!X127</f>
        <v>0</v>
      </c>
    </row>
    <row r="128" spans="1:33" x14ac:dyDescent="0.35">
      <c r="A128" s="18">
        <v>122</v>
      </c>
      <c r="B128" s="20">
        <f t="shared" si="16"/>
        <v>110</v>
      </c>
      <c r="C128" s="20">
        <f t="shared" si="17"/>
        <v>17</v>
      </c>
      <c r="D128" s="14">
        <f t="shared" si="20"/>
        <v>17</v>
      </c>
      <c r="E128" s="14">
        <f t="shared" si="20"/>
        <v>17</v>
      </c>
      <c r="F128" s="2" t="str">
        <f>IF(results!AA128&lt;&gt;"c","",results!B128)</f>
        <v>Sodnik Jaka</v>
      </c>
      <c r="G128" s="2">
        <f>IF(results!$AA128&lt;&gt;"c","",results!Y128)</f>
        <v>1</v>
      </c>
      <c r="H128" s="36">
        <f>IF(results!$AA128&lt;&gt;"c","",W128)</f>
        <v>0</v>
      </c>
      <c r="I128" s="36">
        <f>IF(results!$AA128&lt;&gt;"c","",IF(X128=W128,X128+0.0001,X128))</f>
        <v>1E-4</v>
      </c>
      <c r="J128" s="36">
        <f>IF(results!$AA128&lt;&gt;"c","",IF(OR(W128=Y128,X128=Y128),Y128+0.0002,Y128))</f>
        <v>2.0000000000000001E-4</v>
      </c>
      <c r="K128" s="36">
        <f>IF(results!$AA128&lt;&gt;"c","",IF(OR(W128=Z128,X128=Z128,Y128=Z128),Z128+0.0003,Z128))</f>
        <v>2.9999999999999997E-4</v>
      </c>
      <c r="L128" s="36">
        <f>IF(results!$AA128&lt;&gt;"c","",IF(OR(W128=AA128,X128=AA128,Y128=AA128,Z128=AA128),AA128+0.0004,AA128))</f>
        <v>4.0000000000000002E-4</v>
      </c>
      <c r="M128" s="36">
        <f>IF(results!$AA128&lt;&gt;"c","",IF(OR(W128=AB128,X128=AB128,Y128=AB128,Z128=AB128,AA128=AB128),AB128+0.0005,AB128))</f>
        <v>5.0000000000000001E-4</v>
      </c>
      <c r="N128" s="36">
        <f>IF(results!$AA128&lt;&gt;"c","",IF(OR(W128=AC128,X128=AC128,Y128=AC128,Z128=AC128,AA128=AC128,AB128=AC128),AC128+0.0006,AC128))</f>
        <v>5.9999999999999995E-4</v>
      </c>
      <c r="O128" s="36">
        <f>IF(results!$AA128&lt;&gt;"c","",IF(OR(W128=AD128,X128=AD128,Y128=AD128,Z128=AD128,AA128=AD128,AB128=AD128,AC128=AD128),AD128+0.0007,AD128))</f>
        <v>6.9999999999999999E-4</v>
      </c>
      <c r="P128" s="36">
        <f>IF(results!$AA128&lt;&gt;"c","",IF(OR(W128=AE128,X128=AE128,Y128=AE128,Z128=AE128,AA128=AE128,AB128=AE128,AC128=AE128,AD128=AE128),AE128+0.0008,AE128))</f>
        <v>8.0000000000000004E-4</v>
      </c>
      <c r="Q128" s="36">
        <f>IF(results!$AA128&lt;&gt;"c","",IF(OR(W128=AF128,X128=AF128,Y128=AF128,Z128=AF128,AA128=AF128,AB128=AF128,AC128=AF128,AD128=AF128,AE128=AF128),AF128+0.0009,AF128))</f>
        <v>8.9999999999999998E-4</v>
      </c>
      <c r="R128" s="36">
        <f>IF(results!$AA128&lt;&gt;"c","",AG128*2)</f>
        <v>88</v>
      </c>
      <c r="S128" s="4">
        <f t="shared" si="18"/>
        <v>88.003500000000003</v>
      </c>
      <c r="T128" s="4">
        <f t="shared" si="14"/>
        <v>88.003512799999996</v>
      </c>
      <c r="U128" s="4">
        <f>IF(results!$AA128&lt;&gt;"c","",results!Z128)</f>
        <v>26</v>
      </c>
      <c r="V128" s="4">
        <f>IF(results!AA128="A",1,IF(results!AA128="B",2,IF(results!AA128="C",3,99)))</f>
        <v>3</v>
      </c>
      <c r="W128" s="35">
        <f>results!C128+results!D128</f>
        <v>0</v>
      </c>
      <c r="X128" s="35">
        <f>results!E128+results!F128</f>
        <v>0</v>
      </c>
      <c r="Y128" s="35">
        <f>results!G128+results!H128</f>
        <v>0</v>
      </c>
      <c r="Z128" s="35">
        <f>results!I128+results!J128</f>
        <v>0</v>
      </c>
      <c r="AA128" s="35">
        <f>results!K128+results!L128</f>
        <v>0</v>
      </c>
      <c r="AB128" s="35">
        <f>results!M128+results!N128</f>
        <v>0</v>
      </c>
      <c r="AC128" s="35">
        <f>results!O128+results!P128</f>
        <v>0</v>
      </c>
      <c r="AD128" s="35">
        <f>results!Q128+results!R128</f>
        <v>0</v>
      </c>
      <c r="AE128" s="35">
        <f>results!S128+results!T128</f>
        <v>0</v>
      </c>
      <c r="AF128" s="35">
        <f>results!U128+results!V128</f>
        <v>0</v>
      </c>
      <c r="AG128" s="35">
        <f>results!W128+results!X128</f>
        <v>44</v>
      </c>
    </row>
    <row r="129" spans="1:33" x14ac:dyDescent="0.35">
      <c r="A129" s="18">
        <v>123</v>
      </c>
      <c r="B129" s="20">
        <f t="shared" si="16"/>
        <v>1</v>
      </c>
      <c r="C129" s="20">
        <f t="shared" si="17"/>
        <v>60</v>
      </c>
      <c r="D129" s="14">
        <f t="shared" si="20"/>
        <v>43</v>
      </c>
      <c r="E129" s="14">
        <f t="shared" si="20"/>
        <v>43</v>
      </c>
      <c r="F129" s="2" t="str">
        <f>IF(results!AA129&lt;&gt;"c","",results!B129)</f>
        <v/>
      </c>
      <c r="G129" s="2" t="str">
        <f>IF(results!$AA129&lt;&gt;"c","",results!Y129)</f>
        <v/>
      </c>
      <c r="H129" s="36" t="str">
        <f>IF(results!$AA129&lt;&gt;"c","",W129)</f>
        <v/>
      </c>
      <c r="I129" s="36" t="str">
        <f>IF(results!$AA129&lt;&gt;"c","",IF(X129=W129,X129+0.0001,X129))</f>
        <v/>
      </c>
      <c r="J129" s="36" t="str">
        <f>IF(results!$AA129&lt;&gt;"c","",IF(OR(W129=Y129,X129=Y129),Y129+0.0002,Y129))</f>
        <v/>
      </c>
      <c r="K129" s="36" t="str">
        <f>IF(results!$AA129&lt;&gt;"c","",IF(OR(W129=Z129,X129=Z129,Y129=Z129),Z129+0.0003,Z129))</f>
        <v/>
      </c>
      <c r="L129" s="36" t="str">
        <f>IF(results!$AA129&lt;&gt;"c","",IF(OR(W129=AA129,X129=AA129,Y129=AA129,Z129=AA129),AA129+0.0004,AA129))</f>
        <v/>
      </c>
      <c r="M129" s="36" t="str">
        <f>IF(results!$AA129&lt;&gt;"c","",IF(OR(W129=AB129,X129=AB129,Y129=AB129,Z129=AB129,AA129=AB129),AB129+0.0005,AB129))</f>
        <v/>
      </c>
      <c r="N129" s="36" t="str">
        <f>IF(results!$AA129&lt;&gt;"c","",IF(OR(W129=AC129,X129=AC129,Y129=AC129,Z129=AC129,AA129=AC129,AB129=AC129),AC129+0.0006,AC129))</f>
        <v/>
      </c>
      <c r="O129" s="36" t="str">
        <f>IF(results!$AA129&lt;&gt;"c","",IF(OR(W129=AD129,X129=AD129,Y129=AD129,Z129=AD129,AA129=AD129,AB129=AD129,AC129=AD129),AD129+0.0007,AD129))</f>
        <v/>
      </c>
      <c r="P129" s="36" t="str">
        <f>IF(results!$AA129&lt;&gt;"c","",IF(OR(W129=AE129,X129=AE129,Y129=AE129,Z129=AE129,AA129=AE129,AB129=AE129,AC129=AE129,AD129=AE129),AE129+0.0008,AE129))</f>
        <v/>
      </c>
      <c r="Q129" s="36" t="str">
        <f>IF(results!$AA129&lt;&gt;"c","",IF(OR(W129=AF129,X129=AF129,Y129=AF129,Z129=AF129,AA129=AF129,AB129=AF129,AC129=AF129,AD129=AF129,AE129=AF129),AF129+0.0009,AF129))</f>
        <v/>
      </c>
      <c r="R129" s="36" t="str">
        <f>IF(results!$AA129&lt;&gt;"c","",AG129*2)</f>
        <v/>
      </c>
      <c r="S129" s="4">
        <f t="shared" si="18"/>
        <v>0</v>
      </c>
      <c r="T129" s="4">
        <f t="shared" si="14"/>
        <v>1.29E-5</v>
      </c>
      <c r="U129" s="4" t="str">
        <f>IF(results!$AA129&lt;&gt;"c","",results!Z129)</f>
        <v/>
      </c>
      <c r="V129" s="4">
        <f>IF(results!AA129="A",1,IF(results!AA129="B",2,IF(results!AA129="C",3,99)))</f>
        <v>1</v>
      </c>
      <c r="W129" s="35">
        <f>results!C129+results!D129</f>
        <v>0</v>
      </c>
      <c r="X129" s="35">
        <f>results!E129+results!F129</f>
        <v>0</v>
      </c>
      <c r="Y129" s="35">
        <f>results!G129+results!H129</f>
        <v>0</v>
      </c>
      <c r="Z129" s="35">
        <f>results!I129+results!J129</f>
        <v>0</v>
      </c>
      <c r="AA129" s="35">
        <f>results!K129+results!L129</f>
        <v>66</v>
      </c>
      <c r="AB129" s="35">
        <f>results!M129+results!N129</f>
        <v>0</v>
      </c>
      <c r="AC129" s="35">
        <f>results!O129+results!P129</f>
        <v>0</v>
      </c>
      <c r="AD129" s="35">
        <f>results!Q129+results!R129</f>
        <v>0</v>
      </c>
      <c r="AE129" s="35">
        <f>results!S129+results!T129</f>
        <v>0</v>
      </c>
      <c r="AF129" s="35">
        <f>results!U129+results!V129</f>
        <v>0</v>
      </c>
      <c r="AG129" s="35">
        <f>results!W129+results!X129</f>
        <v>0</v>
      </c>
    </row>
    <row r="130" spans="1:33" x14ac:dyDescent="0.35">
      <c r="A130" s="18">
        <v>124</v>
      </c>
      <c r="B130" s="20">
        <f t="shared" si="16"/>
        <v>1</v>
      </c>
      <c r="C130" s="20">
        <f t="shared" si="17"/>
        <v>59</v>
      </c>
      <c r="D130" s="14">
        <f t="shared" si="20"/>
        <v>43</v>
      </c>
      <c r="E130" s="14">
        <f t="shared" si="20"/>
        <v>43</v>
      </c>
      <c r="F130" s="2" t="str">
        <f>IF(results!AA130&lt;&gt;"c","",results!B130)</f>
        <v/>
      </c>
      <c r="G130" s="2" t="str">
        <f>IF(results!$AA130&lt;&gt;"c","",results!Y130)</f>
        <v/>
      </c>
      <c r="H130" s="36" t="str">
        <f>IF(results!$AA130&lt;&gt;"c","",W130)</f>
        <v/>
      </c>
      <c r="I130" s="36" t="str">
        <f>IF(results!$AA130&lt;&gt;"c","",IF(X130=W130,X130+0.0001,X130))</f>
        <v/>
      </c>
      <c r="J130" s="36" t="str">
        <f>IF(results!$AA130&lt;&gt;"c","",IF(OR(W130=Y130,X130=Y130),Y130+0.0002,Y130))</f>
        <v/>
      </c>
      <c r="K130" s="36" t="str">
        <f>IF(results!$AA130&lt;&gt;"c","",IF(OR(W130=Z130,X130=Z130,Y130=Z130),Z130+0.0003,Z130))</f>
        <v/>
      </c>
      <c r="L130" s="36" t="str">
        <f>IF(results!$AA130&lt;&gt;"c","",IF(OR(W130=AA130,X130=AA130,Y130=AA130,Z130=AA130),AA130+0.0004,AA130))</f>
        <v/>
      </c>
      <c r="M130" s="36" t="str">
        <f>IF(results!$AA130&lt;&gt;"c","",IF(OR(W130=AB130,X130=AB130,Y130=AB130,Z130=AB130,AA130=AB130),AB130+0.0005,AB130))</f>
        <v/>
      </c>
      <c r="N130" s="36" t="str">
        <f>IF(results!$AA130&lt;&gt;"c","",IF(OR(W130=AC130,X130=AC130,Y130=AC130,Z130=AC130,AA130=AC130,AB130=AC130),AC130+0.0006,AC130))</f>
        <v/>
      </c>
      <c r="O130" s="36" t="str">
        <f>IF(results!$AA130&lt;&gt;"c","",IF(OR(W130=AD130,X130=AD130,Y130=AD130,Z130=AD130,AA130=AD130,AB130=AD130,AC130=AD130),AD130+0.0007,AD130))</f>
        <v/>
      </c>
      <c r="P130" s="36" t="str">
        <f>IF(results!$AA130&lt;&gt;"c","",IF(OR(W130=AE130,X130=AE130,Y130=AE130,Z130=AE130,AA130=AE130,AB130=AE130,AC130=AE130,AD130=AE130),AE130+0.0008,AE130))</f>
        <v/>
      </c>
      <c r="Q130" s="36" t="str">
        <f>IF(results!$AA130&lt;&gt;"c","",IF(OR(W130=AF130,X130=AF130,Y130=AF130,Z130=AF130,AA130=AF130,AB130=AF130,AC130=AF130,AD130=AF130,AE130=AF130),AF130+0.0009,AF130))</f>
        <v/>
      </c>
      <c r="R130" s="36" t="str">
        <f>IF(results!$AA130&lt;&gt;"c","",AG130*2)</f>
        <v/>
      </c>
      <c r="S130" s="4">
        <f t="shared" si="18"/>
        <v>0</v>
      </c>
      <c r="T130" s="4">
        <f t="shared" si="14"/>
        <v>1.2999999999999999E-5</v>
      </c>
      <c r="U130" s="4" t="str">
        <f>IF(results!$AA130&lt;&gt;"c","",results!Z130)</f>
        <v/>
      </c>
      <c r="V130" s="4">
        <f>IF(results!AA130="A",1,IF(results!AA130="B",2,IF(results!AA130="C",3,99)))</f>
        <v>1</v>
      </c>
      <c r="W130" s="35">
        <f>results!C130+results!D130</f>
        <v>0</v>
      </c>
      <c r="X130" s="35">
        <f>results!E130+results!F130</f>
        <v>0</v>
      </c>
      <c r="Y130" s="35">
        <f>results!G130+results!H130</f>
        <v>0</v>
      </c>
      <c r="Z130" s="35">
        <f>results!I130+results!J130</f>
        <v>0</v>
      </c>
      <c r="AA130" s="35">
        <f>results!K130+results!L130</f>
        <v>44</v>
      </c>
      <c r="AB130" s="35">
        <f>results!M130+results!N130</f>
        <v>0</v>
      </c>
      <c r="AC130" s="35">
        <f>results!O130+results!P130</f>
        <v>0</v>
      </c>
      <c r="AD130" s="35">
        <f>results!Q130+results!R130</f>
        <v>61</v>
      </c>
      <c r="AE130" s="35">
        <f>results!S130+results!T130</f>
        <v>0</v>
      </c>
      <c r="AF130" s="35">
        <f>results!U130+results!V130</f>
        <v>0</v>
      </c>
      <c r="AG130" s="35">
        <f>results!W130+results!X130</f>
        <v>0</v>
      </c>
    </row>
    <row r="131" spans="1:33" x14ac:dyDescent="0.35">
      <c r="A131" s="18">
        <v>125</v>
      </c>
      <c r="B131" s="20">
        <f t="shared" si="16"/>
        <v>39</v>
      </c>
      <c r="C131" s="20">
        <f t="shared" si="17"/>
        <v>58</v>
      </c>
      <c r="D131" s="14">
        <f t="shared" si="20"/>
        <v>43</v>
      </c>
      <c r="E131" s="14">
        <f t="shared" si="20"/>
        <v>43</v>
      </c>
      <c r="F131" s="2" t="str">
        <f>IF(results!AA131&lt;&gt;"c","",results!B131)</f>
        <v/>
      </c>
      <c r="G131" s="2" t="str">
        <f>IF(results!$AA131&lt;&gt;"c","",results!Y131)</f>
        <v/>
      </c>
      <c r="H131" s="36" t="str">
        <f>IF(results!$AA131&lt;&gt;"c","",W131)</f>
        <v/>
      </c>
      <c r="I131" s="36" t="str">
        <f>IF(results!$AA131&lt;&gt;"c","",IF(X131=W131,X131+0.0001,X131))</f>
        <v/>
      </c>
      <c r="J131" s="36" t="str">
        <f>IF(results!$AA131&lt;&gt;"c","",IF(OR(W131=Y131,X131=Y131),Y131+0.0002,Y131))</f>
        <v/>
      </c>
      <c r="K131" s="36" t="str">
        <f>IF(results!$AA131&lt;&gt;"c","",IF(OR(W131=Z131,X131=Z131,Y131=Z131),Z131+0.0003,Z131))</f>
        <v/>
      </c>
      <c r="L131" s="36" t="str">
        <f>IF(results!$AA131&lt;&gt;"c","",IF(OR(W131=AA131,X131=AA131,Y131=AA131,Z131=AA131),AA131+0.0004,AA131))</f>
        <v/>
      </c>
      <c r="M131" s="36" t="str">
        <f>IF(results!$AA131&lt;&gt;"c","",IF(OR(W131=AB131,X131=AB131,Y131=AB131,Z131=AB131,AA131=AB131),AB131+0.0005,AB131))</f>
        <v/>
      </c>
      <c r="N131" s="36" t="str">
        <f>IF(results!$AA131&lt;&gt;"c","",IF(OR(W131=AC131,X131=AC131,Y131=AC131,Z131=AC131,AA131=AC131,AB131=AC131),AC131+0.0006,AC131))</f>
        <v/>
      </c>
      <c r="O131" s="36" t="str">
        <f>IF(results!$AA131&lt;&gt;"c","",IF(OR(W131=AD131,X131=AD131,Y131=AD131,Z131=AD131,AA131=AD131,AB131=AD131,AC131=AD131),AD131+0.0007,AD131))</f>
        <v/>
      </c>
      <c r="P131" s="36" t="str">
        <f>IF(results!$AA131&lt;&gt;"c","",IF(OR(W131=AE131,X131=AE131,Y131=AE131,Z131=AE131,AA131=AE131,AB131=AE131,AC131=AE131,AD131=AE131),AE131+0.0008,AE131))</f>
        <v/>
      </c>
      <c r="Q131" s="36" t="str">
        <f>IF(results!$AA131&lt;&gt;"c","",IF(OR(W131=AF131,X131=AF131,Y131=AF131,Z131=AF131,AA131=AF131,AB131=AF131,AC131=AF131,AD131=AF131,AE131=AF131),AF131+0.0009,AF131))</f>
        <v/>
      </c>
      <c r="R131" s="36" t="str">
        <f>IF(results!$AA131&lt;&gt;"c","",AG131*2)</f>
        <v/>
      </c>
      <c r="S131" s="4">
        <f t="shared" si="18"/>
        <v>0</v>
      </c>
      <c r="T131" s="4">
        <f t="shared" si="14"/>
        <v>1.31E-5</v>
      </c>
      <c r="U131" s="4" t="str">
        <f>IF(results!$AA131&lt;&gt;"c","",results!Z131)</f>
        <v/>
      </c>
      <c r="V131" s="4">
        <f>IF(results!AA131="A",1,IF(results!AA131="B",2,IF(results!AA131="C",3,99)))</f>
        <v>2</v>
      </c>
      <c r="W131" s="35">
        <f>results!C131+results!D131</f>
        <v>0</v>
      </c>
      <c r="X131" s="35">
        <f>results!E131+results!F131</f>
        <v>0</v>
      </c>
      <c r="Y131" s="35">
        <f>results!G131+results!H131</f>
        <v>0</v>
      </c>
      <c r="Z131" s="35">
        <f>results!I131+results!J131</f>
        <v>0</v>
      </c>
      <c r="AA131" s="35">
        <f>results!K131+results!L131</f>
        <v>0</v>
      </c>
      <c r="AB131" s="35">
        <f>results!M131+results!N131</f>
        <v>0</v>
      </c>
      <c r="AC131" s="35">
        <f>results!O131+results!P131</f>
        <v>55</v>
      </c>
      <c r="AD131" s="35">
        <f>results!Q131+results!R131</f>
        <v>0</v>
      </c>
      <c r="AE131" s="35">
        <f>results!S131+results!T131</f>
        <v>0</v>
      </c>
      <c r="AF131" s="35">
        <f>results!U131+results!V131</f>
        <v>0</v>
      </c>
      <c r="AG131" s="35">
        <f>results!W131+results!X131</f>
        <v>0</v>
      </c>
    </row>
    <row r="132" spans="1:33" x14ac:dyDescent="0.35">
      <c r="A132" s="18">
        <v>126</v>
      </c>
      <c r="B132" s="20">
        <f t="shared" si="16"/>
        <v>1</v>
      </c>
      <c r="C132" s="20">
        <f t="shared" si="17"/>
        <v>57</v>
      </c>
      <c r="D132" s="14">
        <f t="shared" si="20"/>
        <v>43</v>
      </c>
      <c r="E132" s="14">
        <f t="shared" si="20"/>
        <v>43</v>
      </c>
      <c r="F132" s="2" t="str">
        <f>IF(results!AA132&lt;&gt;"c","",results!B132)</f>
        <v/>
      </c>
      <c r="G132" s="2" t="str">
        <f>IF(results!$AA132&lt;&gt;"c","",results!Y132)</f>
        <v/>
      </c>
      <c r="H132" s="36" t="str">
        <f>IF(results!$AA132&lt;&gt;"c","",W132)</f>
        <v/>
      </c>
      <c r="I132" s="36" t="str">
        <f>IF(results!$AA132&lt;&gt;"c","",IF(X132=W132,X132+0.0001,X132))</f>
        <v/>
      </c>
      <c r="J132" s="36" t="str">
        <f>IF(results!$AA132&lt;&gt;"c","",IF(OR(W132=Y132,X132=Y132),Y132+0.0002,Y132))</f>
        <v/>
      </c>
      <c r="K132" s="36" t="str">
        <f>IF(results!$AA132&lt;&gt;"c","",IF(OR(W132=Z132,X132=Z132,Y132=Z132),Z132+0.0003,Z132))</f>
        <v/>
      </c>
      <c r="L132" s="36" t="str">
        <f>IF(results!$AA132&lt;&gt;"c","",IF(OR(W132=AA132,X132=AA132,Y132=AA132,Z132=AA132),AA132+0.0004,AA132))</f>
        <v/>
      </c>
      <c r="M132" s="36" t="str">
        <f>IF(results!$AA132&lt;&gt;"c","",IF(OR(W132=AB132,X132=AB132,Y132=AB132,Z132=AB132,AA132=AB132),AB132+0.0005,AB132))</f>
        <v/>
      </c>
      <c r="N132" s="36" t="str">
        <f>IF(results!$AA132&lt;&gt;"c","",IF(OR(W132=AC132,X132=AC132,Y132=AC132,Z132=AC132,AA132=AC132,AB132=AC132),AC132+0.0006,AC132))</f>
        <v/>
      </c>
      <c r="O132" s="36" t="str">
        <f>IF(results!$AA132&lt;&gt;"c","",IF(OR(W132=AD132,X132=AD132,Y132=AD132,Z132=AD132,AA132=AD132,AB132=AD132,AC132=AD132),AD132+0.0007,AD132))</f>
        <v/>
      </c>
      <c r="P132" s="36" t="str">
        <f>IF(results!$AA132&lt;&gt;"c","",IF(OR(W132=AE132,X132=AE132,Y132=AE132,Z132=AE132,AA132=AE132,AB132=AE132,AC132=AE132,AD132=AE132),AE132+0.0008,AE132))</f>
        <v/>
      </c>
      <c r="Q132" s="36" t="str">
        <f>IF(results!$AA132&lt;&gt;"c","",IF(OR(W132=AF132,X132=AF132,Y132=AF132,Z132=AF132,AA132=AF132,AB132=AF132,AC132=AF132,AD132=AF132,AE132=AF132),AF132+0.0009,AF132))</f>
        <v/>
      </c>
      <c r="R132" s="36" t="str">
        <f>IF(results!$AA132&lt;&gt;"c","",AG132*2)</f>
        <v/>
      </c>
      <c r="S132" s="4">
        <f t="shared" si="18"/>
        <v>0</v>
      </c>
      <c r="T132" s="4">
        <f t="shared" si="14"/>
        <v>1.3199999999999999E-5</v>
      </c>
      <c r="U132" s="4" t="str">
        <f>IF(results!$AA132&lt;&gt;"c","",results!Z132)</f>
        <v/>
      </c>
      <c r="V132" s="4">
        <f>IF(results!AA132="A",1,IF(results!AA132="B",2,IF(results!AA132="C",3,99)))</f>
        <v>1</v>
      </c>
      <c r="W132" s="35">
        <f>results!C132+results!D132</f>
        <v>54</v>
      </c>
      <c r="X132" s="35">
        <f>results!E132+results!F132</f>
        <v>48</v>
      </c>
      <c r="Y132" s="35">
        <f>results!G132+results!H132</f>
        <v>0</v>
      </c>
      <c r="Z132" s="35">
        <f>results!I132+results!J132</f>
        <v>0</v>
      </c>
      <c r="AA132" s="35">
        <f>results!K132+results!L132</f>
        <v>53</v>
      </c>
      <c r="AB132" s="35">
        <f>results!M132+results!N132</f>
        <v>52</v>
      </c>
      <c r="AC132" s="35">
        <f>results!O132+results!P132</f>
        <v>0</v>
      </c>
      <c r="AD132" s="35">
        <f>results!Q132+results!R132</f>
        <v>56</v>
      </c>
      <c r="AE132" s="35">
        <f>results!S132+results!T132</f>
        <v>55</v>
      </c>
      <c r="AF132" s="35">
        <f>results!U132+results!V132</f>
        <v>0</v>
      </c>
      <c r="AG132" s="35">
        <f>results!W132+results!X132</f>
        <v>0</v>
      </c>
    </row>
    <row r="133" spans="1:33" x14ac:dyDescent="0.35">
      <c r="A133" s="18">
        <v>127</v>
      </c>
      <c r="B133" s="20">
        <f t="shared" si="16"/>
        <v>110</v>
      </c>
      <c r="C133" s="20">
        <f t="shared" si="17"/>
        <v>3</v>
      </c>
      <c r="D133" s="14">
        <f t="shared" si="20"/>
        <v>3</v>
      </c>
      <c r="E133" s="14">
        <f t="shared" si="20"/>
        <v>3</v>
      </c>
      <c r="F133" s="2" t="str">
        <f>IF(results!AA133&lt;&gt;"c","",results!B133)</f>
        <v>Tavcar Emil</v>
      </c>
      <c r="G133" s="2">
        <f>IF(results!$AA133&lt;&gt;"c","",results!Y133)</f>
        <v>10</v>
      </c>
      <c r="H133" s="36">
        <f>IF(results!$AA133&lt;&gt;"c","",W133)</f>
        <v>0</v>
      </c>
      <c r="I133" s="36">
        <f>IF(results!$AA133&lt;&gt;"c","",IF(X133=W133,X133+0.0001,X133))</f>
        <v>38</v>
      </c>
      <c r="J133" s="36">
        <f>IF(results!$AA133&lt;&gt;"c","",IF(OR(W133=Y133,X133=Y133),Y133+0.0002,Y133))</f>
        <v>32</v>
      </c>
      <c r="K133" s="36">
        <f>IF(results!$AA133&lt;&gt;"c","",IF(OR(W133=Z133,X133=Z133,Y133=Z133),Z133+0.0003,Z133))</f>
        <v>46</v>
      </c>
      <c r="L133" s="36">
        <f>IF(results!$AA133&lt;&gt;"c","",IF(OR(W133=AA133,X133=AA133,Y133=AA133,Z133=AA133),AA133+0.0004,AA133))</f>
        <v>40</v>
      </c>
      <c r="M133" s="36">
        <f>IF(results!$AA133&lt;&gt;"c","",IF(OR(W133=AB133,X133=AB133,Y133=AB133,Z133=AB133,AA133=AB133),AB133+0.0005,AB133))</f>
        <v>37</v>
      </c>
      <c r="N133" s="36">
        <f>IF(results!$AA133&lt;&gt;"c","",IF(OR(W133=AC133,X133=AC133,Y133=AC133,Z133=AC133,AA133=AC133,AB133=AC133),AC133+0.0006,AC133))</f>
        <v>40.000599999999999</v>
      </c>
      <c r="O133" s="36">
        <f>IF(results!$AA133&lt;&gt;"c","",IF(OR(W133=AD133,X133=AD133,Y133=AD133,Z133=AD133,AA133=AD133,AB133=AD133,AC133=AD133),AD133+0.0007,AD133))</f>
        <v>51</v>
      </c>
      <c r="P133" s="36">
        <f>IF(results!$AA133&lt;&gt;"c","",IF(OR(W133=AE133,X133=AE133,Y133=AE133,Z133=AE133,AA133=AE133,AB133=AE133,AC133=AE133,AD133=AE133),AE133+0.0008,AE133))</f>
        <v>36</v>
      </c>
      <c r="Q133" s="36">
        <f>IF(results!$AA133&lt;&gt;"c","",IF(OR(W133=AF133,X133=AF133,Y133=AF133,Z133=AF133,AA133=AF133,AB133=AF133,AC133=AF133,AD133=AF133,AE133=AF133),AF133+0.0009,AF133))</f>
        <v>42</v>
      </c>
      <c r="R133" s="36">
        <f>IF(results!$AA133&lt;&gt;"c","",AG133*2)</f>
        <v>88</v>
      </c>
      <c r="S133" s="4">
        <f t="shared" si="18"/>
        <v>307.00060000000002</v>
      </c>
      <c r="T133" s="4">
        <f t="shared" si="14"/>
        <v>307.0006133</v>
      </c>
      <c r="U133" s="4">
        <f>IF(results!$AA133&lt;&gt;"c","",results!Z133)</f>
        <v>32.6</v>
      </c>
      <c r="V133" s="4">
        <f>IF(results!AA133="A",1,IF(results!AA133="B",2,IF(results!AA133="C",3,99)))</f>
        <v>3</v>
      </c>
      <c r="W133" s="35">
        <f>results!C133+results!D133</f>
        <v>0</v>
      </c>
      <c r="X133" s="35">
        <f>results!E133+results!F133</f>
        <v>38</v>
      </c>
      <c r="Y133" s="35">
        <f>results!G133+results!H133</f>
        <v>32</v>
      </c>
      <c r="Z133" s="35">
        <f>results!I133+results!J133</f>
        <v>46</v>
      </c>
      <c r="AA133" s="35">
        <f>results!K133+results!L133</f>
        <v>40</v>
      </c>
      <c r="AB133" s="35">
        <f>results!M133+results!N133</f>
        <v>37</v>
      </c>
      <c r="AC133" s="35">
        <f>results!O133+results!P133</f>
        <v>40</v>
      </c>
      <c r="AD133" s="35">
        <f>results!Q133+results!R133</f>
        <v>51</v>
      </c>
      <c r="AE133" s="35">
        <f>results!S133+results!T133</f>
        <v>36</v>
      </c>
      <c r="AF133" s="35">
        <f>results!U133+results!V133</f>
        <v>42</v>
      </c>
      <c r="AG133" s="35">
        <f>results!W133+results!X133</f>
        <v>44</v>
      </c>
    </row>
    <row r="134" spans="1:33" x14ac:dyDescent="0.35">
      <c r="A134" s="18">
        <v>128</v>
      </c>
      <c r="B134" s="20">
        <f t="shared" si="16"/>
        <v>110</v>
      </c>
      <c r="C134" s="20">
        <f t="shared" si="17"/>
        <v>16</v>
      </c>
      <c r="D134" s="14">
        <f t="shared" si="20"/>
        <v>16</v>
      </c>
      <c r="E134" s="14">
        <f t="shared" si="20"/>
        <v>16</v>
      </c>
      <c r="F134" s="2" t="str">
        <f>IF(results!AA134&lt;&gt;"c","",results!B134)</f>
        <v>Tepina Damjan</v>
      </c>
      <c r="G134" s="2">
        <f>IF(results!$AA134&lt;&gt;"c","",results!Y134)</f>
        <v>2</v>
      </c>
      <c r="H134" s="36">
        <f>IF(results!$AA134&lt;&gt;"c","",W134)</f>
        <v>0</v>
      </c>
      <c r="I134" s="36">
        <f>IF(results!$AA134&lt;&gt;"c","",IF(X134=W134,X134+0.0001,X134))</f>
        <v>1E-4</v>
      </c>
      <c r="J134" s="36">
        <f>IF(results!$AA134&lt;&gt;"c","",IF(OR(W134=Y134,X134=Y134),Y134+0.0002,Y134))</f>
        <v>2.0000000000000001E-4</v>
      </c>
      <c r="K134" s="36">
        <f>IF(results!$AA134&lt;&gt;"c","",IF(OR(W134=Z134,X134=Z134,Y134=Z134),Z134+0.0003,Z134))</f>
        <v>2.9999999999999997E-4</v>
      </c>
      <c r="L134" s="36">
        <f>IF(results!$AA134&lt;&gt;"c","",IF(OR(W134=AA134,X134=AA134,Y134=AA134,Z134=AA134),AA134+0.0004,AA134))</f>
        <v>4.0000000000000002E-4</v>
      </c>
      <c r="M134" s="36">
        <f>IF(results!$AA134&lt;&gt;"c","",IF(OR(W134=AB134,X134=AB134,Y134=AB134,Z134=AB134,AA134=AB134),AB134+0.0005,AB134))</f>
        <v>5.0000000000000001E-4</v>
      </c>
      <c r="N134" s="36">
        <f>IF(results!$AA134&lt;&gt;"c","",IF(OR(W134=AC134,X134=AC134,Y134=AC134,Z134=AC134,AA134=AC134,AB134=AC134),AC134+0.0006,AC134))</f>
        <v>5.9999999999999995E-4</v>
      </c>
      <c r="O134" s="36">
        <f>IF(results!$AA134&lt;&gt;"c","",IF(OR(W134=AD134,X134=AD134,Y134=AD134,Z134=AD134,AA134=AD134,AB134=AD134,AC134=AD134),AD134+0.0007,AD134))</f>
        <v>6.9999999999999999E-4</v>
      </c>
      <c r="P134" s="36">
        <f>IF(results!$AA134&lt;&gt;"c","",IF(OR(W134=AE134,X134=AE134,Y134=AE134,Z134=AE134,AA134=AE134,AB134=AE134,AC134=AE134,AD134=AE134),AE134+0.0008,AE134))</f>
        <v>8.0000000000000004E-4</v>
      </c>
      <c r="Q134" s="36">
        <f>IF(results!$AA134&lt;&gt;"c","",IF(OR(W134=AF134,X134=AF134,Y134=AF134,Z134=AF134,AA134=AF134,AB134=AF134,AC134=AF134,AD134=AF134,AE134=AF134),AF134+0.0009,AF134))</f>
        <v>48</v>
      </c>
      <c r="R134" s="36">
        <f>IF(results!$AA134&lt;&gt;"c","",AG134*2)</f>
        <v>70</v>
      </c>
      <c r="S134" s="4">
        <f t="shared" si="18"/>
        <v>118.0026</v>
      </c>
      <c r="T134" s="4">
        <f t="shared" si="14"/>
        <v>118.0026134</v>
      </c>
      <c r="U134" s="4">
        <f>IF(results!$AA134&lt;&gt;"c","",results!Z134)</f>
        <v>25.7</v>
      </c>
      <c r="V134" s="4">
        <f>IF(results!AA134="A",1,IF(results!AA134="B",2,IF(results!AA134="C",3,99)))</f>
        <v>3</v>
      </c>
      <c r="W134" s="35">
        <f>results!C134+results!D134</f>
        <v>0</v>
      </c>
      <c r="X134" s="35">
        <f>results!E134+results!F134</f>
        <v>0</v>
      </c>
      <c r="Y134" s="35">
        <f>results!G134+results!H134</f>
        <v>0</v>
      </c>
      <c r="Z134" s="35">
        <f>results!I134+results!J134</f>
        <v>0</v>
      </c>
      <c r="AA134" s="35">
        <f>results!K134+results!L134</f>
        <v>0</v>
      </c>
      <c r="AB134" s="35">
        <f>results!M134+results!N134</f>
        <v>0</v>
      </c>
      <c r="AC134" s="35">
        <f>results!O134+results!P134</f>
        <v>0</v>
      </c>
      <c r="AD134" s="35">
        <f>results!Q134+results!R134</f>
        <v>0</v>
      </c>
      <c r="AE134" s="35">
        <f>results!S134+results!T134</f>
        <v>0</v>
      </c>
      <c r="AF134" s="35">
        <f>results!U134+results!V134</f>
        <v>48</v>
      </c>
      <c r="AG134" s="35">
        <f>results!W134+results!X134</f>
        <v>35</v>
      </c>
    </row>
    <row r="135" spans="1:33" x14ac:dyDescent="0.35">
      <c r="A135" s="18">
        <v>129</v>
      </c>
      <c r="B135" s="20">
        <f t="shared" ref="B135:B156" si="21">RANK($V135,$V$7:$V$156,1)</f>
        <v>110</v>
      </c>
      <c r="C135" s="20">
        <f t="shared" ref="C135:C156" si="22">RANK($T135,$T$7:$T$156)</f>
        <v>9</v>
      </c>
      <c r="D135" s="14">
        <f t="shared" si="20"/>
        <v>9</v>
      </c>
      <c r="E135" s="14">
        <f t="shared" si="20"/>
        <v>9</v>
      </c>
      <c r="F135" s="2" t="str">
        <f>IF(results!AA135&lt;&gt;"c","",results!B135)</f>
        <v xml:space="preserve">Terglav Breda </v>
      </c>
      <c r="G135" s="2">
        <f>IF(results!$AA135&lt;&gt;"c","",results!Y135)</f>
        <v>9</v>
      </c>
      <c r="H135" s="36">
        <f>IF(results!$AA135&lt;&gt;"c","",W135)</f>
        <v>34</v>
      </c>
      <c r="I135" s="36">
        <f>IF(results!$AA135&lt;&gt;"c","",IF(X135=W135,X135+0.0001,X135))</f>
        <v>19</v>
      </c>
      <c r="J135" s="36">
        <f>IF(results!$AA135&lt;&gt;"c","",IF(OR(W135=Y135,X135=Y135),Y135+0.0002,Y135))</f>
        <v>35</v>
      </c>
      <c r="K135" s="36">
        <f>IF(results!$AA135&lt;&gt;"c","",IF(OR(W135=Z135,X135=Z135,Y135=Z135),Z135+0.0003,Z135))</f>
        <v>28</v>
      </c>
      <c r="L135" s="36">
        <f>IF(results!$AA135&lt;&gt;"c","",IF(OR(W135=AA135,X135=AA135,Y135=AA135,Z135=AA135),AA135+0.0004,AA135))</f>
        <v>37</v>
      </c>
      <c r="M135" s="36">
        <f>IF(results!$AA135&lt;&gt;"c","",IF(OR(W135=AB135,X135=AB135,Y135=AB135,Z135=AB135,AA135=AB135),AB135+0.0005,AB135))</f>
        <v>0</v>
      </c>
      <c r="N135" s="36">
        <f>IF(results!$AA135&lt;&gt;"c","",IF(OR(W135=AC135,X135=AC135,Y135=AC135,Z135=AC135,AA135=AC135,AB135=AC135),AC135+0.0006,AC135))</f>
        <v>5.9999999999999995E-4</v>
      </c>
      <c r="O135" s="36">
        <f>IF(results!$AA135&lt;&gt;"c","",IF(OR(W135=AD135,X135=AD135,Y135=AD135,Z135=AD135,AA135=AD135,AB135=AD135,AC135=AD135),AD135+0.0007,AD135))</f>
        <v>33</v>
      </c>
      <c r="P135" s="36">
        <f>IF(results!$AA135&lt;&gt;"c","",IF(OR(W135=AE135,X135=AE135,Y135=AE135,Z135=AE135,AA135=AE135,AB135=AE135,AC135=AE135,AD135=AE135),AE135+0.0008,AE135))</f>
        <v>23</v>
      </c>
      <c r="Q135" s="36">
        <f>IF(results!$AA135&lt;&gt;"c","",IF(OR(W135=AF135,X135=AF135,Y135=AF135,Z135=AF135,AA135=AF135,AB135=AF135,AC135=AF135,AD135=AF135,AE135=AF135),AF135+0.0009,AF135))</f>
        <v>57</v>
      </c>
      <c r="R135" s="36">
        <f>IF(results!$AA135&lt;&gt;"c","",AG135*2)</f>
        <v>58</v>
      </c>
      <c r="S135" s="4">
        <f t="shared" ref="S135:S146" si="23">IF(F135&lt;&gt;"",(MAX(H135:R135)+LARGE(H135:R135,2)+LARGE(H135:R135,3)+LARGE(H135:R135,4)+LARGE(H135:R135,5)+LARGE(H135:R135,6)),0)</f>
        <v>254</v>
      </c>
      <c r="T135" s="4">
        <f t="shared" si="14"/>
        <v>254.00001349999999</v>
      </c>
      <c r="U135" s="4">
        <f>IF(results!$AA135&lt;&gt;"c","",results!Z135)</f>
        <v>40.5</v>
      </c>
      <c r="V135" s="4">
        <f>IF(results!AA135="A",1,IF(results!AA135="B",2,IF(results!AA135="C",3,99)))</f>
        <v>3</v>
      </c>
      <c r="W135" s="35">
        <f>results!C135+results!D135</f>
        <v>34</v>
      </c>
      <c r="X135" s="35">
        <f>results!E135+results!F135</f>
        <v>19</v>
      </c>
      <c r="Y135" s="35">
        <f>results!G135+results!H135</f>
        <v>35</v>
      </c>
      <c r="Z135" s="35">
        <f>results!I135+results!J135</f>
        <v>28</v>
      </c>
      <c r="AA135" s="35">
        <f>results!K135+results!L135</f>
        <v>37</v>
      </c>
      <c r="AB135" s="35">
        <f>results!M135+results!N135</f>
        <v>0</v>
      </c>
      <c r="AC135" s="35">
        <f>results!O135+results!P135</f>
        <v>0</v>
      </c>
      <c r="AD135" s="35">
        <f>results!Q135+results!R135</f>
        <v>33</v>
      </c>
      <c r="AE135" s="35">
        <f>results!S135+results!T135</f>
        <v>23</v>
      </c>
      <c r="AF135" s="35">
        <f>results!U135+results!V135</f>
        <v>57</v>
      </c>
      <c r="AG135" s="35">
        <f>results!W135+results!X135</f>
        <v>29</v>
      </c>
    </row>
    <row r="136" spans="1:33" x14ac:dyDescent="0.35">
      <c r="A136" s="18">
        <v>130</v>
      </c>
      <c r="B136" s="20">
        <f t="shared" si="21"/>
        <v>39</v>
      </c>
      <c r="C136" s="20">
        <f t="shared" si="22"/>
        <v>56</v>
      </c>
      <c r="D136" s="14">
        <f t="shared" si="20"/>
        <v>43</v>
      </c>
      <c r="E136" s="14">
        <f t="shared" si="20"/>
        <v>43</v>
      </c>
      <c r="F136" s="2" t="str">
        <f>IF(results!AA136&lt;&gt;"c","",results!B136)</f>
        <v/>
      </c>
      <c r="G136" s="2" t="str">
        <f>IF(results!$AA136&lt;&gt;"c","",results!Y136)</f>
        <v/>
      </c>
      <c r="H136" s="36" t="str">
        <f>IF(results!$AA136&lt;&gt;"c","",W136)</f>
        <v/>
      </c>
      <c r="I136" s="36" t="str">
        <f>IF(results!$AA136&lt;&gt;"c","",IF(X136=W136,X136+0.0001,X136))</f>
        <v/>
      </c>
      <c r="J136" s="36" t="str">
        <f>IF(results!$AA136&lt;&gt;"c","",IF(OR(W136=Y136,X136=Y136),Y136+0.0002,Y136))</f>
        <v/>
      </c>
      <c r="K136" s="36" t="str">
        <f>IF(results!$AA136&lt;&gt;"c","",IF(OR(W136=Z136,X136=Z136,Y136=Z136),Z136+0.0003,Z136))</f>
        <v/>
      </c>
      <c r="L136" s="36" t="str">
        <f>IF(results!$AA136&lt;&gt;"c","",IF(OR(W136=AA136,X136=AA136,Y136=AA136,Z136=AA136),AA136+0.0004,AA136))</f>
        <v/>
      </c>
      <c r="M136" s="36" t="str">
        <f>IF(results!$AA136&lt;&gt;"c","",IF(OR(W136=AB136,X136=AB136,Y136=AB136,Z136=AB136,AA136=AB136),AB136+0.0005,AB136))</f>
        <v/>
      </c>
      <c r="N136" s="36" t="str">
        <f>IF(results!$AA136&lt;&gt;"c","",IF(OR(W136=AC136,X136=AC136,Y136=AC136,Z136=AC136,AA136=AC136,AB136=AC136),AC136+0.0006,AC136))</f>
        <v/>
      </c>
      <c r="O136" s="36" t="str">
        <f>IF(results!$AA136&lt;&gt;"c","",IF(OR(W136=AD136,X136=AD136,Y136=AD136,Z136=AD136,AA136=AD136,AB136=AD136,AC136=AD136),AD136+0.0007,AD136))</f>
        <v/>
      </c>
      <c r="P136" s="36" t="str">
        <f>IF(results!$AA136&lt;&gt;"c","",IF(OR(W136=AE136,X136=AE136,Y136=AE136,Z136=AE136,AA136=AE136,AB136=AE136,AC136=AE136,AD136=AE136),AE136+0.0008,AE136))</f>
        <v/>
      </c>
      <c r="Q136" s="36" t="str">
        <f>IF(results!$AA136&lt;&gt;"c","",IF(OR(W136=AF136,X136=AF136,Y136=AF136,Z136=AF136,AA136=AF136,AB136=AF136,AC136=AF136,AD136=AF136,AE136=AF136),AF136+0.0009,AF136))</f>
        <v/>
      </c>
      <c r="R136" s="36" t="str">
        <f>IF(results!$AA136&lt;&gt;"c","",AG136*2)</f>
        <v/>
      </c>
      <c r="S136" s="4">
        <f t="shared" si="23"/>
        <v>0</v>
      </c>
      <c r="T136" s="4">
        <f t="shared" ref="T136:T146" si="24">S136+0.0000001*ROW()</f>
        <v>1.3599999999999999E-5</v>
      </c>
      <c r="U136" s="4" t="str">
        <f>IF(results!$AA136&lt;&gt;"c","",results!Z136)</f>
        <v/>
      </c>
      <c r="V136" s="4">
        <f>IF(results!AA136="A",1,IF(results!AA136="B",2,IF(results!AA136="C",3,99)))</f>
        <v>2</v>
      </c>
      <c r="W136" s="35">
        <f>results!C136+results!D136</f>
        <v>0</v>
      </c>
      <c r="X136" s="35">
        <f>results!E136+results!F136</f>
        <v>0</v>
      </c>
      <c r="Y136" s="35">
        <f>results!G136+results!H136</f>
        <v>0</v>
      </c>
      <c r="Z136" s="35">
        <f>results!I136+results!J136</f>
        <v>0</v>
      </c>
      <c r="AA136" s="35">
        <f>results!K136+results!L136</f>
        <v>0</v>
      </c>
      <c r="AB136" s="35">
        <f>results!M136+results!N136</f>
        <v>0</v>
      </c>
      <c r="AC136" s="35">
        <f>results!O136+results!P136</f>
        <v>0</v>
      </c>
      <c r="AD136" s="35">
        <f>results!Q136+results!R136</f>
        <v>0</v>
      </c>
      <c r="AE136" s="35">
        <f>results!S136+results!T136</f>
        <v>34</v>
      </c>
      <c r="AF136" s="35">
        <f>results!U136+results!V136</f>
        <v>0</v>
      </c>
      <c r="AG136" s="35">
        <f>results!W136+results!X136</f>
        <v>0</v>
      </c>
    </row>
    <row r="137" spans="1:33" x14ac:dyDescent="0.35">
      <c r="A137" s="18">
        <v>131</v>
      </c>
      <c r="B137" s="20">
        <f t="shared" si="21"/>
        <v>39</v>
      </c>
      <c r="C137" s="20">
        <f t="shared" si="22"/>
        <v>55</v>
      </c>
      <c r="D137" s="14">
        <f t="shared" si="20"/>
        <v>43</v>
      </c>
      <c r="E137" s="14">
        <f t="shared" si="20"/>
        <v>43</v>
      </c>
      <c r="F137" s="2" t="str">
        <f>IF(results!AA137&lt;&gt;"c","",results!B137)</f>
        <v/>
      </c>
      <c r="G137" s="2" t="str">
        <f>IF(results!$AA137&lt;&gt;"c","",results!Y137)</f>
        <v/>
      </c>
      <c r="H137" s="36" t="str">
        <f>IF(results!$AA137&lt;&gt;"c","",W137)</f>
        <v/>
      </c>
      <c r="I137" s="36" t="str">
        <f>IF(results!$AA137&lt;&gt;"c","",IF(X137=W137,X137+0.0001,X137))</f>
        <v/>
      </c>
      <c r="J137" s="36" t="str">
        <f>IF(results!$AA137&lt;&gt;"c","",IF(OR(W137=Y137,X137=Y137),Y137+0.0002,Y137))</f>
        <v/>
      </c>
      <c r="K137" s="36" t="str">
        <f>IF(results!$AA137&lt;&gt;"c","",IF(OR(W137=Z137,X137=Z137,Y137=Z137),Z137+0.0003,Z137))</f>
        <v/>
      </c>
      <c r="L137" s="36" t="str">
        <f>IF(results!$AA137&lt;&gt;"c","",IF(OR(W137=AA137,X137=AA137,Y137=AA137,Z137=AA137),AA137+0.0004,AA137))</f>
        <v/>
      </c>
      <c r="M137" s="36" t="str">
        <f>IF(results!$AA137&lt;&gt;"c","",IF(OR(W137=AB137,X137=AB137,Y137=AB137,Z137=AB137,AA137=AB137),AB137+0.0005,AB137))</f>
        <v/>
      </c>
      <c r="N137" s="36" t="str">
        <f>IF(results!$AA137&lt;&gt;"c","",IF(OR(W137=AC137,X137=AC137,Y137=AC137,Z137=AC137,AA137=AC137,AB137=AC137),AC137+0.0006,AC137))</f>
        <v/>
      </c>
      <c r="O137" s="36" t="str">
        <f>IF(results!$AA137&lt;&gt;"c","",IF(OR(W137=AD137,X137=AD137,Y137=AD137,Z137=AD137,AA137=AD137,AB137=AD137,AC137=AD137),AD137+0.0007,AD137))</f>
        <v/>
      </c>
      <c r="P137" s="36" t="str">
        <f>IF(results!$AA137&lt;&gt;"c","",IF(OR(W137=AE137,X137=AE137,Y137=AE137,Z137=AE137,AA137=AE137,AB137=AE137,AC137=AE137,AD137=AE137),AE137+0.0008,AE137))</f>
        <v/>
      </c>
      <c r="Q137" s="36" t="str">
        <f>IF(results!$AA137&lt;&gt;"c","",IF(OR(W137=AF137,X137=AF137,Y137=AF137,Z137=AF137,AA137=AF137,AB137=AF137,AC137=AF137,AD137=AF137,AE137=AF137),AF137+0.0009,AF137))</f>
        <v/>
      </c>
      <c r="R137" s="36" t="str">
        <f>IF(results!$AA137&lt;&gt;"c","",AG137*2)</f>
        <v/>
      </c>
      <c r="S137" s="4">
        <f t="shared" si="23"/>
        <v>0</v>
      </c>
      <c r="T137" s="4">
        <f t="shared" si="24"/>
        <v>1.3699999999999999E-5</v>
      </c>
      <c r="U137" s="4" t="str">
        <f>IF(results!$AA137&lt;&gt;"c","",results!Z137)</f>
        <v/>
      </c>
      <c r="V137" s="4">
        <f>IF(results!AA137="A",1,IF(results!AA137="B",2,IF(results!AA137="C",3,99)))</f>
        <v>2</v>
      </c>
      <c r="W137" s="35">
        <f>results!C137+results!D137</f>
        <v>0</v>
      </c>
      <c r="X137" s="35">
        <f>results!E137+results!F137</f>
        <v>0</v>
      </c>
      <c r="Y137" s="35">
        <f>results!G137+results!H137</f>
        <v>0</v>
      </c>
      <c r="Z137" s="35">
        <f>results!I137+results!J137</f>
        <v>0</v>
      </c>
      <c r="AA137" s="35">
        <f>results!K137+results!L137</f>
        <v>52</v>
      </c>
      <c r="AB137" s="35">
        <f>results!M137+results!N137</f>
        <v>0</v>
      </c>
      <c r="AC137" s="35">
        <f>results!O137+results!P137</f>
        <v>0</v>
      </c>
      <c r="AD137" s="35">
        <f>results!Q137+results!R137</f>
        <v>0</v>
      </c>
      <c r="AE137" s="35">
        <f>results!S137+results!T137</f>
        <v>0</v>
      </c>
      <c r="AF137" s="35">
        <f>results!U137+results!V137</f>
        <v>0</v>
      </c>
      <c r="AG137" s="35">
        <f>results!W137+results!X137</f>
        <v>57</v>
      </c>
    </row>
    <row r="138" spans="1:33" x14ac:dyDescent="0.35">
      <c r="A138" s="18">
        <v>132</v>
      </c>
      <c r="B138" s="20">
        <f t="shared" si="21"/>
        <v>39</v>
      </c>
      <c r="C138" s="20">
        <f t="shared" si="22"/>
        <v>54</v>
      </c>
      <c r="D138" s="14">
        <f t="shared" si="20"/>
        <v>43</v>
      </c>
      <c r="E138" s="14">
        <f t="shared" si="20"/>
        <v>43</v>
      </c>
      <c r="F138" s="2" t="str">
        <f>IF(results!AA138&lt;&gt;"c","",results!B138)</f>
        <v/>
      </c>
      <c r="G138" s="2" t="str">
        <f>IF(results!$AA138&lt;&gt;"c","",results!Y138)</f>
        <v/>
      </c>
      <c r="H138" s="36" t="str">
        <f>IF(results!$AA138&lt;&gt;"c","",W138)</f>
        <v/>
      </c>
      <c r="I138" s="36" t="str">
        <f>IF(results!$AA138&lt;&gt;"c","",IF(X138=W138,X138+0.0001,X138))</f>
        <v/>
      </c>
      <c r="J138" s="36" t="str">
        <f>IF(results!$AA138&lt;&gt;"c","",IF(OR(W138=Y138,X138=Y138),Y138+0.0002,Y138))</f>
        <v/>
      </c>
      <c r="K138" s="36" t="str">
        <f>IF(results!$AA138&lt;&gt;"c","",IF(OR(W138=Z138,X138=Z138,Y138=Z138),Z138+0.0003,Z138))</f>
        <v/>
      </c>
      <c r="L138" s="36" t="str">
        <f>IF(results!$AA138&lt;&gt;"c","",IF(OR(W138=AA138,X138=AA138,Y138=AA138,Z138=AA138),AA138+0.0004,AA138))</f>
        <v/>
      </c>
      <c r="M138" s="36" t="str">
        <f>IF(results!$AA138&lt;&gt;"c","",IF(OR(W138=AB138,X138=AB138,Y138=AB138,Z138=AB138,AA138=AB138),AB138+0.0005,AB138))</f>
        <v/>
      </c>
      <c r="N138" s="36" t="str">
        <f>IF(results!$AA138&lt;&gt;"c","",IF(OR(W138=AC138,X138=AC138,Y138=AC138,Z138=AC138,AA138=AC138,AB138=AC138),AC138+0.0006,AC138))</f>
        <v/>
      </c>
      <c r="O138" s="36" t="str">
        <f>IF(results!$AA138&lt;&gt;"c","",IF(OR(W138=AD138,X138=AD138,Y138=AD138,Z138=AD138,AA138=AD138,AB138=AD138,AC138=AD138),AD138+0.0007,AD138))</f>
        <v/>
      </c>
      <c r="P138" s="36" t="str">
        <f>IF(results!$AA138&lt;&gt;"c","",IF(OR(W138=AE138,X138=AE138,Y138=AE138,Z138=AE138,AA138=AE138,AB138=AE138,AC138=AE138,AD138=AE138),AE138+0.0008,AE138))</f>
        <v/>
      </c>
      <c r="Q138" s="36" t="str">
        <f>IF(results!$AA138&lt;&gt;"c","",IF(OR(W138=AF138,X138=AF138,Y138=AF138,Z138=AF138,AA138=AF138,AB138=AF138,AC138=AF138,AD138=AF138,AE138=AF138),AF138+0.0009,AF138))</f>
        <v/>
      </c>
      <c r="R138" s="36" t="str">
        <f>IF(results!$AA138&lt;&gt;"c","",AG138*2)</f>
        <v/>
      </c>
      <c r="S138" s="4">
        <f t="shared" si="23"/>
        <v>0</v>
      </c>
      <c r="T138" s="4">
        <f t="shared" si="24"/>
        <v>1.38E-5</v>
      </c>
      <c r="U138" s="4" t="str">
        <f>IF(results!$AA138&lt;&gt;"c","",results!Z138)</f>
        <v/>
      </c>
      <c r="V138" s="4">
        <f>IF(results!AA138="A",1,IF(results!AA138="B",2,IF(results!AA138="C",3,99)))</f>
        <v>2</v>
      </c>
      <c r="W138" s="35">
        <f>results!C138+results!D138</f>
        <v>0</v>
      </c>
      <c r="X138" s="35">
        <f>results!E138+results!F138</f>
        <v>0</v>
      </c>
      <c r="Y138" s="35">
        <f>results!G138+results!H138</f>
        <v>41</v>
      </c>
      <c r="Z138" s="35">
        <f>results!I138+results!J138</f>
        <v>0</v>
      </c>
      <c r="AA138" s="35">
        <f>results!K138+results!L138</f>
        <v>0</v>
      </c>
      <c r="AB138" s="35">
        <f>results!M138+results!N138</f>
        <v>0</v>
      </c>
      <c r="AC138" s="35">
        <f>results!O138+results!P138</f>
        <v>0</v>
      </c>
      <c r="AD138" s="35">
        <f>results!Q138+results!R138</f>
        <v>0</v>
      </c>
      <c r="AE138" s="35">
        <f>results!S138+results!T138</f>
        <v>0</v>
      </c>
      <c r="AF138" s="35">
        <f>results!U138+results!V138</f>
        <v>0</v>
      </c>
      <c r="AG138" s="35">
        <f>results!W138+results!X138</f>
        <v>0</v>
      </c>
    </row>
    <row r="139" spans="1:33" x14ac:dyDescent="0.35">
      <c r="A139" s="18">
        <v>133</v>
      </c>
      <c r="B139" s="20">
        <f t="shared" si="21"/>
        <v>39</v>
      </c>
      <c r="C139" s="20">
        <f t="shared" si="22"/>
        <v>53</v>
      </c>
      <c r="D139" s="14">
        <f t="shared" si="20"/>
        <v>43</v>
      </c>
      <c r="E139" s="14">
        <f t="shared" si="20"/>
        <v>43</v>
      </c>
      <c r="F139" s="2" t="str">
        <f>IF(results!AA139&lt;&gt;"c","",results!B139)</f>
        <v/>
      </c>
      <c r="G139" s="2" t="str">
        <f>IF(results!$AA139&lt;&gt;"c","",results!Y139)</f>
        <v/>
      </c>
      <c r="H139" s="36" t="str">
        <f>IF(results!$AA139&lt;&gt;"c","",W139)</f>
        <v/>
      </c>
      <c r="I139" s="36" t="str">
        <f>IF(results!$AA139&lt;&gt;"c","",IF(X139=W139,X139+0.0001,X139))</f>
        <v/>
      </c>
      <c r="J139" s="36" t="str">
        <f>IF(results!$AA139&lt;&gt;"c","",IF(OR(W139=Y139,X139=Y139),Y139+0.0002,Y139))</f>
        <v/>
      </c>
      <c r="K139" s="36" t="str">
        <f>IF(results!$AA139&lt;&gt;"c","",IF(OR(W139=Z139,X139=Z139,Y139=Z139),Z139+0.0003,Z139))</f>
        <v/>
      </c>
      <c r="L139" s="36" t="str">
        <f>IF(results!$AA139&lt;&gt;"c","",IF(OR(W139=AA139,X139=AA139,Y139=AA139,Z139=AA139),AA139+0.0004,AA139))</f>
        <v/>
      </c>
      <c r="M139" s="36" t="str">
        <f>IF(results!$AA139&lt;&gt;"c","",IF(OR(W139=AB139,X139=AB139,Y139=AB139,Z139=AB139,AA139=AB139),AB139+0.0005,AB139))</f>
        <v/>
      </c>
      <c r="N139" s="36" t="str">
        <f>IF(results!$AA139&lt;&gt;"c","",IF(OR(W139=AC139,X139=AC139,Y139=AC139,Z139=AC139,AA139=AC139,AB139=AC139),AC139+0.0006,AC139))</f>
        <v/>
      </c>
      <c r="O139" s="36" t="str">
        <f>IF(results!$AA139&lt;&gt;"c","",IF(OR(W139=AD139,X139=AD139,Y139=AD139,Z139=AD139,AA139=AD139,AB139=AD139,AC139=AD139),AD139+0.0007,AD139))</f>
        <v/>
      </c>
      <c r="P139" s="36" t="str">
        <f>IF(results!$AA139&lt;&gt;"c","",IF(OR(W139=AE139,X139=AE139,Y139=AE139,Z139=AE139,AA139=AE139,AB139=AE139,AC139=AE139,AD139=AE139),AE139+0.0008,AE139))</f>
        <v/>
      </c>
      <c r="Q139" s="36" t="str">
        <f>IF(results!$AA139&lt;&gt;"c","",IF(OR(W139=AF139,X139=AF139,Y139=AF139,Z139=AF139,AA139=AF139,AB139=AF139,AC139=AF139,AD139=AF139,AE139=AF139),AF139+0.0009,AF139))</f>
        <v/>
      </c>
      <c r="R139" s="36" t="str">
        <f>IF(results!$AA139&lt;&gt;"c","",AG139*2)</f>
        <v/>
      </c>
      <c r="S139" s="4">
        <f t="shared" si="23"/>
        <v>0</v>
      </c>
      <c r="T139" s="4">
        <f t="shared" si="24"/>
        <v>1.3899999999999999E-5</v>
      </c>
      <c r="U139" s="4" t="str">
        <f>IF(results!$AA139&lt;&gt;"c","",results!Z139)</f>
        <v/>
      </c>
      <c r="V139" s="4">
        <f>IF(results!AA139="A",1,IF(results!AA139="B",2,IF(results!AA139="C",3,99)))</f>
        <v>2</v>
      </c>
      <c r="W139" s="35">
        <f>results!C139+results!D139</f>
        <v>0</v>
      </c>
      <c r="X139" s="35">
        <f>results!E139+results!F139</f>
        <v>0</v>
      </c>
      <c r="Y139" s="35">
        <f>results!G139+results!H139</f>
        <v>46</v>
      </c>
      <c r="Z139" s="35">
        <f>results!I139+results!J139</f>
        <v>0</v>
      </c>
      <c r="AA139" s="35">
        <f>results!K139+results!L139</f>
        <v>48</v>
      </c>
      <c r="AB139" s="35">
        <f>results!M139+results!N139</f>
        <v>0</v>
      </c>
      <c r="AC139" s="35">
        <f>results!O139+results!P139</f>
        <v>0</v>
      </c>
      <c r="AD139" s="35">
        <f>results!Q139+results!R139</f>
        <v>0</v>
      </c>
      <c r="AE139" s="35">
        <f>results!S139+results!T139</f>
        <v>0</v>
      </c>
      <c r="AF139" s="35">
        <f>results!U139+results!V139</f>
        <v>0</v>
      </c>
      <c r="AG139" s="35">
        <f>results!W139+results!X139</f>
        <v>0</v>
      </c>
    </row>
    <row r="140" spans="1:33" x14ac:dyDescent="0.35">
      <c r="A140" s="18">
        <v>134</v>
      </c>
      <c r="B140" s="20">
        <f t="shared" si="21"/>
        <v>110</v>
      </c>
      <c r="C140" s="20">
        <f t="shared" si="22"/>
        <v>6</v>
      </c>
      <c r="D140" s="14">
        <f t="shared" si="20"/>
        <v>6</v>
      </c>
      <c r="E140" s="14">
        <f t="shared" si="20"/>
        <v>6</v>
      </c>
      <c r="F140" s="2" t="str">
        <f>IF(results!AA140&lt;&gt;"c","",results!B140)</f>
        <v>Unterkoeffler Bernhard</v>
      </c>
      <c r="G140" s="2">
        <f>IF(results!$AA140&lt;&gt;"c","",results!Y140)</f>
        <v>6</v>
      </c>
      <c r="H140" s="36">
        <f>IF(results!$AA140&lt;&gt;"c","",W140)</f>
        <v>0</v>
      </c>
      <c r="I140" s="36">
        <f>IF(results!$AA140&lt;&gt;"c","",IF(X140=W140,X140+0.0001,X140))</f>
        <v>1E-4</v>
      </c>
      <c r="J140" s="36">
        <f>IF(results!$AA140&lt;&gt;"c","",IF(OR(W140=Y140,X140=Y140),Y140+0.0002,Y140))</f>
        <v>56</v>
      </c>
      <c r="K140" s="36">
        <f>IF(results!$AA140&lt;&gt;"c","",IF(OR(W140=Z140,X140=Z140,Y140=Z140),Z140+0.0003,Z140))</f>
        <v>2.9999999999999997E-4</v>
      </c>
      <c r="L140" s="36">
        <f>IF(results!$AA140&lt;&gt;"c","",IF(OR(W140=AA140,X140=AA140,Y140=AA140,Z140=AA140),AA140+0.0004,AA140))</f>
        <v>45</v>
      </c>
      <c r="M140" s="36">
        <f>IF(results!$AA140&lt;&gt;"c","",IF(OR(W140=AB140,X140=AB140,Y140=AB140,Z140=AB140,AA140=AB140),AB140+0.0005,AB140))</f>
        <v>5.0000000000000001E-4</v>
      </c>
      <c r="N140" s="36">
        <f>IF(results!$AA140&lt;&gt;"c","",IF(OR(W140=AC140,X140=AC140,Y140=AC140,Z140=AC140,AA140=AC140,AB140=AC140),AC140+0.0006,AC140))</f>
        <v>42</v>
      </c>
      <c r="O140" s="36">
        <f>IF(results!$AA140&lt;&gt;"c","",IF(OR(W140=AD140,X140=AD140,Y140=AD140,Z140=AD140,AA140=AD140,AB140=AD140,AC140=AD140),AD140+0.0007,AD140))</f>
        <v>6.9999999999999999E-4</v>
      </c>
      <c r="P140" s="36">
        <f>IF(results!$AA140&lt;&gt;"c","",IF(OR(W140=AE140,X140=AE140,Y140=AE140,Z140=AE140,AA140=AE140,AB140=AE140,AC140=AE140,AD140=AE140),AE140+0.0008,AE140))</f>
        <v>57</v>
      </c>
      <c r="Q140" s="36">
        <f>IF(results!$AA140&lt;&gt;"c","",IF(OR(W140=AF140,X140=AF140,Y140=AF140,Z140=AF140,AA140=AF140,AB140=AF140,AC140=AF140,AD140=AF140,AE140=AF140),AF140+0.0009,AF140))</f>
        <v>30</v>
      </c>
      <c r="R140" s="36">
        <f>IF(results!$AA140&lt;&gt;"c","",AG140*2)</f>
        <v>72</v>
      </c>
      <c r="S140" s="4">
        <f t="shared" si="23"/>
        <v>302</v>
      </c>
      <c r="T140" s="4">
        <f t="shared" si="24"/>
        <v>302.00001400000002</v>
      </c>
      <c r="U140" s="4">
        <f>IF(results!$AA140&lt;&gt;"c","",results!Z140)</f>
        <v>27.1</v>
      </c>
      <c r="V140" s="4">
        <f>IF(results!AA140="A",1,IF(results!AA140="B",2,IF(results!AA140="C",3,99)))</f>
        <v>3</v>
      </c>
      <c r="W140" s="35">
        <f>results!C140+results!D140</f>
        <v>0</v>
      </c>
      <c r="X140" s="35">
        <f>results!E140+results!F140</f>
        <v>0</v>
      </c>
      <c r="Y140" s="35">
        <f>results!G140+results!H140</f>
        <v>56</v>
      </c>
      <c r="Z140" s="35">
        <f>results!I140+results!J140</f>
        <v>0</v>
      </c>
      <c r="AA140" s="35">
        <f>results!K140+results!L140</f>
        <v>45</v>
      </c>
      <c r="AB140" s="35">
        <f>results!M140+results!N140</f>
        <v>0</v>
      </c>
      <c r="AC140" s="35">
        <f>results!O140+results!P140</f>
        <v>42</v>
      </c>
      <c r="AD140" s="35">
        <f>results!Q140+results!R140</f>
        <v>0</v>
      </c>
      <c r="AE140" s="35">
        <f>results!S140+results!T140</f>
        <v>57</v>
      </c>
      <c r="AF140" s="35">
        <f>results!U140+results!V140</f>
        <v>30</v>
      </c>
      <c r="AG140" s="35">
        <f>results!W140+results!X140</f>
        <v>36</v>
      </c>
    </row>
    <row r="141" spans="1:33" x14ac:dyDescent="0.35">
      <c r="A141" s="18">
        <v>135</v>
      </c>
      <c r="B141" s="20">
        <f t="shared" si="21"/>
        <v>39</v>
      </c>
      <c r="C141" s="20">
        <f t="shared" si="22"/>
        <v>52</v>
      </c>
      <c r="D141" s="14">
        <f t="shared" si="20"/>
        <v>43</v>
      </c>
      <c r="E141" s="14">
        <f t="shared" si="20"/>
        <v>43</v>
      </c>
      <c r="F141" s="2" t="str">
        <f>IF(results!AA141&lt;&gt;"c","",results!B141)</f>
        <v/>
      </c>
      <c r="G141" s="2" t="str">
        <f>IF(results!$AA141&lt;&gt;"c","",results!Y141)</f>
        <v/>
      </c>
      <c r="H141" s="36" t="str">
        <f>IF(results!$AA141&lt;&gt;"c","",W141)</f>
        <v/>
      </c>
      <c r="I141" s="36" t="str">
        <f>IF(results!$AA141&lt;&gt;"c","",IF(X141=W141,X141+0.0001,X141))</f>
        <v/>
      </c>
      <c r="J141" s="36" t="str">
        <f>IF(results!$AA141&lt;&gt;"c","",IF(OR(W141=Y141,X141=Y141),Y141+0.0002,Y141))</f>
        <v/>
      </c>
      <c r="K141" s="36" t="str">
        <f>IF(results!$AA141&lt;&gt;"c","",IF(OR(W141=Z141,X141=Z141,Y141=Z141),Z141+0.0003,Z141))</f>
        <v/>
      </c>
      <c r="L141" s="36" t="str">
        <f>IF(results!$AA141&lt;&gt;"c","",IF(OR(W141=AA141,X141=AA141,Y141=AA141,Z141=AA141),AA141+0.0004,AA141))</f>
        <v/>
      </c>
      <c r="M141" s="36" t="str">
        <f>IF(results!$AA141&lt;&gt;"c","",IF(OR(W141=AB141,X141=AB141,Y141=AB141,Z141=AB141,AA141=AB141),AB141+0.0005,AB141))</f>
        <v/>
      </c>
      <c r="N141" s="36" t="str">
        <f>IF(results!$AA141&lt;&gt;"c","",IF(OR(W141=AC141,X141=AC141,Y141=AC141,Z141=AC141,AA141=AC141,AB141=AC141),AC141+0.0006,AC141))</f>
        <v/>
      </c>
      <c r="O141" s="36" t="str">
        <f>IF(results!$AA141&lt;&gt;"c","",IF(OR(W141=AD141,X141=AD141,Y141=AD141,Z141=AD141,AA141=AD141,AB141=AD141,AC141=AD141),AD141+0.0007,AD141))</f>
        <v/>
      </c>
      <c r="P141" s="36" t="str">
        <f>IF(results!$AA141&lt;&gt;"c","",IF(OR(W141=AE141,X141=AE141,Y141=AE141,Z141=AE141,AA141=AE141,AB141=AE141,AC141=AE141,AD141=AE141),AE141+0.0008,AE141))</f>
        <v/>
      </c>
      <c r="Q141" s="36" t="str">
        <f>IF(results!$AA141&lt;&gt;"c","",IF(OR(W141=AF141,X141=AF141,Y141=AF141,Z141=AF141,AA141=AF141,AB141=AF141,AC141=AF141,AD141=AF141,AE141=AF141),AF141+0.0009,AF141))</f>
        <v/>
      </c>
      <c r="R141" s="36" t="str">
        <f>IF(results!$AA141&lt;&gt;"c","",AG141*2)</f>
        <v/>
      </c>
      <c r="S141" s="4">
        <f t="shared" si="23"/>
        <v>0</v>
      </c>
      <c r="T141" s="4">
        <f t="shared" si="24"/>
        <v>1.4099999999999999E-5</v>
      </c>
      <c r="U141" s="4" t="str">
        <f>IF(results!$AA141&lt;&gt;"c","",results!Z141)</f>
        <v/>
      </c>
      <c r="V141" s="4">
        <f>IF(results!AA141="A",1,IF(results!AA141="B",2,IF(results!AA141="C",3,99)))</f>
        <v>2</v>
      </c>
      <c r="W141" s="35">
        <f>results!C141+results!D141</f>
        <v>0</v>
      </c>
      <c r="X141" s="35">
        <f>results!E141+results!F141</f>
        <v>0</v>
      </c>
      <c r="Y141" s="35">
        <f>results!G141+results!H141</f>
        <v>0</v>
      </c>
      <c r="Z141" s="35">
        <f>results!I141+results!J141</f>
        <v>38</v>
      </c>
      <c r="AA141" s="35">
        <f>results!K141+results!L141</f>
        <v>0</v>
      </c>
      <c r="AB141" s="35">
        <f>results!M141+results!N141</f>
        <v>0</v>
      </c>
      <c r="AC141" s="35">
        <f>results!O141+results!P141</f>
        <v>0</v>
      </c>
      <c r="AD141" s="35">
        <f>results!Q141+results!R141</f>
        <v>0</v>
      </c>
      <c r="AE141" s="35">
        <f>results!S141+results!T141</f>
        <v>0</v>
      </c>
      <c r="AF141" s="35">
        <f>results!U141+results!V141</f>
        <v>0</v>
      </c>
      <c r="AG141" s="35">
        <f>results!W141+results!X141</f>
        <v>0</v>
      </c>
    </row>
    <row r="142" spans="1:33" x14ac:dyDescent="0.35">
      <c r="A142" s="18">
        <v>136</v>
      </c>
      <c r="B142" s="20">
        <f t="shared" si="21"/>
        <v>1</v>
      </c>
      <c r="C142" s="20">
        <f t="shared" si="22"/>
        <v>51</v>
      </c>
      <c r="D142" s="14">
        <f t="shared" si="20"/>
        <v>43</v>
      </c>
      <c r="E142" s="14">
        <f t="shared" si="20"/>
        <v>43</v>
      </c>
      <c r="F142" s="2" t="str">
        <f>IF(results!AA142&lt;&gt;"c","",results!B142)</f>
        <v/>
      </c>
      <c r="G142" s="2" t="str">
        <f>IF(results!$AA142&lt;&gt;"c","",results!Y142)</f>
        <v/>
      </c>
      <c r="H142" s="36" t="str">
        <f>IF(results!$AA142&lt;&gt;"c","",W142)</f>
        <v/>
      </c>
      <c r="I142" s="36" t="str">
        <f>IF(results!$AA142&lt;&gt;"c","",IF(X142=W142,X142+0.0001,X142))</f>
        <v/>
      </c>
      <c r="J142" s="36" t="str">
        <f>IF(results!$AA142&lt;&gt;"c","",IF(OR(W142=Y142,X142=Y142),Y142+0.0002,Y142))</f>
        <v/>
      </c>
      <c r="K142" s="36" t="str">
        <f>IF(results!$AA142&lt;&gt;"c","",IF(OR(W142=Z142,X142=Z142,Y142=Z142),Z142+0.0003,Z142))</f>
        <v/>
      </c>
      <c r="L142" s="36" t="str">
        <f>IF(results!$AA142&lt;&gt;"c","",IF(OR(W142=AA142,X142=AA142,Y142=AA142,Z142=AA142),AA142+0.0004,AA142))</f>
        <v/>
      </c>
      <c r="M142" s="36" t="str">
        <f>IF(results!$AA142&lt;&gt;"c","",IF(OR(W142=AB142,X142=AB142,Y142=AB142,Z142=AB142,AA142=AB142),AB142+0.0005,AB142))</f>
        <v/>
      </c>
      <c r="N142" s="36" t="str">
        <f>IF(results!$AA142&lt;&gt;"c","",IF(OR(W142=AC142,X142=AC142,Y142=AC142,Z142=AC142,AA142=AC142,AB142=AC142),AC142+0.0006,AC142))</f>
        <v/>
      </c>
      <c r="O142" s="36" t="str">
        <f>IF(results!$AA142&lt;&gt;"c","",IF(OR(W142=AD142,X142=AD142,Y142=AD142,Z142=AD142,AA142=AD142,AB142=AD142,AC142=AD142),AD142+0.0007,AD142))</f>
        <v/>
      </c>
      <c r="P142" s="36" t="str">
        <f>IF(results!$AA142&lt;&gt;"c","",IF(OR(W142=AE142,X142=AE142,Y142=AE142,Z142=AE142,AA142=AE142,AB142=AE142,AC142=AE142,AD142=AE142),AE142+0.0008,AE142))</f>
        <v/>
      </c>
      <c r="Q142" s="36" t="str">
        <f>IF(results!$AA142&lt;&gt;"c","",IF(OR(W142=AF142,X142=AF142,Y142=AF142,Z142=AF142,AA142=AF142,AB142=AF142,AC142=AF142,AD142=AF142,AE142=AF142),AF142+0.0009,AF142))</f>
        <v/>
      </c>
      <c r="R142" s="36" t="str">
        <f>IF(results!$AA142&lt;&gt;"c","",AG142*2)</f>
        <v/>
      </c>
      <c r="S142" s="4">
        <f t="shared" si="23"/>
        <v>0</v>
      </c>
      <c r="T142" s="4">
        <f t="shared" si="24"/>
        <v>1.42E-5</v>
      </c>
      <c r="U142" s="4" t="str">
        <f>IF(results!$AA142&lt;&gt;"c","",results!Z142)</f>
        <v/>
      </c>
      <c r="V142" s="4">
        <f>IF(results!AA142="A",1,IF(results!AA142="B",2,IF(results!AA142="C",3,99)))</f>
        <v>1</v>
      </c>
      <c r="W142" s="35">
        <f>results!C142+results!D142</f>
        <v>0</v>
      </c>
      <c r="X142" s="35">
        <f>results!E142+results!F142</f>
        <v>0</v>
      </c>
      <c r="Y142" s="35">
        <f>results!G142+results!H142</f>
        <v>0</v>
      </c>
      <c r="Z142" s="35">
        <f>results!I142+results!J142</f>
        <v>0</v>
      </c>
      <c r="AA142" s="35">
        <f>results!K142+results!L142</f>
        <v>0</v>
      </c>
      <c r="AB142" s="35">
        <f>results!M142+results!N142</f>
        <v>0</v>
      </c>
      <c r="AC142" s="35">
        <f>results!O142+results!P142</f>
        <v>42</v>
      </c>
      <c r="AD142" s="35">
        <f>results!Q142+results!R142</f>
        <v>59</v>
      </c>
      <c r="AE142" s="35">
        <f>results!S142+results!T142</f>
        <v>46</v>
      </c>
      <c r="AF142" s="35">
        <f>results!U142+results!V142</f>
        <v>0</v>
      </c>
      <c r="AG142" s="35">
        <f>results!W142+results!X142</f>
        <v>0</v>
      </c>
    </row>
    <row r="143" spans="1:33" x14ac:dyDescent="0.35">
      <c r="A143" s="18">
        <v>137</v>
      </c>
      <c r="B143" s="20">
        <f t="shared" si="21"/>
        <v>39</v>
      </c>
      <c r="C143" s="20">
        <f t="shared" si="22"/>
        <v>50</v>
      </c>
      <c r="D143" s="14">
        <f t="shared" si="20"/>
        <v>43</v>
      </c>
      <c r="E143" s="14">
        <f t="shared" si="20"/>
        <v>43</v>
      </c>
      <c r="F143" s="2" t="str">
        <f>IF(results!AA143&lt;&gt;"c","",results!B143)</f>
        <v/>
      </c>
      <c r="G143" s="2" t="str">
        <f>IF(results!$AA143&lt;&gt;"c","",results!Y143)</f>
        <v/>
      </c>
      <c r="H143" s="36" t="str">
        <f>IF(results!$AA143&lt;&gt;"c","",W143)</f>
        <v/>
      </c>
      <c r="I143" s="36" t="str">
        <f>IF(results!$AA143&lt;&gt;"c","",IF(X143=W143,X143+0.0001,X143))</f>
        <v/>
      </c>
      <c r="J143" s="36" t="str">
        <f>IF(results!$AA143&lt;&gt;"c","",IF(OR(W143=Y143,X143=Y143),Y143+0.0002,Y143))</f>
        <v/>
      </c>
      <c r="K143" s="36" t="str">
        <f>IF(results!$AA143&lt;&gt;"c","",IF(OR(W143=Z143,X143=Z143,Y143=Z143),Z143+0.0003,Z143))</f>
        <v/>
      </c>
      <c r="L143" s="36" t="str">
        <f>IF(results!$AA143&lt;&gt;"c","",IF(OR(W143=AA143,X143=AA143,Y143=AA143,Z143=AA143),AA143+0.0004,AA143))</f>
        <v/>
      </c>
      <c r="M143" s="36" t="str">
        <f>IF(results!$AA143&lt;&gt;"c","",IF(OR(W143=AB143,X143=AB143,Y143=AB143,Z143=AB143,AA143=AB143),AB143+0.0005,AB143))</f>
        <v/>
      </c>
      <c r="N143" s="36" t="str">
        <f>IF(results!$AA143&lt;&gt;"c","",IF(OR(W143=AC143,X143=AC143,Y143=AC143,Z143=AC143,AA143=AC143,AB143=AC143),AC143+0.0006,AC143))</f>
        <v/>
      </c>
      <c r="O143" s="36" t="str">
        <f>IF(results!$AA143&lt;&gt;"c","",IF(OR(W143=AD143,X143=AD143,Y143=AD143,Z143=AD143,AA143=AD143,AB143=AD143,AC143=AD143),AD143+0.0007,AD143))</f>
        <v/>
      </c>
      <c r="P143" s="36" t="str">
        <f>IF(results!$AA143&lt;&gt;"c","",IF(OR(W143=AE143,X143=AE143,Y143=AE143,Z143=AE143,AA143=AE143,AB143=AE143,AC143=AE143,AD143=AE143),AE143+0.0008,AE143))</f>
        <v/>
      </c>
      <c r="Q143" s="36" t="str">
        <f>IF(results!$AA143&lt;&gt;"c","",IF(OR(W143=AF143,X143=AF143,Y143=AF143,Z143=AF143,AA143=AF143,AB143=AF143,AC143=AF143,AD143=AF143,AE143=AF143),AF143+0.0009,AF143))</f>
        <v/>
      </c>
      <c r="R143" s="36" t="str">
        <f>IF(results!$AA143&lt;&gt;"c","",AG143*2)</f>
        <v/>
      </c>
      <c r="S143" s="4">
        <f t="shared" si="23"/>
        <v>0</v>
      </c>
      <c r="T143" s="4">
        <f t="shared" si="24"/>
        <v>1.4299999999999999E-5</v>
      </c>
      <c r="U143" s="4" t="str">
        <f>IF(results!$AA143&lt;&gt;"c","",results!Z143)</f>
        <v/>
      </c>
      <c r="V143" s="4">
        <f>IF(results!AA143="A",1,IF(results!AA143="B",2,IF(results!AA143="C",3,99)))</f>
        <v>2</v>
      </c>
      <c r="W143" s="35">
        <f>results!C143+results!D143</f>
        <v>43</v>
      </c>
      <c r="X143" s="35">
        <f>results!E143+results!F143</f>
        <v>0</v>
      </c>
      <c r="Y143" s="35">
        <f>results!G143+results!H143</f>
        <v>0</v>
      </c>
      <c r="Z143" s="35">
        <f>results!I143+results!J143</f>
        <v>28</v>
      </c>
      <c r="AA143" s="35">
        <f>results!K143+results!L143</f>
        <v>37</v>
      </c>
      <c r="AB143" s="35">
        <f>results!M143+results!N143</f>
        <v>46</v>
      </c>
      <c r="AC143" s="35">
        <f>results!O143+results!P143</f>
        <v>56</v>
      </c>
      <c r="AD143" s="35">
        <f>results!Q143+results!R143</f>
        <v>62</v>
      </c>
      <c r="AE143" s="35">
        <f>results!S143+results!T143</f>
        <v>56</v>
      </c>
      <c r="AF143" s="35">
        <f>results!U143+results!V143</f>
        <v>0</v>
      </c>
      <c r="AG143" s="35">
        <f>results!W143+results!X143</f>
        <v>47</v>
      </c>
    </row>
    <row r="144" spans="1:33" x14ac:dyDescent="0.35">
      <c r="A144" s="18">
        <v>138</v>
      </c>
      <c r="B144" s="20">
        <f t="shared" si="21"/>
        <v>39</v>
      </c>
      <c r="C144" s="20">
        <f t="shared" si="22"/>
        <v>49</v>
      </c>
      <c r="D144" s="14">
        <f t="shared" si="20"/>
        <v>43</v>
      </c>
      <c r="E144" s="14">
        <f t="shared" si="20"/>
        <v>43</v>
      </c>
      <c r="F144" s="2" t="str">
        <f>IF(results!AA144&lt;&gt;"c","",results!B144)</f>
        <v/>
      </c>
      <c r="G144" s="2" t="str">
        <f>IF(results!$AA144&lt;&gt;"c","",results!Y144)</f>
        <v/>
      </c>
      <c r="H144" s="36" t="str">
        <f>IF(results!$AA144&lt;&gt;"c","",W144)</f>
        <v/>
      </c>
      <c r="I144" s="36" t="str">
        <f>IF(results!$AA144&lt;&gt;"c","",IF(X144=W144,X144+0.0001,X144))</f>
        <v/>
      </c>
      <c r="J144" s="36" t="str">
        <f>IF(results!$AA144&lt;&gt;"c","",IF(OR(W144=Y144,X144=Y144),Y144+0.0002,Y144))</f>
        <v/>
      </c>
      <c r="K144" s="36" t="str">
        <f>IF(results!$AA144&lt;&gt;"c","",IF(OR(W144=Z144,X144=Z144,Y144=Z144),Z144+0.0003,Z144))</f>
        <v/>
      </c>
      <c r="L144" s="36" t="str">
        <f>IF(results!$AA144&lt;&gt;"c","",IF(OR(W144=AA144,X144=AA144,Y144=AA144,Z144=AA144),AA144+0.0004,AA144))</f>
        <v/>
      </c>
      <c r="M144" s="36" t="str">
        <f>IF(results!$AA144&lt;&gt;"c","",IF(OR(W144=AB144,X144=AB144,Y144=AB144,Z144=AB144,AA144=AB144),AB144+0.0005,AB144))</f>
        <v/>
      </c>
      <c r="N144" s="36" t="str">
        <f>IF(results!$AA144&lt;&gt;"c","",IF(OR(W144=AC144,X144=AC144,Y144=AC144,Z144=AC144,AA144=AC144,AB144=AC144),AC144+0.0006,AC144))</f>
        <v/>
      </c>
      <c r="O144" s="36" t="str">
        <f>IF(results!$AA144&lt;&gt;"c","",IF(OR(W144=AD144,X144=AD144,Y144=AD144,Z144=AD144,AA144=AD144,AB144=AD144,AC144=AD144),AD144+0.0007,AD144))</f>
        <v/>
      </c>
      <c r="P144" s="36" t="str">
        <f>IF(results!$AA144&lt;&gt;"c","",IF(OR(W144=AE144,X144=AE144,Y144=AE144,Z144=AE144,AA144=AE144,AB144=AE144,AC144=AE144,AD144=AE144),AE144+0.0008,AE144))</f>
        <v/>
      </c>
      <c r="Q144" s="36" t="str">
        <f>IF(results!$AA144&lt;&gt;"c","",IF(OR(W144=AF144,X144=AF144,Y144=AF144,Z144=AF144,AA144=AF144,AB144=AF144,AC144=AF144,AD144=AF144,AE144=AF144),AF144+0.0009,AF144))</f>
        <v/>
      </c>
      <c r="R144" s="36" t="str">
        <f>IF(results!$AA144&lt;&gt;"c","",AG144*2)</f>
        <v/>
      </c>
      <c r="S144" s="4">
        <f t="shared" si="23"/>
        <v>0</v>
      </c>
      <c r="T144" s="4">
        <f t="shared" si="24"/>
        <v>1.4399999999999999E-5</v>
      </c>
      <c r="U144" s="4" t="str">
        <f>IF(results!$AA144&lt;&gt;"c","",results!Z144)</f>
        <v/>
      </c>
      <c r="V144" s="4">
        <f>IF(results!AA144="A",1,IF(results!AA144="B",2,IF(results!AA144="C",3,99)))</f>
        <v>2</v>
      </c>
      <c r="W144" s="35">
        <f>results!C144+results!D144</f>
        <v>0</v>
      </c>
      <c r="X144" s="35">
        <f>results!E144+results!F144</f>
        <v>37</v>
      </c>
      <c r="Y144" s="35">
        <f>results!G144+results!H144</f>
        <v>0</v>
      </c>
      <c r="Z144" s="35">
        <f>results!I144+results!J144</f>
        <v>0</v>
      </c>
      <c r="AA144" s="35">
        <f>results!K144+results!L144</f>
        <v>0</v>
      </c>
      <c r="AB144" s="35">
        <f>results!M144+results!N144</f>
        <v>47</v>
      </c>
      <c r="AC144" s="35">
        <f>results!O144+results!P144</f>
        <v>0</v>
      </c>
      <c r="AD144" s="35">
        <f>results!Q144+results!R144</f>
        <v>0</v>
      </c>
      <c r="AE144" s="35">
        <f>results!S144+results!T144</f>
        <v>0</v>
      </c>
      <c r="AF144" s="35">
        <f>results!U144+results!V144</f>
        <v>55</v>
      </c>
      <c r="AG144" s="35">
        <f>results!W144+results!X144</f>
        <v>50</v>
      </c>
    </row>
    <row r="145" spans="1:33" x14ac:dyDescent="0.35">
      <c r="A145" s="18">
        <v>139</v>
      </c>
      <c r="B145" s="20">
        <f t="shared" si="21"/>
        <v>110</v>
      </c>
      <c r="C145" s="20">
        <f t="shared" si="22"/>
        <v>7</v>
      </c>
      <c r="D145" s="14">
        <f t="shared" si="20"/>
        <v>7</v>
      </c>
      <c r="E145" s="14">
        <f t="shared" si="20"/>
        <v>7</v>
      </c>
      <c r="F145" s="2" t="str">
        <f>IF(results!AA145&lt;&gt;"c","",results!B145)</f>
        <v>Wurzer Ilse Christine</v>
      </c>
      <c r="G145" s="2">
        <f>IF(results!$AA145&lt;&gt;"c","",results!Y145)</f>
        <v>4</v>
      </c>
      <c r="H145" s="36">
        <f>IF(results!$AA145&lt;&gt;"c","",W145)</f>
        <v>0</v>
      </c>
      <c r="I145" s="36">
        <f>IF(results!$AA145&lt;&gt;"c","",IF(X145=W145,X145+0.0001,X145))</f>
        <v>62</v>
      </c>
      <c r="J145" s="36">
        <f>IF(results!$AA145&lt;&gt;"c","",IF(OR(W145=Y145,X145=Y145),Y145+0.0002,Y145))</f>
        <v>2.0000000000000001E-4</v>
      </c>
      <c r="K145" s="36">
        <f>IF(results!$AA145&lt;&gt;"c","",IF(OR(W145=Z145,X145=Z145,Y145=Z145),Z145+0.0003,Z145))</f>
        <v>2.9999999999999997E-4</v>
      </c>
      <c r="L145" s="36">
        <f>IF(results!$AA145&lt;&gt;"c","",IF(OR(W145=AA145,X145=AA145,Y145=AA145,Z145=AA145),AA145+0.0004,AA145))</f>
        <v>4.0000000000000002E-4</v>
      </c>
      <c r="M145" s="36">
        <f>IF(results!$AA145&lt;&gt;"c","",IF(OR(W145=AB145,X145=AB145,Y145=AB145,Z145=AB145,AA145=AB145),AB145+0.0005,AB145))</f>
        <v>58</v>
      </c>
      <c r="N145" s="36">
        <f>IF(results!$AA145&lt;&gt;"c","",IF(OR(W145=AC145,X145=AC145,Y145=AC145,Z145=AC145,AA145=AC145,AB145=AC145),AC145+0.0006,AC145))</f>
        <v>5.9999999999999995E-4</v>
      </c>
      <c r="O145" s="36">
        <f>IF(results!$AA145&lt;&gt;"c","",IF(OR(W145=AD145,X145=AD145,Y145=AD145,Z145=AD145,AA145=AD145,AB145=AD145,AC145=AD145),AD145+0.0007,AD145))</f>
        <v>6.9999999999999999E-4</v>
      </c>
      <c r="P145" s="36">
        <f>IF(results!$AA145&lt;&gt;"c","",IF(OR(W145=AE145,X145=AE145,Y145=AE145,Z145=AE145,AA145=AE145,AB145=AE145,AC145=AE145,AD145=AE145),AE145+0.0008,AE145))</f>
        <v>8.0000000000000004E-4</v>
      </c>
      <c r="Q145" s="36">
        <f>IF(results!$AA145&lt;&gt;"c","",IF(OR(W145=AF145,X145=AF145,Y145=AF145,Z145=AF145,AA145=AF145,AB145=AF145,AC145=AF145,AD145=AF145,AE145=AF145),AF145+0.0009,AF145))</f>
        <v>50</v>
      </c>
      <c r="R145" s="36">
        <f>IF(results!$AA145&lt;&gt;"c","",AG145*2)</f>
        <v>122</v>
      </c>
      <c r="S145" s="4">
        <f t="shared" si="23"/>
        <v>292.00150000000002</v>
      </c>
      <c r="T145" s="4">
        <f t="shared" si="24"/>
        <v>292.00151450000004</v>
      </c>
      <c r="U145" s="4">
        <f>IF(results!$AA145&lt;&gt;"c","",results!Z145)</f>
        <v>34.5</v>
      </c>
      <c r="V145" s="4">
        <f>IF(results!AA145="A",1,IF(results!AA145="B",2,IF(results!AA145="C",3,99)))</f>
        <v>3</v>
      </c>
      <c r="W145" s="35">
        <f>results!C145+results!D145</f>
        <v>0</v>
      </c>
      <c r="X145" s="35">
        <f>results!E145+results!F145</f>
        <v>62</v>
      </c>
      <c r="Y145" s="35">
        <f>results!G145+results!H145</f>
        <v>0</v>
      </c>
      <c r="Z145" s="35">
        <f>results!I145+results!J145</f>
        <v>0</v>
      </c>
      <c r="AA145" s="35">
        <f>results!K145+results!L145</f>
        <v>0</v>
      </c>
      <c r="AB145" s="35">
        <f>results!M145+results!N145</f>
        <v>58</v>
      </c>
      <c r="AC145" s="35">
        <f>results!O145+results!P145</f>
        <v>0</v>
      </c>
      <c r="AD145" s="35">
        <f>results!Q145+results!R145</f>
        <v>0</v>
      </c>
      <c r="AE145" s="35">
        <f>results!S145+results!T145</f>
        <v>0</v>
      </c>
      <c r="AF145" s="35">
        <f>results!U145+results!V145</f>
        <v>50</v>
      </c>
      <c r="AG145" s="35">
        <f>results!W145+results!X145</f>
        <v>61</v>
      </c>
    </row>
    <row r="146" spans="1:33" x14ac:dyDescent="0.35">
      <c r="A146" s="18">
        <v>140</v>
      </c>
      <c r="B146" s="20">
        <f t="shared" si="21"/>
        <v>39</v>
      </c>
      <c r="C146" s="20">
        <f t="shared" si="22"/>
        <v>48</v>
      </c>
      <c r="D146" s="14">
        <f t="shared" si="20"/>
        <v>43</v>
      </c>
      <c r="E146" s="14">
        <f t="shared" si="20"/>
        <v>43</v>
      </c>
      <c r="F146" s="2" t="str">
        <f>IF(results!AA146&lt;&gt;"c","",results!B146)</f>
        <v/>
      </c>
      <c r="G146" s="2" t="str">
        <f>IF(results!$AA146&lt;&gt;"c","",results!Y146)</f>
        <v/>
      </c>
      <c r="H146" s="36" t="str">
        <f>IF(results!$AA146&lt;&gt;"c","",W146)</f>
        <v/>
      </c>
      <c r="I146" s="36" t="str">
        <f>IF(results!$AA146&lt;&gt;"c","",IF(X146=W146,X146+0.0001,X146))</f>
        <v/>
      </c>
      <c r="J146" s="36" t="str">
        <f>IF(results!$AA146&lt;&gt;"c","",IF(OR(W146=Y146,X146=Y146),Y146+0.0002,Y146))</f>
        <v/>
      </c>
      <c r="K146" s="36" t="str">
        <f>IF(results!$AA146&lt;&gt;"c","",IF(OR(W146=Z146,X146=Z146,Y146=Z146),Z146+0.0003,Z146))</f>
        <v/>
      </c>
      <c r="L146" s="36" t="str">
        <f>IF(results!$AA146&lt;&gt;"c","",IF(OR(W146=AA146,X146=AA146,Y146=AA146,Z146=AA146),AA146+0.0004,AA146))</f>
        <v/>
      </c>
      <c r="M146" s="36" t="str">
        <f>IF(results!$AA146&lt;&gt;"c","",IF(OR(W146=AB146,X146=AB146,Y146=AB146,Z146=AB146,AA146=AB146),AB146+0.0005,AB146))</f>
        <v/>
      </c>
      <c r="N146" s="36" t="str">
        <f>IF(results!$AA146&lt;&gt;"c","",IF(OR(W146=AC146,X146=AC146,Y146=AC146,Z146=AC146,AA146=AC146,AB146=AC146),AC146+0.0006,AC146))</f>
        <v/>
      </c>
      <c r="O146" s="36" t="str">
        <f>IF(results!$AA146&lt;&gt;"c","",IF(OR(W146=AD146,X146=AD146,Y146=AD146,Z146=AD146,AA146=AD146,AB146=AD146,AC146=AD146),AD146+0.0007,AD146))</f>
        <v/>
      </c>
      <c r="P146" s="36" t="str">
        <f>IF(results!$AA146&lt;&gt;"c","",IF(OR(W146=AE146,X146=AE146,Y146=AE146,Z146=AE146,AA146=AE146,AB146=AE146,AC146=AE146,AD146=AE146),AE146+0.0008,AE146))</f>
        <v/>
      </c>
      <c r="Q146" s="36" t="str">
        <f>IF(results!$AA146&lt;&gt;"c","",IF(OR(W146=AF146,X146=AF146,Y146=AF146,Z146=AF146,AA146=AF146,AB146=AF146,AC146=AF146,AD146=AF146,AE146=AF146),AF146+0.0009,AF146))</f>
        <v/>
      </c>
      <c r="R146" s="36" t="str">
        <f>IF(results!$AA146&lt;&gt;"c","",AG146*2)</f>
        <v/>
      </c>
      <c r="S146" s="4">
        <f t="shared" si="23"/>
        <v>0</v>
      </c>
      <c r="T146" s="4">
        <f t="shared" si="24"/>
        <v>1.4599999999999999E-5</v>
      </c>
      <c r="U146" s="4" t="str">
        <f>IF(results!$AA146&lt;&gt;"c","",results!Z146)</f>
        <v/>
      </c>
      <c r="V146" s="4">
        <f>IF(results!AA146="A",1,IF(results!AA146="B",2,IF(results!AA146="C",3,99)))</f>
        <v>2</v>
      </c>
      <c r="W146" s="35">
        <f>results!C146+results!D146</f>
        <v>0</v>
      </c>
      <c r="X146" s="35">
        <f>results!E146+results!F146</f>
        <v>0</v>
      </c>
      <c r="Y146" s="35">
        <f>results!G146+results!H146</f>
        <v>0</v>
      </c>
      <c r="Z146" s="35">
        <f>results!I146+results!J146</f>
        <v>0</v>
      </c>
      <c r="AA146" s="35">
        <f>results!K146+results!L146</f>
        <v>0</v>
      </c>
      <c r="AB146" s="35">
        <f>results!M146+results!N146</f>
        <v>0</v>
      </c>
      <c r="AC146" s="35">
        <f>results!O146+results!P146</f>
        <v>0</v>
      </c>
      <c r="AD146" s="35">
        <f>results!Q146+results!R146</f>
        <v>0</v>
      </c>
      <c r="AE146" s="35">
        <f>results!S146+results!T146</f>
        <v>0</v>
      </c>
      <c r="AF146" s="35">
        <f>results!U146+results!V146</f>
        <v>0</v>
      </c>
      <c r="AG146" s="35">
        <f>results!W146+results!X146</f>
        <v>59</v>
      </c>
    </row>
    <row r="147" spans="1:33" x14ac:dyDescent="0.35">
      <c r="A147" s="18">
        <v>141</v>
      </c>
      <c r="B147" s="20">
        <f t="shared" si="21"/>
        <v>110</v>
      </c>
      <c r="C147" s="20">
        <f t="shared" si="22"/>
        <v>37</v>
      </c>
      <c r="D147" s="14">
        <f t="shared" ref="D147:E156" si="25">_xlfn.RANK.EQ($S147,$S$7:$S$156,0)</f>
        <v>37</v>
      </c>
      <c r="E147" s="14">
        <f t="shared" si="25"/>
        <v>37</v>
      </c>
      <c r="F147" s="2" t="str">
        <f>IF(results!AA147&lt;&gt;"c","",results!B147)</f>
        <v xml:space="preserve">Wutti Ines </v>
      </c>
      <c r="G147" s="2">
        <f>IF(results!$AA147&lt;&gt;"c","",results!Y147)</f>
        <v>1</v>
      </c>
      <c r="H147" s="36">
        <f>IF(results!$AA147&lt;&gt;"c","",W147)</f>
        <v>29</v>
      </c>
      <c r="I147" s="36">
        <f>IF(results!$AA147&lt;&gt;"c","",IF(X147=W147,X147+0.0001,X147))</f>
        <v>0</v>
      </c>
      <c r="J147" s="36">
        <f>IF(results!$AA147&lt;&gt;"c","",IF(OR(W147=Y147,X147=Y147),Y147+0.0002,Y147))</f>
        <v>2.0000000000000001E-4</v>
      </c>
      <c r="K147" s="36">
        <f>IF(results!$AA147&lt;&gt;"c","",IF(OR(W147=Z147,X147=Z147,Y147=Z147),Z147+0.0003,Z147))</f>
        <v>2.9999999999999997E-4</v>
      </c>
      <c r="L147" s="36">
        <f>IF(results!$AA147&lt;&gt;"c","",IF(OR(W147=AA147,X147=AA147,Y147=AA147,Z147=AA147),AA147+0.0004,AA147))</f>
        <v>4.0000000000000002E-4</v>
      </c>
      <c r="M147" s="36">
        <f>IF(results!$AA147&lt;&gt;"c","",IF(OR(W147=AB147,X147=AB147,Y147=AB147,Z147=AB147,AA147=AB147),AB147+0.0005,AB147))</f>
        <v>5.0000000000000001E-4</v>
      </c>
      <c r="N147" s="36">
        <f>IF(results!$AA147&lt;&gt;"c","",IF(OR(W147=AC147,X147=AC147,Y147=AC147,Z147=AC147,AA147=AC147,AB147=AC147),AC147+0.0006,AC147))</f>
        <v>5.9999999999999995E-4</v>
      </c>
      <c r="O147" s="36">
        <f>IF(results!$AA147&lt;&gt;"c","",IF(OR(W147=AD147,X147=AD147,Y147=AD147,Z147=AD147,AA147=AD147,AB147=AD147,AC147=AD147),AD147+0.0007,AD147))</f>
        <v>6.9999999999999999E-4</v>
      </c>
      <c r="P147" s="36">
        <f>IF(results!$AA147&lt;&gt;"c","",IF(OR(W147=AE147,X147=AE147,Y147=AE147,Z147=AE147,AA147=AE147,AB147=AE147,AC147=AE147,AD147=AE147),AE147+0.0008,AE147))</f>
        <v>8.0000000000000004E-4</v>
      </c>
      <c r="Q147" s="36">
        <f>IF(results!$AA147&lt;&gt;"c","",IF(OR(W147=AF147,X147=AF147,Y147=AF147,Z147=AF147,AA147=AF147,AB147=AF147,AC147=AF147,AD147=AF147,AE147=AF147),AF147+0.0009,AF147))</f>
        <v>8.9999999999999998E-4</v>
      </c>
      <c r="R147" s="36">
        <f>IF(results!$AA147&lt;&gt;"c","",AG147*2)</f>
        <v>0</v>
      </c>
      <c r="S147" s="4">
        <f t="shared" ref="S147:S156" si="26">IF(F147&lt;&gt;"",(MAX(H147:R147)+LARGE(H147:R147,2)+LARGE(H147:R147,3)+LARGE(H147:R147,4)+LARGE(H147:R147,5)+LARGE(H147:R147,6)),0)</f>
        <v>29.003499999999999</v>
      </c>
      <c r="T147" s="4">
        <f t="shared" ref="T147:T156" si="27">S147+0.0000001*ROW()</f>
        <v>29.0035147</v>
      </c>
      <c r="U147" s="4">
        <f>IF(results!$AA147&lt;&gt;"c","",results!Z147)</f>
        <v>46.9</v>
      </c>
      <c r="V147" s="4">
        <f>IF(results!AA147="A",1,IF(results!AA147="B",2,IF(results!AA147="C",3,99)))</f>
        <v>3</v>
      </c>
      <c r="W147" s="35">
        <f>results!C147+results!D147</f>
        <v>29</v>
      </c>
      <c r="X147" s="35">
        <f>results!E147+results!F147</f>
        <v>0</v>
      </c>
      <c r="Y147" s="35">
        <f>results!G147+results!H147</f>
        <v>0</v>
      </c>
      <c r="Z147" s="35">
        <f>results!I147+results!J147</f>
        <v>0</v>
      </c>
      <c r="AA147" s="35">
        <f>results!K147+results!L147</f>
        <v>0</v>
      </c>
      <c r="AB147" s="35">
        <f>results!M147+results!N147</f>
        <v>0</v>
      </c>
      <c r="AC147" s="35">
        <f>results!O147+results!P147</f>
        <v>0</v>
      </c>
      <c r="AD147" s="35">
        <f>results!Q147+results!R147</f>
        <v>0</v>
      </c>
      <c r="AE147" s="35">
        <f>results!S147+results!T147</f>
        <v>0</v>
      </c>
      <c r="AF147" s="35">
        <f>results!U147+results!V147</f>
        <v>0</v>
      </c>
      <c r="AG147" s="35">
        <f>results!W147+results!X147</f>
        <v>0</v>
      </c>
    </row>
    <row r="148" spans="1:33" x14ac:dyDescent="0.35">
      <c r="A148" s="18">
        <v>142</v>
      </c>
      <c r="B148" s="20">
        <f t="shared" si="21"/>
        <v>39</v>
      </c>
      <c r="C148" s="20">
        <f t="shared" si="22"/>
        <v>47</v>
      </c>
      <c r="D148" s="14">
        <f t="shared" si="25"/>
        <v>43</v>
      </c>
      <c r="E148" s="14">
        <f t="shared" si="25"/>
        <v>43</v>
      </c>
      <c r="F148" s="2" t="str">
        <f>IF(results!AA148&lt;&gt;"c","",results!B148)</f>
        <v/>
      </c>
      <c r="G148" s="2" t="str">
        <f>IF(results!$AA148&lt;&gt;"c","",results!Y148)</f>
        <v/>
      </c>
      <c r="H148" s="36" t="str">
        <f>IF(results!$AA148&lt;&gt;"c","",W148)</f>
        <v/>
      </c>
      <c r="I148" s="36" t="str">
        <f>IF(results!$AA148&lt;&gt;"c","",IF(X148=W148,X148+0.0001,X148))</f>
        <v/>
      </c>
      <c r="J148" s="36" t="str">
        <f>IF(results!$AA148&lt;&gt;"c","",IF(OR(W148=Y148,X148=Y148),Y148+0.0002,Y148))</f>
        <v/>
      </c>
      <c r="K148" s="36" t="str">
        <f>IF(results!$AA148&lt;&gt;"c","",IF(OR(W148=Z148,X148=Z148,Y148=Z148),Z148+0.0003,Z148))</f>
        <v/>
      </c>
      <c r="L148" s="36" t="str">
        <f>IF(results!$AA148&lt;&gt;"c","",IF(OR(W148=AA148,X148=AA148,Y148=AA148,Z148=AA148),AA148+0.0004,AA148))</f>
        <v/>
      </c>
      <c r="M148" s="36" t="str">
        <f>IF(results!$AA148&lt;&gt;"c","",IF(OR(W148=AB148,X148=AB148,Y148=AB148,Z148=AB148,AA148=AB148),AB148+0.0005,AB148))</f>
        <v/>
      </c>
      <c r="N148" s="36" t="str">
        <f>IF(results!$AA148&lt;&gt;"c","",IF(OR(W148=AC148,X148=AC148,Y148=AC148,Z148=AC148,AA148=AC148,AB148=AC148),AC148+0.0006,AC148))</f>
        <v/>
      </c>
      <c r="O148" s="36" t="str">
        <f>IF(results!$AA148&lt;&gt;"c","",IF(OR(W148=AD148,X148=AD148,Y148=AD148,Z148=AD148,AA148=AD148,AB148=AD148,AC148=AD148),AD148+0.0007,AD148))</f>
        <v/>
      </c>
      <c r="P148" s="36" t="str">
        <f>IF(results!$AA148&lt;&gt;"c","",IF(OR(W148=AE148,X148=AE148,Y148=AE148,Z148=AE148,AA148=AE148,AB148=AE148,AC148=AE148,AD148=AE148),AE148+0.0008,AE148))</f>
        <v/>
      </c>
      <c r="Q148" s="36" t="str">
        <f>IF(results!$AA148&lt;&gt;"c","",IF(OR(W148=AF148,X148=AF148,Y148=AF148,Z148=AF148,AA148=AF148,AB148=AF148,AC148=AF148,AD148=AF148,AE148=AF148),AF148+0.0009,AF148))</f>
        <v/>
      </c>
      <c r="R148" s="36" t="str">
        <f>IF(results!$AA148&lt;&gt;"c","",AG148*2)</f>
        <v/>
      </c>
      <c r="S148" s="4">
        <f t="shared" si="26"/>
        <v>0</v>
      </c>
      <c r="T148" s="4">
        <f t="shared" si="27"/>
        <v>1.4799999999999999E-5</v>
      </c>
      <c r="U148" s="4" t="str">
        <f>IF(results!$AA148&lt;&gt;"c","",results!Z148)</f>
        <v/>
      </c>
      <c r="V148" s="4">
        <f>IF(results!AA148="A",1,IF(results!AA148="B",2,IF(results!AA148="C",3,99)))</f>
        <v>2</v>
      </c>
      <c r="W148" s="35">
        <f>results!C148+results!D148</f>
        <v>0</v>
      </c>
      <c r="X148" s="35">
        <f>results!E148+results!F148</f>
        <v>0</v>
      </c>
      <c r="Y148" s="35">
        <f>results!G148+results!H148</f>
        <v>57</v>
      </c>
      <c r="Z148" s="35">
        <f>results!I148+results!J148</f>
        <v>0</v>
      </c>
      <c r="AA148" s="35">
        <f>results!K148+results!L148</f>
        <v>0</v>
      </c>
      <c r="AB148" s="35">
        <f>results!M148+results!N148</f>
        <v>0</v>
      </c>
      <c r="AC148" s="35">
        <f>results!O148+results!P148</f>
        <v>0</v>
      </c>
      <c r="AD148" s="35">
        <f>results!Q148+results!R148</f>
        <v>0</v>
      </c>
      <c r="AE148" s="35">
        <f>results!S148+results!T148</f>
        <v>0</v>
      </c>
      <c r="AF148" s="35">
        <f>results!U148+results!V148</f>
        <v>0</v>
      </c>
      <c r="AG148" s="35">
        <f>results!W148+results!X148</f>
        <v>62</v>
      </c>
    </row>
    <row r="149" spans="1:33" x14ac:dyDescent="0.35">
      <c r="A149" s="18">
        <v>143</v>
      </c>
      <c r="B149" s="20">
        <f t="shared" si="21"/>
        <v>110</v>
      </c>
      <c r="C149" s="20">
        <f t="shared" si="22"/>
        <v>13</v>
      </c>
      <c r="D149" s="14">
        <f t="shared" si="25"/>
        <v>13</v>
      </c>
      <c r="E149" s="14">
        <f t="shared" si="25"/>
        <v>13</v>
      </c>
      <c r="F149" s="2" t="str">
        <f>IF(results!AA149&lt;&gt;"c","",results!B149)</f>
        <v>Zalaznik Nika</v>
      </c>
      <c r="G149" s="2">
        <f>IF(results!$AA149&lt;&gt;"c","",results!Y149)</f>
        <v>4</v>
      </c>
      <c r="H149" s="36">
        <f>IF(results!$AA149&lt;&gt;"c","",W149)</f>
        <v>0</v>
      </c>
      <c r="I149" s="36">
        <f>IF(results!$AA149&lt;&gt;"c","",IF(X149=W149,X149+0.0001,X149))</f>
        <v>1E-4</v>
      </c>
      <c r="J149" s="36">
        <f>IF(results!$AA149&lt;&gt;"c","",IF(OR(W149=Y149,X149=Y149),Y149+0.0002,Y149))</f>
        <v>2.0000000000000001E-4</v>
      </c>
      <c r="K149" s="36">
        <f>IF(results!$AA149&lt;&gt;"c","",IF(OR(W149=Z149,X149=Z149,Y149=Z149),Z149+0.0003,Z149))</f>
        <v>38</v>
      </c>
      <c r="L149" s="36">
        <f>IF(results!$AA149&lt;&gt;"c","",IF(OR(W149=AA149,X149=AA149,Y149=AA149,Z149=AA149),AA149+0.0004,AA149))</f>
        <v>47</v>
      </c>
      <c r="M149" s="36">
        <f>IF(results!$AA149&lt;&gt;"c","",IF(OR(W149=AB149,X149=AB149,Y149=AB149,Z149=AB149,AA149=AB149),AB149+0.0005,AB149))</f>
        <v>5.0000000000000001E-4</v>
      </c>
      <c r="N149" s="36">
        <f>IF(results!$AA149&lt;&gt;"c","",IF(OR(W149=AC149,X149=AC149,Y149=AC149,Z149=AC149,AA149=AC149,AB149=AC149),AC149+0.0006,AC149))</f>
        <v>44</v>
      </c>
      <c r="O149" s="36">
        <f>IF(results!$AA149&lt;&gt;"c","",IF(OR(W149=AD149,X149=AD149,Y149=AD149,Z149=AD149,AA149=AD149,AB149=AD149,AC149=AD149),AD149+0.0007,AD149))</f>
        <v>6.9999999999999999E-4</v>
      </c>
      <c r="P149" s="36">
        <f>IF(results!$AA149&lt;&gt;"c","",IF(OR(W149=AE149,X149=AE149,Y149=AE149,Z149=AE149,AA149=AE149,AB149=AE149,AC149=AE149,AD149=AE149),AE149+0.0008,AE149))</f>
        <v>8.0000000000000004E-4</v>
      </c>
      <c r="Q149" s="36">
        <f>IF(results!$AA149&lt;&gt;"c","",IF(OR(W149=AF149,X149=AF149,Y149=AF149,Z149=AF149,AA149=AF149,AB149=AF149,AC149=AF149,AD149=AF149,AE149=AF149),AF149+0.0009,AF149))</f>
        <v>37</v>
      </c>
      <c r="R149" s="36">
        <f>IF(results!$AA149&lt;&gt;"c","",AG149*2)</f>
        <v>0</v>
      </c>
      <c r="S149" s="4">
        <f t="shared" si="26"/>
        <v>166.00149999999999</v>
      </c>
      <c r="T149" s="4">
        <f t="shared" si="27"/>
        <v>166.00151489999999</v>
      </c>
      <c r="U149" s="4">
        <f>IF(results!$AA149&lt;&gt;"c","",results!Z149)</f>
        <v>47</v>
      </c>
      <c r="V149" s="4">
        <f>IF(results!AA149="A",1,IF(results!AA149="B",2,IF(results!AA149="C",3,99)))</f>
        <v>3</v>
      </c>
      <c r="W149" s="35">
        <f>results!C149+results!D149</f>
        <v>0</v>
      </c>
      <c r="X149" s="35">
        <f>results!E149+results!F149</f>
        <v>0</v>
      </c>
      <c r="Y149" s="35">
        <f>results!G149+results!H149</f>
        <v>0</v>
      </c>
      <c r="Z149" s="35">
        <f>results!I149+results!J149</f>
        <v>38</v>
      </c>
      <c r="AA149" s="35">
        <f>results!K149+results!L149</f>
        <v>47</v>
      </c>
      <c r="AB149" s="35">
        <f>results!M149+results!N149</f>
        <v>0</v>
      </c>
      <c r="AC149" s="35">
        <f>results!O149+results!P149</f>
        <v>44</v>
      </c>
      <c r="AD149" s="35">
        <f>results!Q149+results!R149</f>
        <v>0</v>
      </c>
      <c r="AE149" s="35">
        <f>results!S149+results!T149</f>
        <v>0</v>
      </c>
      <c r="AF149" s="35">
        <f>results!U149+results!V149</f>
        <v>37</v>
      </c>
      <c r="AG149" s="35">
        <f>results!W149+results!X149</f>
        <v>0</v>
      </c>
    </row>
    <row r="150" spans="1:33" x14ac:dyDescent="0.35">
      <c r="A150" s="18">
        <v>144</v>
      </c>
      <c r="B150" s="20">
        <f t="shared" si="21"/>
        <v>39</v>
      </c>
      <c r="C150" s="20">
        <f t="shared" si="22"/>
        <v>46</v>
      </c>
      <c r="D150" s="14">
        <f t="shared" si="25"/>
        <v>43</v>
      </c>
      <c r="E150" s="14">
        <f t="shared" si="25"/>
        <v>43</v>
      </c>
      <c r="F150" s="2" t="str">
        <f>IF(results!AA150&lt;&gt;"c","",results!B150)</f>
        <v/>
      </c>
      <c r="G150" s="2" t="str">
        <f>IF(results!$AA150&lt;&gt;"c","",results!Y150)</f>
        <v/>
      </c>
      <c r="H150" s="36" t="str">
        <f>IF(results!$AA150&lt;&gt;"c","",W150)</f>
        <v/>
      </c>
      <c r="I150" s="36" t="str">
        <f>IF(results!$AA150&lt;&gt;"c","",IF(X150=W150,X150+0.0001,X150))</f>
        <v/>
      </c>
      <c r="J150" s="36" t="str">
        <f>IF(results!$AA150&lt;&gt;"c","",IF(OR(W150=Y150,X150=Y150),Y150+0.0002,Y150))</f>
        <v/>
      </c>
      <c r="K150" s="36" t="str">
        <f>IF(results!$AA150&lt;&gt;"c","",IF(OR(W150=Z150,X150=Z150,Y150=Z150),Z150+0.0003,Z150))</f>
        <v/>
      </c>
      <c r="L150" s="36" t="str">
        <f>IF(results!$AA150&lt;&gt;"c","",IF(OR(W150=AA150,X150=AA150,Y150=AA150,Z150=AA150),AA150+0.0004,AA150))</f>
        <v/>
      </c>
      <c r="M150" s="36" t="str">
        <f>IF(results!$AA150&lt;&gt;"c","",IF(OR(W150=AB150,X150=AB150,Y150=AB150,Z150=AB150,AA150=AB150),AB150+0.0005,AB150))</f>
        <v/>
      </c>
      <c r="N150" s="36" t="str">
        <f>IF(results!$AA150&lt;&gt;"c","",IF(OR(W150=AC150,X150=AC150,Y150=AC150,Z150=AC150,AA150=AC150,AB150=AC150),AC150+0.0006,AC150))</f>
        <v/>
      </c>
      <c r="O150" s="36" t="str">
        <f>IF(results!$AA150&lt;&gt;"c","",IF(OR(W150=AD150,X150=AD150,Y150=AD150,Z150=AD150,AA150=AD150,AB150=AD150,AC150=AD150),AD150+0.0007,AD150))</f>
        <v/>
      </c>
      <c r="P150" s="36" t="str">
        <f>IF(results!$AA150&lt;&gt;"c","",IF(OR(W150=AE150,X150=AE150,Y150=AE150,Z150=AE150,AA150=AE150,AB150=AE150,AC150=AE150,AD150=AE150),AE150+0.0008,AE150))</f>
        <v/>
      </c>
      <c r="Q150" s="36" t="str">
        <f>IF(results!$AA150&lt;&gt;"c","",IF(OR(W150=AF150,X150=AF150,Y150=AF150,Z150=AF150,AA150=AF150,AB150=AF150,AC150=AF150,AD150=AF150,AE150=AF150),AF150+0.0009,AF150))</f>
        <v/>
      </c>
      <c r="R150" s="36" t="str">
        <f>IF(results!$AA150&lt;&gt;"c","",AG150*2)</f>
        <v/>
      </c>
      <c r="S150" s="4">
        <f t="shared" si="26"/>
        <v>0</v>
      </c>
      <c r="T150" s="4">
        <f t="shared" si="27"/>
        <v>1.4999999999999999E-5</v>
      </c>
      <c r="U150" s="4" t="str">
        <f>IF(results!$AA150&lt;&gt;"c","",results!Z150)</f>
        <v/>
      </c>
      <c r="V150" s="4">
        <f>IF(results!AA150="A",1,IF(results!AA150="B",2,IF(results!AA150="C",3,99)))</f>
        <v>2</v>
      </c>
      <c r="W150" s="35">
        <f>results!C150+results!D150</f>
        <v>0</v>
      </c>
      <c r="X150" s="35">
        <f>results!E150+results!F150</f>
        <v>0</v>
      </c>
      <c r="Y150" s="35">
        <f>results!G150+results!H150</f>
        <v>0</v>
      </c>
      <c r="Z150" s="35">
        <f>results!I150+results!J150</f>
        <v>32</v>
      </c>
      <c r="AA150" s="35">
        <f>results!K150+results!L150</f>
        <v>31</v>
      </c>
      <c r="AB150" s="35">
        <f>results!M150+results!N150</f>
        <v>0</v>
      </c>
      <c r="AC150" s="35">
        <f>results!O150+results!P150</f>
        <v>52</v>
      </c>
      <c r="AD150" s="35">
        <f>results!Q150+results!R150</f>
        <v>0</v>
      </c>
      <c r="AE150" s="35">
        <f>results!S150+results!T150</f>
        <v>0</v>
      </c>
      <c r="AF150" s="35">
        <f>results!U150+results!V150</f>
        <v>59</v>
      </c>
      <c r="AG150" s="35">
        <f>results!W150+results!X150</f>
        <v>0</v>
      </c>
    </row>
    <row r="151" spans="1:33" x14ac:dyDescent="0.35">
      <c r="A151" s="18">
        <v>145</v>
      </c>
      <c r="B151" s="20">
        <f t="shared" si="21"/>
        <v>110</v>
      </c>
      <c r="C151" s="20">
        <f t="shared" si="22"/>
        <v>5</v>
      </c>
      <c r="D151" s="14">
        <f t="shared" si="25"/>
        <v>5</v>
      </c>
      <c r="E151" s="14">
        <f t="shared" si="25"/>
        <v>5</v>
      </c>
      <c r="F151" s="2" t="str">
        <f>IF(results!AA151&lt;&gt;"c","",results!B151)</f>
        <v xml:space="preserve">Zalokar Lucija </v>
      </c>
      <c r="G151" s="2">
        <f>IF(results!$AA151&lt;&gt;"c","",results!Y151)</f>
        <v>8</v>
      </c>
      <c r="H151" s="36">
        <f>IF(results!$AA151&lt;&gt;"c","",W151)</f>
        <v>41</v>
      </c>
      <c r="I151" s="36">
        <f>IF(results!$AA151&lt;&gt;"c","",IF(X151=W151,X151+0.0001,X151))</f>
        <v>0</v>
      </c>
      <c r="J151" s="36">
        <f>IF(results!$AA151&lt;&gt;"c","",IF(OR(W151=Y151,X151=Y151),Y151+0.0002,Y151))</f>
        <v>2.0000000000000001E-4</v>
      </c>
      <c r="K151" s="36">
        <f>IF(results!$AA151&lt;&gt;"c","",IF(OR(W151=Z151,X151=Z151,Y151=Z151),Z151+0.0003,Z151))</f>
        <v>31</v>
      </c>
      <c r="L151" s="36">
        <f>IF(results!$AA151&lt;&gt;"c","",IF(OR(W151=AA151,X151=AA151,Y151=AA151,Z151=AA151),AA151+0.0004,AA151))</f>
        <v>44</v>
      </c>
      <c r="M151" s="36">
        <f>IF(results!$AA151&lt;&gt;"c","",IF(OR(W151=AB151,X151=AB151,Y151=AB151,Z151=AB151,AA151=AB151),AB151+0.0005,AB151))</f>
        <v>40</v>
      </c>
      <c r="N151" s="36">
        <f>IF(results!$AA151&lt;&gt;"c","",IF(OR(W151=AC151,X151=AC151,Y151=AC151,Z151=AC151,AA151=AC151,AB151=AC151),AC151+0.0006,AC151))</f>
        <v>32</v>
      </c>
      <c r="O151" s="36">
        <f>IF(results!$AA151&lt;&gt;"c","",IF(OR(W151=AD151,X151=AD151,Y151=AD151,Z151=AD151,AA151=AD151,AB151=AD151,AC151=AD151),AD151+0.0007,AD151))</f>
        <v>41.000700000000002</v>
      </c>
      <c r="P151" s="36">
        <f>IF(results!$AA151&lt;&gt;"c","",IF(OR(W151=AE151,X151=AE151,Y151=AE151,Z151=AE151,AA151=AE151,AB151=AE151,AC151=AE151,AD151=AE151),AE151+0.0008,AE151))</f>
        <v>41.000799999999998</v>
      </c>
      <c r="Q151" s="36">
        <f>IF(results!$AA151&lt;&gt;"c","",IF(OR(W151=AF151,X151=AF151,Y151=AF151,Z151=AF151,AA151=AF151,AB151=AF151,AC151=AF151,AD151=AF151,AE151=AF151),AF151+0.0009,AF151))</f>
        <v>8.9999999999999998E-4</v>
      </c>
      <c r="R151" s="36">
        <f>IF(results!$AA151&lt;&gt;"c","",AG151*2)</f>
        <v>96</v>
      </c>
      <c r="S151" s="4">
        <f t="shared" si="26"/>
        <v>303.00149999999996</v>
      </c>
      <c r="T151" s="4">
        <f t="shared" si="27"/>
        <v>303.00151509999995</v>
      </c>
      <c r="U151" s="4">
        <f>IF(results!$AA151&lt;&gt;"c","",results!Z151)</f>
        <v>32.1</v>
      </c>
      <c r="V151" s="4">
        <f>IF(results!AA151="A",1,IF(results!AA151="B",2,IF(results!AA151="C",3,99)))</f>
        <v>3</v>
      </c>
      <c r="W151" s="35">
        <f>results!C151+results!D151</f>
        <v>41</v>
      </c>
      <c r="X151" s="35">
        <f>results!E151+results!F151</f>
        <v>0</v>
      </c>
      <c r="Y151" s="35">
        <f>results!G151+results!H151</f>
        <v>0</v>
      </c>
      <c r="Z151" s="35">
        <f>results!I151+results!J151</f>
        <v>31</v>
      </c>
      <c r="AA151" s="35">
        <f>results!K151+results!L151</f>
        <v>44</v>
      </c>
      <c r="AB151" s="35">
        <f>results!M151+results!N151</f>
        <v>40</v>
      </c>
      <c r="AC151" s="35">
        <f>results!O151+results!P151</f>
        <v>32</v>
      </c>
      <c r="AD151" s="35">
        <f>results!Q151+results!R151</f>
        <v>41</v>
      </c>
      <c r="AE151" s="35">
        <f>results!S151+results!T151</f>
        <v>41</v>
      </c>
      <c r="AF151" s="35">
        <f>results!U151+results!V151</f>
        <v>0</v>
      </c>
      <c r="AG151" s="35">
        <f>results!W151+results!X151</f>
        <v>48</v>
      </c>
    </row>
    <row r="152" spans="1:33" x14ac:dyDescent="0.35">
      <c r="A152" s="18">
        <v>146</v>
      </c>
      <c r="B152" s="20">
        <f t="shared" si="21"/>
        <v>1</v>
      </c>
      <c r="C152" s="20">
        <f t="shared" si="22"/>
        <v>45</v>
      </c>
      <c r="D152" s="14">
        <f t="shared" si="25"/>
        <v>43</v>
      </c>
      <c r="E152" s="14">
        <f t="shared" si="25"/>
        <v>43</v>
      </c>
      <c r="F152" s="2" t="str">
        <f>IF(results!AA152&lt;&gt;"c","",results!B152)</f>
        <v/>
      </c>
      <c r="G152" s="2" t="str">
        <f>IF(results!$AA152&lt;&gt;"c","",results!Y152)</f>
        <v/>
      </c>
      <c r="H152" s="36" t="str">
        <f>IF(results!$AA152&lt;&gt;"c","",W152)</f>
        <v/>
      </c>
      <c r="I152" s="36" t="str">
        <f>IF(results!$AA152&lt;&gt;"c","",IF(X152=W152,X152+0.0001,X152))</f>
        <v/>
      </c>
      <c r="J152" s="36" t="str">
        <f>IF(results!$AA152&lt;&gt;"c","",IF(OR(W152=Y152,X152=Y152),Y152+0.0002,Y152))</f>
        <v/>
      </c>
      <c r="K152" s="36" t="str">
        <f>IF(results!$AA152&lt;&gt;"c","",IF(OR(W152=Z152,X152=Z152,Y152=Z152),Z152+0.0003,Z152))</f>
        <v/>
      </c>
      <c r="L152" s="36" t="str">
        <f>IF(results!$AA152&lt;&gt;"c","",IF(OR(W152=AA152,X152=AA152,Y152=AA152,Z152=AA152),AA152+0.0004,AA152))</f>
        <v/>
      </c>
      <c r="M152" s="36" t="str">
        <f>IF(results!$AA152&lt;&gt;"c","",IF(OR(W152=AB152,X152=AB152,Y152=AB152,Z152=AB152,AA152=AB152),AB152+0.0005,AB152))</f>
        <v/>
      </c>
      <c r="N152" s="36" t="str">
        <f>IF(results!$AA152&lt;&gt;"c","",IF(OR(W152=AC152,X152=AC152,Y152=AC152,Z152=AC152,AA152=AC152,AB152=AC152),AC152+0.0006,AC152))</f>
        <v/>
      </c>
      <c r="O152" s="36" t="str">
        <f>IF(results!$AA152&lt;&gt;"c","",IF(OR(W152=AD152,X152=AD152,Y152=AD152,Z152=AD152,AA152=AD152,AB152=AD152,AC152=AD152),AD152+0.0007,AD152))</f>
        <v/>
      </c>
      <c r="P152" s="36" t="str">
        <f>IF(results!$AA152&lt;&gt;"c","",IF(OR(W152=AE152,X152=AE152,Y152=AE152,Z152=AE152,AA152=AE152,AB152=AE152,AC152=AE152,AD152=AE152),AE152+0.0008,AE152))</f>
        <v/>
      </c>
      <c r="Q152" s="36" t="str">
        <f>IF(results!$AA152&lt;&gt;"c","",IF(OR(W152=AF152,X152=AF152,Y152=AF152,Z152=AF152,AA152=AF152,AB152=AF152,AC152=AF152,AD152=AF152,AE152=AF152),AF152+0.0009,AF152))</f>
        <v/>
      </c>
      <c r="R152" s="36" t="str">
        <f>IF(results!$AA152&lt;&gt;"c","",AG152*2)</f>
        <v/>
      </c>
      <c r="S152" s="4">
        <f t="shared" si="26"/>
        <v>0</v>
      </c>
      <c r="T152" s="4">
        <f t="shared" si="27"/>
        <v>1.52E-5</v>
      </c>
      <c r="U152" s="4" t="str">
        <f>IF(results!$AA152&lt;&gt;"c","",results!Z152)</f>
        <v/>
      </c>
      <c r="V152" s="4">
        <f>IF(results!AA152="A",1,IF(results!AA152="B",2,IF(results!AA152="C",3,99)))</f>
        <v>1</v>
      </c>
      <c r="W152" s="35">
        <f>results!C152+results!D152</f>
        <v>0</v>
      </c>
      <c r="X152" s="35">
        <f>results!E152+results!F152</f>
        <v>0</v>
      </c>
      <c r="Y152" s="35">
        <f>results!G152+results!H152</f>
        <v>0</v>
      </c>
      <c r="Z152" s="35">
        <f>results!I152+results!J152</f>
        <v>0</v>
      </c>
      <c r="AA152" s="35">
        <f>results!K152+results!L152</f>
        <v>0</v>
      </c>
      <c r="AB152" s="35">
        <f>results!M152+results!N152</f>
        <v>0</v>
      </c>
      <c r="AC152" s="35">
        <f>results!O152+results!P152</f>
        <v>58</v>
      </c>
      <c r="AD152" s="35">
        <f>results!Q152+results!R152</f>
        <v>0</v>
      </c>
      <c r="AE152" s="35">
        <f>results!S152+results!T152</f>
        <v>0</v>
      </c>
      <c r="AF152" s="35">
        <f>results!U152+results!V152</f>
        <v>0</v>
      </c>
      <c r="AG152" s="35">
        <f>results!W152+results!X152</f>
        <v>0</v>
      </c>
    </row>
    <row r="153" spans="1:33" x14ac:dyDescent="0.35">
      <c r="A153" s="18">
        <v>147</v>
      </c>
      <c r="B153" s="20">
        <f t="shared" si="21"/>
        <v>110</v>
      </c>
      <c r="C153" s="20">
        <f t="shared" si="22"/>
        <v>35</v>
      </c>
      <c r="D153" s="14">
        <f t="shared" si="25"/>
        <v>35</v>
      </c>
      <c r="E153" s="14">
        <f t="shared" si="25"/>
        <v>35</v>
      </c>
      <c r="F153" s="2" t="str">
        <f>IF(results!AA153&lt;&gt;"c","",results!B153)</f>
        <v>Zgavec Simon</v>
      </c>
      <c r="G153" s="2">
        <f>IF(results!$AA153&lt;&gt;"c","",results!Y153)</f>
        <v>1</v>
      </c>
      <c r="H153" s="36">
        <f>IF(results!$AA153&lt;&gt;"c","",W153)</f>
        <v>0</v>
      </c>
      <c r="I153" s="36">
        <f>IF(results!$AA153&lt;&gt;"c","",IF(X153=W153,X153+0.0001,X153))</f>
        <v>1E-4</v>
      </c>
      <c r="J153" s="36">
        <f>IF(results!$AA153&lt;&gt;"c","",IF(OR(W153=Y153,X153=Y153),Y153+0.0002,Y153))</f>
        <v>2.0000000000000001E-4</v>
      </c>
      <c r="K153" s="36">
        <f>IF(results!$AA153&lt;&gt;"c","",IF(OR(W153=Z153,X153=Z153,Y153=Z153),Z153+0.0003,Z153))</f>
        <v>2.9999999999999997E-4</v>
      </c>
      <c r="L153" s="36">
        <f>IF(results!$AA153&lt;&gt;"c","",IF(OR(W153=AA153,X153=AA153,Y153=AA153,Z153=AA153),AA153+0.0004,AA153))</f>
        <v>4.0000000000000002E-4</v>
      </c>
      <c r="M153" s="36">
        <f>IF(results!$AA153&lt;&gt;"c","",IF(OR(W153=AB153,X153=AB153,Y153=AB153,Z153=AB153,AA153=AB153),AB153+0.0005,AB153))</f>
        <v>5.0000000000000001E-4</v>
      </c>
      <c r="N153" s="36">
        <f>IF(results!$AA153&lt;&gt;"c","",IF(OR(W153=AC153,X153=AC153,Y153=AC153,Z153=AC153,AA153=AC153,AB153=AC153),AC153+0.0006,AC153))</f>
        <v>5.9999999999999995E-4</v>
      </c>
      <c r="O153" s="36">
        <f>IF(results!$AA153&lt;&gt;"c","",IF(OR(W153=AD153,X153=AD153,Y153=AD153,Z153=AD153,AA153=AD153,AB153=AD153,AC153=AD153),AD153+0.0007,AD153))</f>
        <v>6.9999999999999999E-4</v>
      </c>
      <c r="P153" s="36">
        <f>IF(results!$AA153&lt;&gt;"c","",IF(OR(W153=AE153,X153=AE153,Y153=AE153,Z153=AE153,AA153=AE153,AB153=AE153,AC153=AE153,AD153=AE153),AE153+0.0008,AE153))</f>
        <v>8.0000000000000004E-4</v>
      </c>
      <c r="Q153" s="36">
        <f>IF(results!$AA153&lt;&gt;"c","",IF(OR(W153=AF153,X153=AF153,Y153=AF153,Z153=AF153,AA153=AF153,AB153=AF153,AC153=AF153,AD153=AF153,AE153=AF153),AF153+0.0009,AF153))</f>
        <v>32</v>
      </c>
      <c r="R153" s="36">
        <f>IF(results!$AA153&lt;&gt;"c","",AG153*2)</f>
        <v>0</v>
      </c>
      <c r="S153" s="4">
        <f t="shared" si="26"/>
        <v>32.003</v>
      </c>
      <c r="T153" s="4">
        <f t="shared" si="27"/>
        <v>32.003015300000001</v>
      </c>
      <c r="U153" s="4">
        <f>IF(results!$AA153&lt;&gt;"c","",results!Z153)</f>
        <v>47.7</v>
      </c>
      <c r="V153" s="4">
        <f>IF(results!AA153="A",1,IF(results!AA153="B",2,IF(results!AA153="C",3,99)))</f>
        <v>3</v>
      </c>
      <c r="W153" s="35">
        <f>results!C153+results!D153</f>
        <v>0</v>
      </c>
      <c r="X153" s="35">
        <f>results!E153+results!F153</f>
        <v>0</v>
      </c>
      <c r="Y153" s="35">
        <f>results!G153+results!H153</f>
        <v>0</v>
      </c>
      <c r="Z153" s="35">
        <f>results!I153+results!J153</f>
        <v>0</v>
      </c>
      <c r="AA153" s="35">
        <f>results!K153+results!L153</f>
        <v>0</v>
      </c>
      <c r="AB153" s="35">
        <f>results!M153+results!N153</f>
        <v>0</v>
      </c>
      <c r="AC153" s="35">
        <f>results!O153+results!P153</f>
        <v>0</v>
      </c>
      <c r="AD153" s="35">
        <f>results!Q153+results!R153</f>
        <v>0</v>
      </c>
      <c r="AE153" s="35">
        <f>results!S153+results!T153</f>
        <v>0</v>
      </c>
      <c r="AF153" s="35">
        <f>results!U153+results!V153</f>
        <v>32</v>
      </c>
      <c r="AG153" s="35">
        <f>results!W153+results!X153</f>
        <v>0</v>
      </c>
    </row>
    <row r="154" spans="1:33" x14ac:dyDescent="0.35">
      <c r="A154" s="18">
        <v>148</v>
      </c>
      <c r="B154" s="20">
        <f t="shared" si="21"/>
        <v>39</v>
      </c>
      <c r="C154" s="20">
        <f t="shared" si="22"/>
        <v>44</v>
      </c>
      <c r="D154" s="14">
        <f t="shared" si="25"/>
        <v>43</v>
      </c>
      <c r="E154" s="14">
        <f t="shared" si="25"/>
        <v>43</v>
      </c>
      <c r="F154" s="2" t="str">
        <f>IF(results!AA154&lt;&gt;"c","",results!B154)</f>
        <v/>
      </c>
      <c r="G154" s="2" t="str">
        <f>IF(results!$AA154&lt;&gt;"c","",results!Y154)</f>
        <v/>
      </c>
      <c r="H154" s="36" t="str">
        <f>IF(results!$AA154&lt;&gt;"c","",W154)</f>
        <v/>
      </c>
      <c r="I154" s="36" t="str">
        <f>IF(results!$AA154&lt;&gt;"c","",IF(X154=W154,X154+0.0001,X154))</f>
        <v/>
      </c>
      <c r="J154" s="36" t="str">
        <f>IF(results!$AA154&lt;&gt;"c","",IF(OR(W154=Y154,X154=Y154),Y154+0.0002,Y154))</f>
        <v/>
      </c>
      <c r="K154" s="36" t="str">
        <f>IF(results!$AA154&lt;&gt;"c","",IF(OR(W154=Z154,X154=Z154,Y154=Z154),Z154+0.0003,Z154))</f>
        <v/>
      </c>
      <c r="L154" s="36" t="str">
        <f>IF(results!$AA154&lt;&gt;"c","",IF(OR(W154=AA154,X154=AA154,Y154=AA154,Z154=AA154),AA154+0.0004,AA154))</f>
        <v/>
      </c>
      <c r="M154" s="36" t="str">
        <f>IF(results!$AA154&lt;&gt;"c","",IF(OR(W154=AB154,X154=AB154,Y154=AB154,Z154=AB154,AA154=AB154),AB154+0.0005,AB154))</f>
        <v/>
      </c>
      <c r="N154" s="36" t="str">
        <f>IF(results!$AA154&lt;&gt;"c","",IF(OR(W154=AC154,X154=AC154,Y154=AC154,Z154=AC154,AA154=AC154,AB154=AC154),AC154+0.0006,AC154))</f>
        <v/>
      </c>
      <c r="O154" s="36" t="str">
        <f>IF(results!$AA154&lt;&gt;"c","",IF(OR(W154=AD154,X154=AD154,Y154=AD154,Z154=AD154,AA154=AD154,AB154=AD154,AC154=AD154),AD154+0.0007,AD154))</f>
        <v/>
      </c>
      <c r="P154" s="36" t="str">
        <f>IF(results!$AA154&lt;&gt;"c","",IF(OR(W154=AE154,X154=AE154,Y154=AE154,Z154=AE154,AA154=AE154,AB154=AE154,AC154=AE154,AD154=AE154),AE154+0.0008,AE154))</f>
        <v/>
      </c>
      <c r="Q154" s="36" t="str">
        <f>IF(results!$AA154&lt;&gt;"c","",IF(OR(W154=AF154,X154=AF154,Y154=AF154,Z154=AF154,AA154=AF154,AB154=AF154,AC154=AF154,AD154=AF154,AE154=AF154),AF154+0.0009,AF154))</f>
        <v/>
      </c>
      <c r="R154" s="36" t="str">
        <f>IF(results!$AA154&lt;&gt;"c","",AG154*2)</f>
        <v/>
      </c>
      <c r="S154" s="4">
        <f t="shared" si="26"/>
        <v>0</v>
      </c>
      <c r="T154" s="4">
        <f t="shared" si="27"/>
        <v>1.5399999999999998E-5</v>
      </c>
      <c r="U154" s="4" t="str">
        <f>IF(results!$AA154&lt;&gt;"c","",results!Z154)</f>
        <v/>
      </c>
      <c r="V154" s="4">
        <f>IF(results!AA154="A",1,IF(results!AA154="B",2,IF(results!AA154="C",3,99)))</f>
        <v>2</v>
      </c>
      <c r="W154" s="35">
        <f>results!C154+results!D154</f>
        <v>0</v>
      </c>
      <c r="X154" s="35">
        <f>results!E154+results!F154</f>
        <v>0</v>
      </c>
      <c r="Y154" s="35">
        <f>results!G154+results!H154</f>
        <v>0</v>
      </c>
      <c r="Z154" s="35">
        <f>results!I154+results!J154</f>
        <v>43</v>
      </c>
      <c r="AA154" s="35">
        <f>results!K154+results!L154</f>
        <v>41</v>
      </c>
      <c r="AB154" s="35">
        <f>results!M154+results!N154</f>
        <v>0</v>
      </c>
      <c r="AC154" s="35">
        <f>results!O154+results!P154</f>
        <v>0</v>
      </c>
      <c r="AD154" s="35">
        <f>results!Q154+results!R154</f>
        <v>0</v>
      </c>
      <c r="AE154" s="35">
        <f>results!S154+results!T154</f>
        <v>0</v>
      </c>
      <c r="AF154" s="35">
        <f>results!U154+results!V154</f>
        <v>0</v>
      </c>
      <c r="AG154" s="35">
        <f>results!W154+results!X154</f>
        <v>0</v>
      </c>
    </row>
    <row r="155" spans="1:33" x14ac:dyDescent="0.35">
      <c r="A155" s="18">
        <v>149</v>
      </c>
      <c r="B155" s="20">
        <f t="shared" si="21"/>
        <v>1</v>
      </c>
      <c r="C155" s="20">
        <f t="shared" si="22"/>
        <v>43</v>
      </c>
      <c r="D155" s="14">
        <f t="shared" si="25"/>
        <v>43</v>
      </c>
      <c r="E155" s="14">
        <f t="shared" si="25"/>
        <v>43</v>
      </c>
      <c r="F155" s="2" t="str">
        <f>IF(results!AA155&lt;&gt;"c","",results!B155)</f>
        <v/>
      </c>
      <c r="G155" s="2" t="str">
        <f>IF(results!$AA155&lt;&gt;"c","",results!Y155)</f>
        <v/>
      </c>
      <c r="H155" s="36" t="str">
        <f>IF(results!$AA155&lt;&gt;"c","",W155)</f>
        <v/>
      </c>
      <c r="I155" s="36" t="str">
        <f>IF(results!$AA155&lt;&gt;"c","",IF(X155=W155,X155+0.0001,X155))</f>
        <v/>
      </c>
      <c r="J155" s="36" t="str">
        <f>IF(results!$AA155&lt;&gt;"c","",IF(OR(W155=Y155,X155=Y155),Y155+0.0002,Y155))</f>
        <v/>
      </c>
      <c r="K155" s="36" t="str">
        <f>IF(results!$AA155&lt;&gt;"c","",IF(OR(W155=Z155,X155=Z155,Y155=Z155),Z155+0.0003,Z155))</f>
        <v/>
      </c>
      <c r="L155" s="36" t="str">
        <f>IF(results!$AA155&lt;&gt;"c","",IF(OR(W155=AA155,X155=AA155,Y155=AA155,Z155=AA155),AA155+0.0004,AA155))</f>
        <v/>
      </c>
      <c r="M155" s="36" t="str">
        <f>IF(results!$AA155&lt;&gt;"c","",IF(OR(W155=AB155,X155=AB155,Y155=AB155,Z155=AB155,AA155=AB155),AB155+0.0005,AB155))</f>
        <v/>
      </c>
      <c r="N155" s="36" t="str">
        <f>IF(results!$AA155&lt;&gt;"c","",IF(OR(W155=AC155,X155=AC155,Y155=AC155,Z155=AC155,AA155=AC155,AB155=AC155),AC155+0.0006,AC155))</f>
        <v/>
      </c>
      <c r="O155" s="36" t="str">
        <f>IF(results!$AA155&lt;&gt;"c","",IF(OR(W155=AD155,X155=AD155,Y155=AD155,Z155=AD155,AA155=AD155,AB155=AD155,AC155=AD155),AD155+0.0007,AD155))</f>
        <v/>
      </c>
      <c r="P155" s="36" t="str">
        <f>IF(results!$AA155&lt;&gt;"c","",IF(OR(W155=AE155,X155=AE155,Y155=AE155,Z155=AE155,AA155=AE155,AB155=AE155,AC155=AE155,AD155=AE155),AE155+0.0008,AE155))</f>
        <v/>
      </c>
      <c r="Q155" s="36" t="str">
        <f>IF(results!$AA155&lt;&gt;"c","",IF(OR(W155=AF155,X155=AF155,Y155=AF155,Z155=AF155,AA155=AF155,AB155=AF155,AC155=AF155,AD155=AF155,AE155=AF155),AF155+0.0009,AF155))</f>
        <v/>
      </c>
      <c r="R155" s="36" t="str">
        <f>IF(results!$AA155&lt;&gt;"c","",AG155*2)</f>
        <v/>
      </c>
      <c r="S155" s="4">
        <f t="shared" si="26"/>
        <v>0</v>
      </c>
      <c r="T155" s="4">
        <f t="shared" si="27"/>
        <v>1.5500000000000001E-5</v>
      </c>
      <c r="U155" s="4" t="str">
        <f>IF(results!$AA155&lt;&gt;"c","",results!Z155)</f>
        <v/>
      </c>
      <c r="V155" s="4">
        <f>IF(results!AA155="A",1,IF(results!AA155="B",2,IF(results!AA155="C",3,99)))</f>
        <v>1</v>
      </c>
      <c r="W155" s="35">
        <f>results!C155+results!D155</f>
        <v>0</v>
      </c>
      <c r="X155" s="35">
        <f>results!E155+results!F155</f>
        <v>0</v>
      </c>
      <c r="Y155" s="35">
        <f>results!G155+results!H155</f>
        <v>0</v>
      </c>
      <c r="Z155" s="35">
        <f>results!I155+results!J155</f>
        <v>0</v>
      </c>
      <c r="AA155" s="35">
        <f>results!K155+results!L155</f>
        <v>0</v>
      </c>
      <c r="AB155" s="35">
        <f>results!M155+results!N155</f>
        <v>0</v>
      </c>
      <c r="AC155" s="35">
        <f>results!O155+results!P155</f>
        <v>0</v>
      </c>
      <c r="AD155" s="35">
        <f>results!Q155+results!R155</f>
        <v>0</v>
      </c>
      <c r="AE155" s="35">
        <f>results!S155+results!T155</f>
        <v>0</v>
      </c>
      <c r="AF155" s="35">
        <f>results!U155+results!V155</f>
        <v>40</v>
      </c>
      <c r="AG155" s="35">
        <f>results!W155+results!X155</f>
        <v>0</v>
      </c>
    </row>
    <row r="156" spans="1:33" x14ac:dyDescent="0.35">
      <c r="A156" s="18">
        <v>150</v>
      </c>
      <c r="B156" s="20">
        <f t="shared" si="21"/>
        <v>110</v>
      </c>
      <c r="C156" s="20">
        <f t="shared" si="22"/>
        <v>28</v>
      </c>
      <c r="D156" s="14">
        <f t="shared" si="25"/>
        <v>28</v>
      </c>
      <c r="E156" s="14">
        <f t="shared" si="25"/>
        <v>28</v>
      </c>
      <c r="F156" s="2" t="str">
        <f>IF(results!AA156&lt;&gt;"c","",results!B156)</f>
        <v>Zitnik Irena</v>
      </c>
      <c r="G156" s="2">
        <f>IF(results!$AA156&lt;&gt;"c","",results!Y156)</f>
        <v>1</v>
      </c>
      <c r="H156" s="36">
        <f>IF(results!$AA156&lt;&gt;"c","",W156)</f>
        <v>0</v>
      </c>
      <c r="I156" s="36">
        <f>IF(results!$AA156&lt;&gt;"c","",IF(X156=W156,X156+0.0001,X156))</f>
        <v>1E-4</v>
      </c>
      <c r="J156" s="36">
        <f>IF(results!$AA156&lt;&gt;"c","",IF(OR(W156=Y156,X156=Y156),Y156+0.0002,Y156))</f>
        <v>2.0000000000000001E-4</v>
      </c>
      <c r="K156" s="36">
        <f>IF(results!$AA156&lt;&gt;"c","",IF(OR(W156=Z156,X156=Z156,Y156=Z156),Z156+0.0003,Z156))</f>
        <v>39</v>
      </c>
      <c r="L156" s="36">
        <f>IF(results!$AA156&lt;&gt;"c","",IF(OR(W156=AA156,X156=AA156,Y156=AA156,Z156=AA156),AA156+0.0004,AA156))</f>
        <v>4.0000000000000002E-4</v>
      </c>
      <c r="M156" s="36">
        <f>IF(results!$AA156&lt;&gt;"c","",IF(OR(W156=AB156,X156=AB156,Y156=AB156,Z156=AB156,AA156=AB156),AB156+0.0005,AB156))</f>
        <v>5.0000000000000001E-4</v>
      </c>
      <c r="N156" s="36">
        <f>IF(results!$AA156&lt;&gt;"c","",IF(OR(W156=AC156,X156=AC156,Y156=AC156,Z156=AC156,AA156=AC156,AB156=AC156),AC156+0.0006,AC156))</f>
        <v>5.9999999999999995E-4</v>
      </c>
      <c r="O156" s="36">
        <f>IF(results!$AA156&lt;&gt;"c","",IF(OR(W156=AD156,X156=AD156,Y156=AD156,Z156=AD156,AA156=AD156,AB156=AD156,AC156=AD156),AD156+0.0007,AD156))</f>
        <v>6.9999999999999999E-4</v>
      </c>
      <c r="P156" s="36">
        <f>IF(results!$AA156&lt;&gt;"c","",IF(OR(W156=AE156,X156=AE156,Y156=AE156,Z156=AE156,AA156=AE156,AB156=AE156,AC156=AE156,AD156=AE156),AE156+0.0008,AE156))</f>
        <v>8.0000000000000004E-4</v>
      </c>
      <c r="Q156" s="36">
        <f>IF(results!$AA156&lt;&gt;"c","",IF(OR(W156=AF156,X156=AF156,Y156=AF156,Z156=AF156,AA156=AF156,AB156=AF156,AC156=AF156,AD156=AF156,AE156=AF156),AF156+0.0009,AF156))</f>
        <v>8.9999999999999998E-4</v>
      </c>
      <c r="R156" s="36">
        <f>IF(results!$AA156&lt;&gt;"c","",AG156*2)</f>
        <v>0</v>
      </c>
      <c r="S156" s="4">
        <f t="shared" si="26"/>
        <v>39.003500000000003</v>
      </c>
      <c r="T156" s="4">
        <f t="shared" si="27"/>
        <v>39.0035156</v>
      </c>
      <c r="U156" s="4">
        <f>IF(results!$AA156&lt;&gt;"c","",results!Z156)</f>
        <v>36.5</v>
      </c>
      <c r="V156" s="4">
        <f>IF(results!AA156="A",1,IF(results!AA156="B",2,IF(results!AA156="C",3,99)))</f>
        <v>3</v>
      </c>
      <c r="W156" s="35">
        <f>results!C156+results!D156</f>
        <v>0</v>
      </c>
      <c r="X156" s="35">
        <f>results!E156+results!F156</f>
        <v>0</v>
      </c>
      <c r="Y156" s="35">
        <f>results!G156+results!H156</f>
        <v>0</v>
      </c>
      <c r="Z156" s="35">
        <f>results!I156+results!J156</f>
        <v>39</v>
      </c>
      <c r="AA156" s="35">
        <f>results!K156+results!L156</f>
        <v>0</v>
      </c>
      <c r="AB156" s="35">
        <f>results!M156+results!N156</f>
        <v>0</v>
      </c>
      <c r="AC156" s="35">
        <f>results!O156+results!P156</f>
        <v>0</v>
      </c>
      <c r="AD156" s="35">
        <f>results!Q156+results!R156</f>
        <v>0</v>
      </c>
      <c r="AE156" s="35">
        <f>results!S156+results!T156</f>
        <v>0</v>
      </c>
      <c r="AF156" s="35">
        <f>results!U156+results!V156</f>
        <v>0</v>
      </c>
      <c r="AG156" s="35">
        <f>results!W156+results!X156</f>
        <v>0</v>
      </c>
    </row>
  </sheetData>
  <sheetProtection algorithmName="SHA-512" hashValue="0dHnoee1RUJuqHq2HrvZN102BpTDpddUVuXapigtPGMQxclM/SJqGx9bAUQ1IsqtNVAzV1LnT3XM8WE5YEZlFw==" saltValue="ZMJDkpFbqhgcUplK7YBLDw==" spinCount="100000" sheet="1" objects="1" scenarios="1"/>
  <mergeCells count="21">
    <mergeCell ref="O5:O6"/>
    <mergeCell ref="P5:P6"/>
    <mergeCell ref="S5:S6"/>
    <mergeCell ref="T5:T6"/>
    <mergeCell ref="U5:U6"/>
    <mergeCell ref="H2:R2"/>
    <mergeCell ref="H4:R4"/>
    <mergeCell ref="B5:B6"/>
    <mergeCell ref="C5:C6"/>
    <mergeCell ref="D5:D6"/>
    <mergeCell ref="F5:F6"/>
    <mergeCell ref="G5:G6"/>
    <mergeCell ref="H5:H6"/>
    <mergeCell ref="I5:I6"/>
    <mergeCell ref="J5:J6"/>
    <mergeCell ref="Q5:Q6"/>
    <mergeCell ref="R5:R6"/>
    <mergeCell ref="K5:K6"/>
    <mergeCell ref="L5:L6"/>
    <mergeCell ref="M5:M6"/>
    <mergeCell ref="N5:N6"/>
  </mergeCells>
  <conditionalFormatting sqref="F7:G175">
    <cfRule type="cellIs" dxfId="8" priority="184" operator="equal">
      <formula>0</formula>
    </cfRule>
  </conditionalFormatting>
  <conditionalFormatting sqref="S7:S156">
    <cfRule type="cellIs" dxfId="7" priority="180" operator="equal">
      <formula>200</formula>
    </cfRule>
  </conditionalFormatting>
  <conditionalFormatting sqref="S157:S175">
    <cfRule type="cellIs" dxfId="6" priority="183" operator="equal">
      <formula>0</formula>
    </cfRule>
  </conditionalFormatting>
  <conditionalFormatting sqref="S7:U7 T8:T126 S8:S156 U8:U156">
    <cfRule type="cellIs" dxfId="5" priority="189" operator="equal">
      <formula>0</formula>
    </cfRule>
  </conditionalFormatting>
  <conditionalFormatting sqref="T127:T156">
    <cfRule type="cellIs" dxfId="4" priority="182" operator="equal">
      <formula>0</formula>
    </cfRule>
  </conditionalFormatting>
  <conditionalFormatting sqref="V7:V156">
    <cfRule type="cellIs" dxfId="3" priority="12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rgb="FF00B0F0"/>
  </sheetPr>
  <dimension ref="A1:AB166"/>
  <sheetViews>
    <sheetView tabSelected="1" zoomScale="90" zoomScaleNormal="90" workbookViewId="0">
      <pane ySplit="6" topLeftCell="A7" activePane="bottomLeft" state="frozen"/>
      <selection pane="bottomLeft" activeCell="Z7" sqref="Z7"/>
    </sheetView>
  </sheetViews>
  <sheetFormatPr defaultRowHeight="14.5" x14ac:dyDescent="0.35"/>
  <cols>
    <col min="1" max="1" width="4.81640625" style="6" customWidth="1"/>
    <col min="2" max="2" width="23.81640625" bestFit="1" customWidth="1"/>
    <col min="3" max="24" width="5.81640625" customWidth="1"/>
    <col min="25" max="25" width="7.81640625" style="48" hidden="1" customWidth="1"/>
    <col min="26" max="26" width="6" style="16" customWidth="1"/>
    <col min="27" max="27" width="5.81640625" style="1" customWidth="1"/>
    <col min="28" max="28" width="8.81640625" style="8"/>
  </cols>
  <sheetData>
    <row r="1" spans="1:27" ht="15" thickBot="1" x14ac:dyDescent="0.4"/>
    <row r="2" spans="1:27" ht="33.5" thickBot="1" x14ac:dyDescent="0.95">
      <c r="B2" s="33">
        <f>SUM(D4,F4,H4,J4,L4,N4,P4,R4,T4,V4,X4)</f>
        <v>452</v>
      </c>
      <c r="C2" s="89" t="str">
        <f>scoreA!F2</f>
        <v>Swing to Zala Springs &amp; de Baguer Challenge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1"/>
      <c r="AA2"/>
    </row>
    <row r="3" spans="1:27" ht="6.65" customHeight="1" x14ac:dyDescent="0.35">
      <c r="B3" s="33">
        <f>COUNTA(B7:B166)-COUNT(B7:B166)</f>
        <v>154</v>
      </c>
    </row>
    <row r="4" spans="1:27" ht="21.75" customHeight="1" x14ac:dyDescent="0.5">
      <c r="B4" s="30" t="str">
        <f>B3&amp;"  /  "&amp;B2</f>
        <v>154  /  452</v>
      </c>
      <c r="C4" s="31" t="s">
        <v>81</v>
      </c>
      <c r="D4" s="32">
        <f>COUNT(D7:D166)</f>
        <v>28</v>
      </c>
      <c r="E4" s="31" t="s">
        <v>82</v>
      </c>
      <c r="F4" s="32">
        <f>COUNT(F7:F166)</f>
        <v>43</v>
      </c>
      <c r="G4" s="31" t="s">
        <v>83</v>
      </c>
      <c r="H4" s="32">
        <f>COUNT(H7:H166)</f>
        <v>32</v>
      </c>
      <c r="I4" s="31" t="s">
        <v>84</v>
      </c>
      <c r="J4" s="32">
        <f>COUNT(J7:J166)</f>
        <v>49</v>
      </c>
      <c r="K4" s="31" t="s">
        <v>85</v>
      </c>
      <c r="L4" s="32">
        <f>COUNT(L7:L166)</f>
        <v>63</v>
      </c>
      <c r="M4" s="31" t="s">
        <v>86</v>
      </c>
      <c r="N4" s="32">
        <f>COUNT(N7:N166)</f>
        <v>47</v>
      </c>
      <c r="O4" s="31" t="s">
        <v>87</v>
      </c>
      <c r="P4" s="32">
        <f>COUNT(P7:P166)</f>
        <v>48</v>
      </c>
      <c r="Q4" s="31" t="s">
        <v>88</v>
      </c>
      <c r="R4" s="32">
        <f>COUNT(R7:R166)</f>
        <v>34</v>
      </c>
      <c r="S4" s="31" t="s">
        <v>89</v>
      </c>
      <c r="T4" s="32">
        <f>COUNT(T7:T166)</f>
        <v>29</v>
      </c>
      <c r="U4" s="31" t="s">
        <v>90</v>
      </c>
      <c r="V4" s="32">
        <f>COUNT(V7:V166)</f>
        <v>35</v>
      </c>
      <c r="W4" s="31" t="s">
        <v>91</v>
      </c>
      <c r="X4" s="32">
        <f>COUNT(X7:X166)</f>
        <v>44</v>
      </c>
      <c r="Z4" s="28" t="s">
        <v>12</v>
      </c>
      <c r="AA4" s="11"/>
    </row>
    <row r="5" spans="1:27" ht="15" customHeight="1" x14ac:dyDescent="0.35">
      <c r="B5" s="96" t="s">
        <v>0</v>
      </c>
      <c r="C5" s="97">
        <v>1</v>
      </c>
      <c r="D5" s="98"/>
      <c r="E5" s="97">
        <v>2</v>
      </c>
      <c r="F5" s="98"/>
      <c r="G5" s="97">
        <v>3</v>
      </c>
      <c r="H5" s="98"/>
      <c r="I5" s="97">
        <v>4</v>
      </c>
      <c r="J5" s="98"/>
      <c r="K5" s="97">
        <v>5</v>
      </c>
      <c r="L5" s="98"/>
      <c r="M5" s="97">
        <v>6</v>
      </c>
      <c r="N5" s="98"/>
      <c r="O5" s="97">
        <v>7</v>
      </c>
      <c r="P5" s="98"/>
      <c r="Q5" s="97">
        <v>8</v>
      </c>
      <c r="R5" s="98"/>
      <c r="S5" s="97">
        <v>9</v>
      </c>
      <c r="T5" s="98"/>
      <c r="U5" s="99">
        <v>10</v>
      </c>
      <c r="V5" s="98"/>
      <c r="W5" s="97">
        <v>11</v>
      </c>
      <c r="X5" s="98"/>
      <c r="Y5" s="49" t="s">
        <v>6</v>
      </c>
      <c r="Z5" s="92" t="s">
        <v>202</v>
      </c>
      <c r="AA5" s="94" t="s">
        <v>20</v>
      </c>
    </row>
    <row r="6" spans="1:27" ht="14.5" customHeight="1" x14ac:dyDescent="0.35">
      <c r="A6" s="6" t="s">
        <v>5</v>
      </c>
      <c r="B6" s="96"/>
      <c r="C6" s="25" t="s">
        <v>1</v>
      </c>
      <c r="D6" s="25" t="s">
        <v>16</v>
      </c>
      <c r="E6" s="25" t="s">
        <v>1</v>
      </c>
      <c r="F6" s="25" t="s">
        <v>16</v>
      </c>
      <c r="G6" s="25" t="s">
        <v>1</v>
      </c>
      <c r="H6" s="25" t="s">
        <v>16</v>
      </c>
      <c r="I6" s="25" t="s">
        <v>1</v>
      </c>
      <c r="J6" s="25" t="s">
        <v>16</v>
      </c>
      <c r="K6" s="25" t="s">
        <v>1</v>
      </c>
      <c r="L6" s="25" t="s">
        <v>16</v>
      </c>
      <c r="M6" s="25" t="s">
        <v>1</v>
      </c>
      <c r="N6" s="25" t="s">
        <v>16</v>
      </c>
      <c r="O6" s="25" t="s">
        <v>1</v>
      </c>
      <c r="P6" s="25" t="s">
        <v>16</v>
      </c>
      <c r="Q6" s="25" t="s">
        <v>1</v>
      </c>
      <c r="R6" s="25" t="s">
        <v>16</v>
      </c>
      <c r="S6" s="25" t="s">
        <v>1</v>
      </c>
      <c r="T6" s="25" t="s">
        <v>16</v>
      </c>
      <c r="U6" s="25" t="s">
        <v>1</v>
      </c>
      <c r="V6" s="25" t="s">
        <v>16</v>
      </c>
      <c r="W6" s="25" t="s">
        <v>1</v>
      </c>
      <c r="X6" s="25" t="s">
        <v>16</v>
      </c>
      <c r="Y6" s="49"/>
      <c r="Z6" s="93"/>
      <c r="AA6" s="95"/>
    </row>
    <row r="7" spans="1:27" x14ac:dyDescent="0.35">
      <c r="A7" s="6">
        <v>1</v>
      </c>
      <c r="B7" s="2" t="s">
        <v>127</v>
      </c>
      <c r="C7" s="44"/>
      <c r="D7" s="44"/>
      <c r="E7" s="45"/>
      <c r="F7" s="45"/>
      <c r="G7" s="44"/>
      <c r="H7" s="44"/>
      <c r="I7" s="45"/>
      <c r="J7" s="45"/>
      <c r="K7" s="44">
        <v>12</v>
      </c>
      <c r="L7" s="44">
        <v>38</v>
      </c>
      <c r="M7" s="45"/>
      <c r="N7" s="45"/>
      <c r="O7" s="44"/>
      <c r="P7" s="44"/>
      <c r="Q7" s="45"/>
      <c r="R7" s="45"/>
      <c r="S7" s="44"/>
      <c r="T7" s="44"/>
      <c r="U7" s="45"/>
      <c r="V7" s="45"/>
      <c r="W7" s="44"/>
      <c r="X7" s="44"/>
      <c r="Y7" s="48">
        <f>COUNTIF(C7:X7,"&gt;0")/2</f>
        <v>1</v>
      </c>
      <c r="Z7" s="29">
        <v>31.4</v>
      </c>
      <c r="AA7" s="3" t="str">
        <f>IF(Z7&lt;&gt;"",IF(Z7&gt;25,"C",IF(Z7&gt;15,"B","A")),"")</f>
        <v>C</v>
      </c>
    </row>
    <row r="8" spans="1:27" x14ac:dyDescent="0.35">
      <c r="A8" s="6">
        <v>2</v>
      </c>
      <c r="B8" s="2" t="s">
        <v>108</v>
      </c>
      <c r="C8" s="44"/>
      <c r="D8" s="44"/>
      <c r="E8" s="45"/>
      <c r="F8" s="45"/>
      <c r="G8" s="44"/>
      <c r="H8" s="44"/>
      <c r="I8" s="45">
        <v>23</v>
      </c>
      <c r="J8" s="45">
        <v>40</v>
      </c>
      <c r="K8" s="44"/>
      <c r="L8" s="44"/>
      <c r="M8" s="45"/>
      <c r="N8" s="45"/>
      <c r="O8" s="44"/>
      <c r="P8" s="44"/>
      <c r="Q8" s="45"/>
      <c r="R8" s="45"/>
      <c r="S8" s="44"/>
      <c r="T8" s="44"/>
      <c r="U8" s="45"/>
      <c r="V8" s="45"/>
      <c r="W8" s="44"/>
      <c r="X8" s="44"/>
      <c r="Y8" s="48">
        <f>COUNTIF(C8:X8,"&gt;0")/2</f>
        <v>1</v>
      </c>
      <c r="Z8" s="29">
        <v>18.399999999999999</v>
      </c>
      <c r="AA8" s="3" t="str">
        <f>IF(Z8&lt;&gt;"",IF(Z8&gt;25,"C",IF(Z8&gt;15,"B","A")),"")</f>
        <v>B</v>
      </c>
    </row>
    <row r="9" spans="1:27" x14ac:dyDescent="0.35">
      <c r="A9" s="6">
        <v>3</v>
      </c>
      <c r="B9" s="2" t="s">
        <v>39</v>
      </c>
      <c r="C9" s="44">
        <v>11</v>
      </c>
      <c r="D9" s="44">
        <v>25</v>
      </c>
      <c r="E9" s="45"/>
      <c r="F9" s="45"/>
      <c r="G9" s="44"/>
      <c r="H9" s="44"/>
      <c r="I9" s="45"/>
      <c r="J9" s="45"/>
      <c r="K9" s="44">
        <v>15</v>
      </c>
      <c r="L9" s="44">
        <v>29</v>
      </c>
      <c r="M9" s="45">
        <v>12</v>
      </c>
      <c r="N9" s="45">
        <v>25</v>
      </c>
      <c r="O9" s="44">
        <v>16</v>
      </c>
      <c r="P9" s="44">
        <v>28</v>
      </c>
      <c r="Q9" s="45"/>
      <c r="R9" s="45"/>
      <c r="S9" s="44"/>
      <c r="T9" s="44"/>
      <c r="U9" s="45"/>
      <c r="V9" s="45"/>
      <c r="W9" s="44">
        <v>19</v>
      </c>
      <c r="X9" s="44">
        <v>33</v>
      </c>
      <c r="Y9" s="48">
        <f>COUNTIF(C9:X9,"&gt;0")/2</f>
        <v>5</v>
      </c>
      <c r="Z9" s="29">
        <v>16.5</v>
      </c>
      <c r="AA9" s="3" t="str">
        <f>IF(Z9&lt;&gt;"",IF(Z9&gt;25,"C",IF(Z9&gt;15,"B","A")),"")</f>
        <v>B</v>
      </c>
    </row>
    <row r="10" spans="1:27" x14ac:dyDescent="0.35">
      <c r="A10" s="6">
        <v>4</v>
      </c>
      <c r="B10" s="2" t="s">
        <v>40</v>
      </c>
      <c r="C10" s="44">
        <v>10</v>
      </c>
      <c r="D10" s="44">
        <v>31</v>
      </c>
      <c r="E10" s="45"/>
      <c r="F10" s="45"/>
      <c r="G10" s="44"/>
      <c r="H10" s="44"/>
      <c r="I10" s="45">
        <v>8</v>
      </c>
      <c r="J10" s="45">
        <v>23</v>
      </c>
      <c r="K10" s="44">
        <v>10</v>
      </c>
      <c r="L10" s="44">
        <v>31</v>
      </c>
      <c r="M10" s="45"/>
      <c r="N10" s="45"/>
      <c r="O10" s="44">
        <v>8</v>
      </c>
      <c r="P10" s="44">
        <v>28</v>
      </c>
      <c r="Q10" s="45">
        <v>18</v>
      </c>
      <c r="R10" s="45">
        <v>39</v>
      </c>
      <c r="S10" s="44">
        <v>13</v>
      </c>
      <c r="T10" s="44">
        <v>33</v>
      </c>
      <c r="U10" s="45"/>
      <c r="V10" s="45"/>
      <c r="W10" s="44">
        <v>11</v>
      </c>
      <c r="X10" s="44">
        <v>31</v>
      </c>
      <c r="Y10" s="48">
        <f>COUNTIF(C10:X10,"&gt;0")/2</f>
        <v>7</v>
      </c>
      <c r="Z10" s="29">
        <v>32.4</v>
      </c>
      <c r="AA10" s="3" t="str">
        <f>IF(Z10&lt;&gt;"",IF(Z10&gt;25,"C",IF(Z10&gt;15,"B","A")),"")</f>
        <v>C</v>
      </c>
    </row>
    <row r="11" spans="1:27" x14ac:dyDescent="0.35">
      <c r="A11" s="6">
        <v>5</v>
      </c>
      <c r="B11" s="2" t="s">
        <v>52</v>
      </c>
      <c r="C11" s="44"/>
      <c r="D11" s="44"/>
      <c r="E11" s="45">
        <v>20</v>
      </c>
      <c r="F11" s="45">
        <v>29</v>
      </c>
      <c r="G11" s="44"/>
      <c r="H11" s="44"/>
      <c r="I11" s="45">
        <v>22</v>
      </c>
      <c r="J11" s="45">
        <v>31</v>
      </c>
      <c r="K11" s="44"/>
      <c r="L11" s="44"/>
      <c r="M11" s="45">
        <v>22</v>
      </c>
      <c r="N11" s="45">
        <v>31</v>
      </c>
      <c r="O11" s="44"/>
      <c r="P11" s="44"/>
      <c r="Q11" s="45"/>
      <c r="R11" s="45"/>
      <c r="S11" s="44"/>
      <c r="T11" s="44"/>
      <c r="U11" s="45"/>
      <c r="V11" s="45"/>
      <c r="W11" s="44"/>
      <c r="X11" s="44"/>
      <c r="Y11" s="48">
        <f>COUNTIF(C11:X11,"&gt;0")/2</f>
        <v>3</v>
      </c>
      <c r="Z11" s="29">
        <v>11.1</v>
      </c>
      <c r="AA11" s="3" t="str">
        <f>IF(Z11&lt;&gt;"",IF(Z11&gt;25,"C",IF(Z11&gt;15,"B","A")),"")</f>
        <v>A</v>
      </c>
    </row>
    <row r="12" spans="1:27" x14ac:dyDescent="0.35">
      <c r="A12" s="6">
        <v>6</v>
      </c>
      <c r="B12" s="2" t="s">
        <v>109</v>
      </c>
      <c r="C12" s="44"/>
      <c r="D12" s="44"/>
      <c r="E12" s="45"/>
      <c r="F12" s="45"/>
      <c r="G12" s="44"/>
      <c r="H12" s="44"/>
      <c r="I12" s="45">
        <v>18</v>
      </c>
      <c r="J12" s="45">
        <v>31</v>
      </c>
      <c r="K12" s="44">
        <v>15</v>
      </c>
      <c r="L12" s="44">
        <v>28</v>
      </c>
      <c r="M12" s="45">
        <v>19</v>
      </c>
      <c r="N12" s="45">
        <v>32</v>
      </c>
      <c r="O12" s="44">
        <v>15</v>
      </c>
      <c r="P12" s="44">
        <v>30</v>
      </c>
      <c r="Q12" s="45">
        <v>22</v>
      </c>
      <c r="R12" s="45">
        <v>37</v>
      </c>
      <c r="S12" s="44"/>
      <c r="T12" s="44"/>
      <c r="U12" s="45"/>
      <c r="V12" s="45"/>
      <c r="W12" s="44"/>
      <c r="X12" s="44"/>
      <c r="Y12" s="48">
        <f>COUNTIF(C12:X12,"&gt;0")/2</f>
        <v>5</v>
      </c>
      <c r="Z12" s="29">
        <v>14.5</v>
      </c>
      <c r="AA12" s="3" t="str">
        <f>IF(Z12&lt;&gt;"",IF(Z12&gt;25,"C",IF(Z12&gt;15,"B","A")),"")</f>
        <v>A</v>
      </c>
    </row>
    <row r="13" spans="1:27" x14ac:dyDescent="0.35">
      <c r="A13" s="6">
        <v>7</v>
      </c>
      <c r="B13" s="2" t="s">
        <v>128</v>
      </c>
      <c r="C13" s="44"/>
      <c r="D13" s="44"/>
      <c r="E13" s="45"/>
      <c r="F13" s="45"/>
      <c r="G13" s="44"/>
      <c r="H13" s="44"/>
      <c r="I13" s="45"/>
      <c r="J13" s="45"/>
      <c r="K13" s="44">
        <v>19</v>
      </c>
      <c r="L13" s="44">
        <v>36</v>
      </c>
      <c r="M13" s="45"/>
      <c r="N13" s="45"/>
      <c r="O13" s="44">
        <v>14</v>
      </c>
      <c r="P13" s="44">
        <v>31</v>
      </c>
      <c r="Q13" s="45">
        <v>17</v>
      </c>
      <c r="R13" s="45">
        <v>34</v>
      </c>
      <c r="S13" s="44">
        <v>16</v>
      </c>
      <c r="T13" s="44">
        <v>34</v>
      </c>
      <c r="U13" s="45"/>
      <c r="V13" s="45"/>
      <c r="W13" s="44"/>
      <c r="X13" s="44"/>
      <c r="Y13" s="48">
        <f>COUNTIF(C13:X13,"&gt;0")/2</f>
        <v>4</v>
      </c>
      <c r="Z13" s="29">
        <v>20.6</v>
      </c>
      <c r="AA13" s="3" t="str">
        <f>IF(Z13&lt;&gt;"",IF(Z13&gt;25,"C",IF(Z13&gt;15,"B","A")),"")</f>
        <v>B</v>
      </c>
    </row>
    <row r="14" spans="1:27" x14ac:dyDescent="0.35">
      <c r="A14" s="6">
        <v>8</v>
      </c>
      <c r="B14" s="2" t="s">
        <v>42</v>
      </c>
      <c r="C14" s="44">
        <v>9</v>
      </c>
      <c r="D14" s="44">
        <v>29</v>
      </c>
      <c r="E14" s="45"/>
      <c r="F14" s="45"/>
      <c r="G14" s="44">
        <v>7</v>
      </c>
      <c r="H14" s="44">
        <v>25</v>
      </c>
      <c r="I14" s="45"/>
      <c r="J14" s="45"/>
      <c r="K14" s="44"/>
      <c r="L14" s="44"/>
      <c r="M14" s="45"/>
      <c r="N14" s="45"/>
      <c r="O14" s="44"/>
      <c r="P14" s="44"/>
      <c r="Q14" s="45"/>
      <c r="R14" s="45"/>
      <c r="S14" s="44"/>
      <c r="T14" s="44"/>
      <c r="U14" s="45"/>
      <c r="V14" s="45"/>
      <c r="W14" s="44"/>
      <c r="X14" s="44"/>
      <c r="Y14" s="48">
        <f>COUNTIF(C14:X14,"&gt;0")/2</f>
        <v>2</v>
      </c>
      <c r="Z14" s="29">
        <v>25.2</v>
      </c>
      <c r="AA14" s="3" t="str">
        <f>IF(Z14&lt;&gt;"",IF(Z14&gt;25,"C",IF(Z14&gt;15,"B","A")),"")</f>
        <v>C</v>
      </c>
    </row>
    <row r="15" spans="1:27" x14ac:dyDescent="0.35">
      <c r="A15" s="6">
        <v>9</v>
      </c>
      <c r="B15" s="2" t="s">
        <v>29</v>
      </c>
      <c r="C15" s="44">
        <v>18</v>
      </c>
      <c r="D15" s="44">
        <v>33</v>
      </c>
      <c r="E15" s="45"/>
      <c r="F15" s="45"/>
      <c r="G15" s="44">
        <v>20</v>
      </c>
      <c r="H15" s="44">
        <v>38</v>
      </c>
      <c r="I15" s="45"/>
      <c r="J15" s="45"/>
      <c r="K15" s="44"/>
      <c r="L15" s="44"/>
      <c r="M15" s="45"/>
      <c r="N15" s="45"/>
      <c r="O15" s="44"/>
      <c r="P15" s="44"/>
      <c r="Q15" s="45"/>
      <c r="R15" s="45"/>
      <c r="S15" s="44"/>
      <c r="T15" s="44"/>
      <c r="U15" s="45"/>
      <c r="V15" s="45"/>
      <c r="W15" s="44"/>
      <c r="X15" s="44"/>
      <c r="Y15" s="48">
        <f>COUNTIF(C15:X15,"&gt;0")/2</f>
        <v>2</v>
      </c>
      <c r="Z15" s="29">
        <v>17.3</v>
      </c>
      <c r="AA15" s="3" t="str">
        <f>IF(Z15&lt;&gt;"",IF(Z15&gt;25,"C",IF(Z15&gt;15,"B","A")),"")</f>
        <v>B</v>
      </c>
    </row>
    <row r="16" spans="1:27" x14ac:dyDescent="0.35">
      <c r="A16" s="6">
        <v>10</v>
      </c>
      <c r="B16" s="2" t="s">
        <v>129</v>
      </c>
      <c r="C16" s="44"/>
      <c r="D16" s="44"/>
      <c r="E16" s="45"/>
      <c r="F16" s="45"/>
      <c r="G16" s="44"/>
      <c r="H16" s="44"/>
      <c r="I16" s="45"/>
      <c r="J16" s="45"/>
      <c r="K16" s="44">
        <v>8</v>
      </c>
      <c r="L16" s="44">
        <v>23</v>
      </c>
      <c r="M16" s="45"/>
      <c r="N16" s="45"/>
      <c r="O16" s="44"/>
      <c r="P16" s="44"/>
      <c r="Q16" s="45"/>
      <c r="R16" s="45"/>
      <c r="S16" s="44"/>
      <c r="T16" s="44"/>
      <c r="U16" s="45"/>
      <c r="V16" s="45"/>
      <c r="W16" s="44"/>
      <c r="X16" s="44"/>
      <c r="Y16" s="48">
        <f>COUNTIF(C16:X16,"&gt;0")/2</f>
        <v>1</v>
      </c>
      <c r="Z16" s="29">
        <v>32.1</v>
      </c>
      <c r="AA16" s="3" t="str">
        <f>IF(Z16&lt;&gt;"",IF(Z16&gt;25,"C",IF(Z16&gt;15,"B","A")),"")</f>
        <v>C</v>
      </c>
    </row>
    <row r="17" spans="1:27" x14ac:dyDescent="0.35">
      <c r="A17" s="6">
        <v>11</v>
      </c>
      <c r="B17" s="2" t="s">
        <v>92</v>
      </c>
      <c r="C17" s="44"/>
      <c r="D17" s="44"/>
      <c r="E17" s="45"/>
      <c r="F17" s="45"/>
      <c r="G17" s="44">
        <v>9</v>
      </c>
      <c r="H17" s="44">
        <v>37</v>
      </c>
      <c r="I17" s="45">
        <v>9</v>
      </c>
      <c r="J17" s="45">
        <v>35</v>
      </c>
      <c r="K17" s="44">
        <v>4</v>
      </c>
      <c r="L17" s="44">
        <v>28</v>
      </c>
      <c r="M17" s="45">
        <v>6</v>
      </c>
      <c r="N17" s="45">
        <v>28</v>
      </c>
      <c r="O17" s="44"/>
      <c r="P17" s="44"/>
      <c r="Q17" s="45"/>
      <c r="R17" s="45"/>
      <c r="S17" s="44"/>
      <c r="T17" s="44"/>
      <c r="U17" s="45"/>
      <c r="V17" s="45"/>
      <c r="W17" s="44"/>
      <c r="X17" s="44"/>
      <c r="Y17" s="48">
        <f>COUNTIF(C17:X17,"&gt;0")/2</f>
        <v>4</v>
      </c>
      <c r="Z17" s="29">
        <v>35.6</v>
      </c>
      <c r="AA17" s="3" t="str">
        <f>IF(Z17&lt;&gt;"",IF(Z17&gt;25,"C",IF(Z17&gt;15,"B","A")),"")</f>
        <v>C</v>
      </c>
    </row>
    <row r="18" spans="1:27" x14ac:dyDescent="0.35">
      <c r="A18" s="6">
        <v>12</v>
      </c>
      <c r="B18" s="2" t="s">
        <v>130</v>
      </c>
      <c r="C18" s="44"/>
      <c r="D18" s="44"/>
      <c r="E18" s="45"/>
      <c r="F18" s="45"/>
      <c r="G18" s="44"/>
      <c r="H18" s="44"/>
      <c r="I18" s="45"/>
      <c r="J18" s="45"/>
      <c r="K18" s="44">
        <v>19</v>
      </c>
      <c r="L18" s="44">
        <v>37</v>
      </c>
      <c r="M18" s="45"/>
      <c r="N18" s="45"/>
      <c r="O18" s="44"/>
      <c r="P18" s="44"/>
      <c r="Q18" s="45"/>
      <c r="R18" s="45"/>
      <c r="S18" s="44"/>
      <c r="T18" s="44"/>
      <c r="U18" s="45"/>
      <c r="V18" s="45"/>
      <c r="W18" s="44"/>
      <c r="X18" s="44"/>
      <c r="Y18" s="48">
        <f>COUNTIF(C18:X18,"&gt;0")/2</f>
        <v>1</v>
      </c>
      <c r="Z18" s="29">
        <v>18.899999999999999</v>
      </c>
      <c r="AA18" s="3" t="str">
        <f>IF(Z18&lt;&gt;"",IF(Z18&gt;25,"C",IF(Z18&gt;15,"B","A")),"")</f>
        <v>B</v>
      </c>
    </row>
    <row r="19" spans="1:27" x14ac:dyDescent="0.35">
      <c r="A19" s="6">
        <v>13</v>
      </c>
      <c r="B19" s="2" t="s">
        <v>53</v>
      </c>
      <c r="C19" s="44"/>
      <c r="D19" s="44"/>
      <c r="E19" s="45">
        <v>15</v>
      </c>
      <c r="F19" s="45">
        <v>30</v>
      </c>
      <c r="G19" s="44"/>
      <c r="H19" s="44"/>
      <c r="I19" s="45">
        <v>11</v>
      </c>
      <c r="J19" s="45">
        <v>27</v>
      </c>
      <c r="K19" s="44"/>
      <c r="L19" s="44"/>
      <c r="M19" s="45">
        <v>11</v>
      </c>
      <c r="N19" s="45">
        <v>28</v>
      </c>
      <c r="O19" s="44"/>
      <c r="P19" s="44"/>
      <c r="Q19" s="45">
        <v>15</v>
      </c>
      <c r="R19" s="45">
        <v>31</v>
      </c>
      <c r="S19" s="44"/>
      <c r="T19" s="44"/>
      <c r="U19" s="45"/>
      <c r="V19" s="45"/>
      <c r="W19" s="44"/>
      <c r="X19" s="44"/>
      <c r="Y19" s="48">
        <f>COUNTIF(C19:X19,"&gt;0")/2</f>
        <v>4</v>
      </c>
      <c r="Z19" s="29">
        <v>18.7</v>
      </c>
      <c r="AA19" s="3" t="str">
        <f>IF(Z19&lt;&gt;"",IF(Z19&gt;25,"C",IF(Z19&gt;15,"B","A")),"")</f>
        <v>B</v>
      </c>
    </row>
    <row r="20" spans="1:27" x14ac:dyDescent="0.35">
      <c r="A20" s="6">
        <v>14</v>
      </c>
      <c r="B20" s="2" t="s">
        <v>154</v>
      </c>
      <c r="C20" s="44"/>
      <c r="D20" s="44"/>
      <c r="E20" s="45"/>
      <c r="F20" s="45"/>
      <c r="G20" s="44"/>
      <c r="H20" s="44"/>
      <c r="I20" s="45"/>
      <c r="J20" s="45"/>
      <c r="K20" s="44"/>
      <c r="L20" s="44"/>
      <c r="M20" s="45">
        <v>10</v>
      </c>
      <c r="N20" s="45">
        <v>27</v>
      </c>
      <c r="O20" s="44">
        <v>10</v>
      </c>
      <c r="P20" s="44">
        <v>31</v>
      </c>
      <c r="Q20" s="45"/>
      <c r="R20" s="45"/>
      <c r="S20" s="44"/>
      <c r="T20" s="44"/>
      <c r="U20" s="45"/>
      <c r="V20" s="45"/>
      <c r="W20" s="44"/>
      <c r="X20" s="44"/>
      <c r="Y20" s="48">
        <f>COUNTIF(C20:X20,"&gt;0")/2</f>
        <v>2</v>
      </c>
      <c r="Z20" s="29">
        <v>25.3</v>
      </c>
      <c r="AA20" s="3" t="str">
        <f>IF(Z20&lt;&gt;"",IF(Z20&gt;25,"C",IF(Z20&gt;15,"B","A")),"")</f>
        <v>C</v>
      </c>
    </row>
    <row r="21" spans="1:27" x14ac:dyDescent="0.35">
      <c r="A21" s="6">
        <v>15</v>
      </c>
      <c r="B21" s="2" t="s">
        <v>156</v>
      </c>
      <c r="C21" s="44"/>
      <c r="D21" s="44"/>
      <c r="E21" s="45"/>
      <c r="F21" s="45"/>
      <c r="G21" s="44"/>
      <c r="H21" s="44"/>
      <c r="I21" s="45"/>
      <c r="J21" s="45"/>
      <c r="K21" s="44"/>
      <c r="L21" s="44"/>
      <c r="M21" s="45">
        <v>11</v>
      </c>
      <c r="N21" s="45">
        <v>18</v>
      </c>
      <c r="O21" s="44">
        <v>21</v>
      </c>
      <c r="P21" s="44">
        <v>31</v>
      </c>
      <c r="Q21" s="45"/>
      <c r="R21" s="45"/>
      <c r="S21" s="44"/>
      <c r="T21" s="44"/>
      <c r="U21" s="45"/>
      <c r="V21" s="45"/>
      <c r="W21" s="44"/>
      <c r="X21" s="44"/>
      <c r="Y21" s="48">
        <f>COUNTIF(C21:X21,"&gt;0")/2</f>
        <v>2</v>
      </c>
      <c r="Z21" s="29">
        <v>11.3</v>
      </c>
      <c r="AA21" s="3" t="str">
        <f>IF(Z21&lt;&gt;"",IF(Z21&gt;25,"C",IF(Z21&gt;15,"B","A")),"")</f>
        <v>A</v>
      </c>
    </row>
    <row r="22" spans="1:27" x14ac:dyDescent="0.35">
      <c r="A22" s="6">
        <v>16</v>
      </c>
      <c r="B22" s="2" t="s">
        <v>131</v>
      </c>
      <c r="C22" s="44"/>
      <c r="D22" s="44"/>
      <c r="E22" s="45"/>
      <c r="F22" s="45"/>
      <c r="G22" s="44"/>
      <c r="H22" s="44"/>
      <c r="I22" s="45"/>
      <c r="J22" s="45"/>
      <c r="K22" s="44">
        <v>18</v>
      </c>
      <c r="L22" s="44">
        <v>32</v>
      </c>
      <c r="M22" s="45"/>
      <c r="N22" s="45"/>
      <c r="O22" s="44"/>
      <c r="P22" s="44"/>
      <c r="Q22" s="45"/>
      <c r="R22" s="45"/>
      <c r="S22" s="44"/>
      <c r="T22" s="44"/>
      <c r="U22" s="45"/>
      <c r="V22" s="45"/>
      <c r="W22" s="44"/>
      <c r="X22" s="44"/>
      <c r="Y22" s="48">
        <f>COUNTIF(C22:X22,"&gt;0")/2</f>
        <v>1</v>
      </c>
      <c r="Z22" s="29">
        <v>19</v>
      </c>
      <c r="AA22" s="3" t="str">
        <f>IF(Z22&lt;&gt;"",IF(Z22&gt;25,"C",IF(Z22&gt;15,"B","A")),"")</f>
        <v>B</v>
      </c>
    </row>
    <row r="23" spans="1:27" x14ac:dyDescent="0.35">
      <c r="A23" s="6">
        <v>17</v>
      </c>
      <c r="B23" s="2" t="s">
        <v>111</v>
      </c>
      <c r="C23" s="44"/>
      <c r="D23" s="44"/>
      <c r="E23" s="45"/>
      <c r="F23" s="45"/>
      <c r="G23" s="44"/>
      <c r="H23" s="44"/>
      <c r="I23" s="45">
        <v>24</v>
      </c>
      <c r="J23" s="45">
        <v>31</v>
      </c>
      <c r="K23" s="44">
        <v>23</v>
      </c>
      <c r="L23" s="44">
        <v>30</v>
      </c>
      <c r="M23" s="45">
        <v>19</v>
      </c>
      <c r="N23" s="45">
        <v>25</v>
      </c>
      <c r="O23" s="44">
        <v>29</v>
      </c>
      <c r="P23" s="44">
        <v>36</v>
      </c>
      <c r="Q23" s="45">
        <v>27</v>
      </c>
      <c r="R23" s="45">
        <v>34</v>
      </c>
      <c r="S23" s="44"/>
      <c r="T23" s="44"/>
      <c r="U23" s="45"/>
      <c r="V23" s="45"/>
      <c r="W23" s="44"/>
      <c r="X23" s="44"/>
      <c r="Y23" s="48">
        <f>COUNTIF(C23:X23,"&gt;0")/2</f>
        <v>5</v>
      </c>
      <c r="Z23" s="29">
        <v>8.1999999999999993</v>
      </c>
      <c r="AA23" s="3" t="str">
        <f>IF(Z23&lt;&gt;"",IF(Z23&gt;25,"C",IF(Z23&gt;15,"B","A")),"")</f>
        <v>A</v>
      </c>
    </row>
    <row r="24" spans="1:27" x14ac:dyDescent="0.35">
      <c r="A24" s="6">
        <v>18</v>
      </c>
      <c r="B24" s="2" t="s">
        <v>184</v>
      </c>
      <c r="C24" s="44"/>
      <c r="D24" s="44"/>
      <c r="E24" s="45"/>
      <c r="F24" s="45"/>
      <c r="G24" s="44"/>
      <c r="H24" s="44"/>
      <c r="I24" s="45"/>
      <c r="J24" s="45"/>
      <c r="K24" s="44"/>
      <c r="L24" s="44"/>
      <c r="M24" s="45"/>
      <c r="N24" s="45"/>
      <c r="O24" s="44">
        <v>4</v>
      </c>
      <c r="P24" s="44">
        <v>30</v>
      </c>
      <c r="Q24" s="45"/>
      <c r="R24" s="45"/>
      <c r="S24" s="44"/>
      <c r="T24" s="44"/>
      <c r="U24" s="45"/>
      <c r="V24" s="45"/>
      <c r="W24" s="44"/>
      <c r="X24" s="44"/>
      <c r="Y24" s="48">
        <f>COUNTIF(C24:X24,"&gt;0")/2</f>
        <v>1</v>
      </c>
      <c r="Z24" s="29">
        <v>32</v>
      </c>
      <c r="AA24" s="3" t="str">
        <f>IF(Z24&lt;&gt;"",IF(Z24&gt;25,"C",IF(Z24&gt;15,"B","A")),"")</f>
        <v>C</v>
      </c>
    </row>
    <row r="25" spans="1:27" x14ac:dyDescent="0.35">
      <c r="A25" s="6">
        <v>19</v>
      </c>
      <c r="B25" s="2" t="s">
        <v>112</v>
      </c>
      <c r="C25" s="44"/>
      <c r="D25" s="44"/>
      <c r="E25" s="45"/>
      <c r="F25" s="45"/>
      <c r="G25" s="44"/>
      <c r="H25" s="44"/>
      <c r="I25" s="45">
        <v>16</v>
      </c>
      <c r="J25" s="45">
        <v>25</v>
      </c>
      <c r="K25" s="44"/>
      <c r="L25" s="44"/>
      <c r="M25" s="45"/>
      <c r="N25" s="45"/>
      <c r="O25" s="44"/>
      <c r="P25" s="44"/>
      <c r="Q25" s="45"/>
      <c r="R25" s="45"/>
      <c r="S25" s="44"/>
      <c r="T25" s="44"/>
      <c r="U25" s="45"/>
      <c r="V25" s="45"/>
      <c r="W25" s="44"/>
      <c r="X25" s="44"/>
      <c r="Y25" s="48">
        <f>COUNTIF(C25:X25,"&gt;0")/2</f>
        <v>1</v>
      </c>
      <c r="Z25" s="29">
        <v>11.4</v>
      </c>
      <c r="AA25" s="3" t="str">
        <f>IF(Z25&lt;&gt;"",IF(Z25&gt;25,"C",IF(Z25&gt;15,"B","A")),"")</f>
        <v>A</v>
      </c>
    </row>
    <row r="26" spans="1:27" x14ac:dyDescent="0.35">
      <c r="A26" s="6">
        <v>20</v>
      </c>
      <c r="B26" s="2" t="s">
        <v>195</v>
      </c>
      <c r="C26" s="44"/>
      <c r="D26" s="44"/>
      <c r="E26" s="45"/>
      <c r="F26" s="45"/>
      <c r="G26" s="44"/>
      <c r="H26" s="44"/>
      <c r="I26" s="45"/>
      <c r="J26" s="45"/>
      <c r="K26" s="44"/>
      <c r="L26" s="44"/>
      <c r="M26" s="45"/>
      <c r="N26" s="45"/>
      <c r="O26" s="44"/>
      <c r="P26" s="44"/>
      <c r="Q26" s="45"/>
      <c r="R26" s="45"/>
      <c r="S26" s="44"/>
      <c r="T26" s="44"/>
      <c r="U26" s="45">
        <v>11</v>
      </c>
      <c r="V26" s="45">
        <v>25</v>
      </c>
      <c r="W26" s="44"/>
      <c r="X26" s="44"/>
      <c r="Y26" s="48">
        <f>COUNTIF(C26:X26,"&gt;0")/2</f>
        <v>1</v>
      </c>
      <c r="Z26" s="29">
        <v>21.2</v>
      </c>
      <c r="AA26" s="3" t="str">
        <f>IF(Z26&lt;&gt;"",IF(Z26&gt;25,"C",IF(Z26&gt;15,"B","A")),"")</f>
        <v>B</v>
      </c>
    </row>
    <row r="27" spans="1:27" x14ac:dyDescent="0.35">
      <c r="A27" s="6">
        <v>21</v>
      </c>
      <c r="B27" s="2" t="s">
        <v>190</v>
      </c>
      <c r="C27" s="44"/>
      <c r="D27" s="44"/>
      <c r="E27" s="45"/>
      <c r="F27" s="45"/>
      <c r="G27" s="44"/>
      <c r="H27" s="44"/>
      <c r="I27" s="45"/>
      <c r="J27" s="45"/>
      <c r="K27" s="44"/>
      <c r="L27" s="44"/>
      <c r="M27" s="45"/>
      <c r="N27" s="45"/>
      <c r="O27" s="44">
        <v>26</v>
      </c>
      <c r="P27" s="44">
        <v>34</v>
      </c>
      <c r="Q27" s="45"/>
      <c r="R27" s="45"/>
      <c r="S27" s="44"/>
      <c r="T27" s="44"/>
      <c r="U27" s="45"/>
      <c r="V27" s="45"/>
      <c r="W27" s="44"/>
      <c r="X27" s="44"/>
      <c r="Y27" s="48">
        <f>COUNTIF(C27:X27,"&gt;0")/2</f>
        <v>1</v>
      </c>
      <c r="Z27" s="29">
        <v>9.3000000000000007</v>
      </c>
      <c r="AA27" s="3" t="str">
        <f>IF(Z27&lt;&gt;"",IF(Z27&gt;25,"C",IF(Z27&gt;15,"B","A")),"")</f>
        <v>A</v>
      </c>
    </row>
    <row r="28" spans="1:27" x14ac:dyDescent="0.35">
      <c r="A28" s="6">
        <v>22</v>
      </c>
      <c r="B28" s="2" t="s">
        <v>33</v>
      </c>
      <c r="C28" s="44">
        <v>15</v>
      </c>
      <c r="D28" s="44">
        <v>32</v>
      </c>
      <c r="E28" s="45"/>
      <c r="F28" s="45"/>
      <c r="G28" s="44"/>
      <c r="H28" s="44"/>
      <c r="I28" s="45"/>
      <c r="J28" s="45"/>
      <c r="K28" s="44"/>
      <c r="L28" s="44"/>
      <c r="M28" s="45"/>
      <c r="N28" s="45"/>
      <c r="O28" s="44">
        <v>16</v>
      </c>
      <c r="P28" s="44">
        <v>33</v>
      </c>
      <c r="Q28" s="45">
        <v>19</v>
      </c>
      <c r="R28" s="45">
        <v>35</v>
      </c>
      <c r="S28" s="44">
        <v>13</v>
      </c>
      <c r="T28" s="44">
        <v>27</v>
      </c>
      <c r="U28" s="45"/>
      <c r="V28" s="45"/>
      <c r="W28" s="44"/>
      <c r="X28" s="44"/>
      <c r="Y28" s="48">
        <f>COUNTIF(C28:X28,"&gt;0")/2</f>
        <v>4</v>
      </c>
      <c r="Z28" s="29">
        <v>19.5</v>
      </c>
      <c r="AA28" s="3" t="str">
        <f>IF(Z28&lt;&gt;"",IF(Z28&gt;25,"C",IF(Z28&gt;15,"B","A")),"")</f>
        <v>B</v>
      </c>
    </row>
    <row r="29" spans="1:27" x14ac:dyDescent="0.35">
      <c r="A29" s="6">
        <v>23</v>
      </c>
      <c r="B29" s="2" t="s">
        <v>182</v>
      </c>
      <c r="C29" s="44"/>
      <c r="D29" s="44"/>
      <c r="E29" s="45"/>
      <c r="F29" s="45"/>
      <c r="G29" s="44"/>
      <c r="H29" s="44"/>
      <c r="I29" s="45"/>
      <c r="J29" s="45"/>
      <c r="K29" s="44"/>
      <c r="L29" s="44"/>
      <c r="M29" s="45"/>
      <c r="N29" s="45"/>
      <c r="O29" s="44">
        <v>18</v>
      </c>
      <c r="P29" s="44">
        <v>33</v>
      </c>
      <c r="Q29" s="45"/>
      <c r="R29" s="45"/>
      <c r="S29" s="44"/>
      <c r="T29" s="44"/>
      <c r="U29" s="45"/>
      <c r="V29" s="45"/>
      <c r="W29" s="44"/>
      <c r="X29" s="44"/>
      <c r="Y29" s="48">
        <f>COUNTIF(C29:X29,"&gt;0")/2</f>
        <v>1</v>
      </c>
      <c r="Z29" s="29">
        <v>19.399999999999999</v>
      </c>
      <c r="AA29" s="3" t="str">
        <f>IF(Z29&lt;&gt;"",IF(Z29&gt;25,"C",IF(Z29&gt;15,"B","A")),"")</f>
        <v>B</v>
      </c>
    </row>
    <row r="30" spans="1:27" x14ac:dyDescent="0.35">
      <c r="A30" s="6">
        <v>24</v>
      </c>
      <c r="B30" s="2" t="s">
        <v>132</v>
      </c>
      <c r="C30" s="44"/>
      <c r="D30" s="44"/>
      <c r="E30" s="45"/>
      <c r="F30" s="45"/>
      <c r="G30" s="44"/>
      <c r="H30" s="44"/>
      <c r="I30" s="45"/>
      <c r="J30" s="45"/>
      <c r="K30" s="44">
        <v>9</v>
      </c>
      <c r="L30" s="44">
        <v>23</v>
      </c>
      <c r="M30" s="45"/>
      <c r="N30" s="45"/>
      <c r="O30" s="44"/>
      <c r="P30" s="44"/>
      <c r="Q30" s="45"/>
      <c r="R30" s="45"/>
      <c r="S30" s="44"/>
      <c r="T30" s="44"/>
      <c r="U30" s="45"/>
      <c r="V30" s="45"/>
      <c r="W30" s="44"/>
      <c r="X30" s="44"/>
      <c r="Y30" s="48">
        <f>COUNTIF(C30:X30,"&gt;0")/2</f>
        <v>1</v>
      </c>
      <c r="Z30" s="29">
        <v>31.2</v>
      </c>
      <c r="AA30" s="3" t="str">
        <f>IF(Z30&lt;&gt;"",IF(Z30&gt;25,"C",IF(Z30&gt;15,"B","A")),"")</f>
        <v>C</v>
      </c>
    </row>
    <row r="31" spans="1:27" x14ac:dyDescent="0.35">
      <c r="A31" s="6">
        <v>25</v>
      </c>
      <c r="B31" s="2" t="s">
        <v>54</v>
      </c>
      <c r="C31" s="44"/>
      <c r="D31" s="44"/>
      <c r="E31" s="45">
        <v>16</v>
      </c>
      <c r="F31" s="45">
        <v>31</v>
      </c>
      <c r="G31" s="44"/>
      <c r="H31" s="44"/>
      <c r="I31" s="45"/>
      <c r="J31" s="45"/>
      <c r="K31" s="44"/>
      <c r="L31" s="44"/>
      <c r="M31" s="45"/>
      <c r="N31" s="45"/>
      <c r="O31" s="44"/>
      <c r="P31" s="44"/>
      <c r="Q31" s="45"/>
      <c r="R31" s="45"/>
      <c r="S31" s="44"/>
      <c r="T31" s="44"/>
      <c r="U31" s="45"/>
      <c r="V31" s="45"/>
      <c r="W31" s="44"/>
      <c r="X31" s="44"/>
      <c r="Y31" s="48">
        <f>COUNTIF(C31:X31,"&gt;0")/2</f>
        <v>1</v>
      </c>
      <c r="Z31" s="29">
        <v>18.600000000000001</v>
      </c>
      <c r="AA31" s="3" t="str">
        <f>IF(Z31&lt;&gt;"",IF(Z31&gt;25,"C",IF(Z31&gt;15,"B","A")),"")</f>
        <v>B</v>
      </c>
    </row>
    <row r="32" spans="1:27" x14ac:dyDescent="0.35">
      <c r="A32" s="6">
        <v>26</v>
      </c>
      <c r="B32" s="2" t="s">
        <v>55</v>
      </c>
      <c r="C32" s="44"/>
      <c r="D32" s="44"/>
      <c r="E32" s="45">
        <v>8</v>
      </c>
      <c r="F32" s="45">
        <v>35</v>
      </c>
      <c r="G32" s="44"/>
      <c r="H32" s="44"/>
      <c r="I32" s="45"/>
      <c r="J32" s="45"/>
      <c r="K32" s="44"/>
      <c r="L32" s="44"/>
      <c r="M32" s="45"/>
      <c r="N32" s="45"/>
      <c r="O32" s="44"/>
      <c r="P32" s="44"/>
      <c r="Q32" s="45"/>
      <c r="R32" s="45"/>
      <c r="S32" s="44"/>
      <c r="T32" s="44"/>
      <c r="U32" s="45"/>
      <c r="V32" s="45"/>
      <c r="W32" s="44"/>
      <c r="X32" s="44"/>
      <c r="Y32" s="48">
        <f>COUNTIF(C32:X32,"&gt;0")/2</f>
        <v>1</v>
      </c>
      <c r="Z32" s="29">
        <v>34</v>
      </c>
      <c r="AA32" s="3" t="str">
        <f>IF(Z32&lt;&gt;"",IF(Z32&gt;25,"C",IF(Z32&gt;15,"B","A")),"")</f>
        <v>C</v>
      </c>
    </row>
    <row r="33" spans="1:27" x14ac:dyDescent="0.35">
      <c r="A33" s="6">
        <v>27</v>
      </c>
      <c r="B33" s="2" t="s">
        <v>56</v>
      </c>
      <c r="C33" s="44"/>
      <c r="D33" s="44"/>
      <c r="E33" s="45">
        <v>21</v>
      </c>
      <c r="F33" s="45">
        <v>36</v>
      </c>
      <c r="G33" s="44"/>
      <c r="H33" s="44"/>
      <c r="I33" s="45"/>
      <c r="J33" s="45"/>
      <c r="K33" s="44">
        <v>12</v>
      </c>
      <c r="L33" s="44">
        <v>28</v>
      </c>
      <c r="M33" s="45"/>
      <c r="N33" s="45"/>
      <c r="O33" s="44"/>
      <c r="P33" s="44"/>
      <c r="Q33" s="45"/>
      <c r="R33" s="45"/>
      <c r="S33" s="44"/>
      <c r="T33" s="44"/>
      <c r="U33" s="45"/>
      <c r="V33" s="45"/>
      <c r="W33" s="44"/>
      <c r="X33" s="44"/>
      <c r="Y33" s="48">
        <f>COUNTIF(C33:X33,"&gt;0")/2</f>
        <v>2</v>
      </c>
      <c r="Z33" s="29">
        <v>16.3</v>
      </c>
      <c r="AA33" s="3" t="str">
        <f>IF(Z33&lt;&gt;"",IF(Z33&gt;25,"C",IF(Z33&gt;15,"B","A")),"")</f>
        <v>B</v>
      </c>
    </row>
    <row r="34" spans="1:27" x14ac:dyDescent="0.35">
      <c r="A34" s="6">
        <v>28</v>
      </c>
      <c r="B34" s="2" t="s">
        <v>57</v>
      </c>
      <c r="C34" s="44"/>
      <c r="D34" s="44"/>
      <c r="E34" s="45">
        <v>14</v>
      </c>
      <c r="F34" s="45">
        <v>32</v>
      </c>
      <c r="G34" s="44"/>
      <c r="H34" s="44"/>
      <c r="I34" s="45"/>
      <c r="J34" s="45"/>
      <c r="K34" s="44"/>
      <c r="L34" s="44"/>
      <c r="M34" s="45"/>
      <c r="N34" s="45"/>
      <c r="O34" s="44"/>
      <c r="P34" s="44"/>
      <c r="Q34" s="45"/>
      <c r="R34" s="45"/>
      <c r="S34" s="44"/>
      <c r="T34" s="44"/>
      <c r="U34" s="45"/>
      <c r="V34" s="45"/>
      <c r="W34" s="44"/>
      <c r="X34" s="44"/>
      <c r="Y34" s="48">
        <f>COUNTIF(C34:X34,"&gt;0")/2</f>
        <v>1</v>
      </c>
      <c r="Z34" s="29">
        <v>20.6</v>
      </c>
      <c r="AA34" s="3" t="str">
        <f>IF(Z34&lt;&gt;"",IF(Z34&gt;25,"C",IF(Z34&gt;15,"B","A")),"")</f>
        <v>B</v>
      </c>
    </row>
    <row r="35" spans="1:27" x14ac:dyDescent="0.35">
      <c r="A35" s="6">
        <v>29</v>
      </c>
      <c r="B35" s="2" t="s">
        <v>113</v>
      </c>
      <c r="C35" s="44"/>
      <c r="D35" s="44"/>
      <c r="E35" s="45"/>
      <c r="F35" s="45"/>
      <c r="G35" s="44"/>
      <c r="H35" s="44"/>
      <c r="I35" s="45">
        <v>21</v>
      </c>
      <c r="J35" s="45">
        <v>37</v>
      </c>
      <c r="K35" s="44">
        <v>19</v>
      </c>
      <c r="L35" s="44">
        <v>33</v>
      </c>
      <c r="M35" s="45"/>
      <c r="N35" s="45"/>
      <c r="O35" s="44">
        <v>29</v>
      </c>
      <c r="P35" s="44">
        <v>42</v>
      </c>
      <c r="Q35" s="45">
        <v>25</v>
      </c>
      <c r="R35" s="45">
        <v>38</v>
      </c>
      <c r="S35" s="44">
        <v>11</v>
      </c>
      <c r="T35" s="44">
        <v>21</v>
      </c>
      <c r="U35" s="45">
        <v>14</v>
      </c>
      <c r="V35" s="45">
        <v>26</v>
      </c>
      <c r="W35" s="44">
        <v>23</v>
      </c>
      <c r="X35" s="44">
        <v>36</v>
      </c>
      <c r="Y35" s="48">
        <f>COUNTIF(C35:X35,"&gt;0")/2</f>
        <v>7</v>
      </c>
      <c r="Z35" s="29">
        <v>17.100000000000001</v>
      </c>
      <c r="AA35" s="3" t="str">
        <f>IF(Z35&lt;&gt;"",IF(Z35&gt;25,"C",IF(Z35&gt;15,"B","A")),"")</f>
        <v>B</v>
      </c>
    </row>
    <row r="36" spans="1:27" x14ac:dyDescent="0.35">
      <c r="A36" s="6">
        <v>30</v>
      </c>
      <c r="B36" s="2" t="s">
        <v>34</v>
      </c>
      <c r="C36" s="44">
        <v>14</v>
      </c>
      <c r="D36" s="44">
        <v>35</v>
      </c>
      <c r="E36" s="45"/>
      <c r="F36" s="45"/>
      <c r="G36" s="44"/>
      <c r="H36" s="44"/>
      <c r="I36" s="45"/>
      <c r="J36" s="45"/>
      <c r="K36" s="44"/>
      <c r="L36" s="44"/>
      <c r="M36" s="45"/>
      <c r="N36" s="45"/>
      <c r="O36" s="44"/>
      <c r="P36" s="44"/>
      <c r="Q36" s="45"/>
      <c r="R36" s="45"/>
      <c r="S36" s="44"/>
      <c r="T36" s="44"/>
      <c r="U36" s="45"/>
      <c r="V36" s="45"/>
      <c r="W36" s="44"/>
      <c r="X36" s="44"/>
      <c r="Y36" s="48">
        <f>COUNTIF(C36:X36,"&gt;0")/2</f>
        <v>1</v>
      </c>
      <c r="Z36" s="29">
        <v>27.9</v>
      </c>
      <c r="AA36" s="3" t="str">
        <f>IF(Z36&lt;&gt;"",IF(Z36&gt;25,"C",IF(Z36&gt;15,"B","A")),"")</f>
        <v>C</v>
      </c>
    </row>
    <row r="37" spans="1:27" x14ac:dyDescent="0.35">
      <c r="A37" s="6">
        <v>31</v>
      </c>
      <c r="B37" s="2" t="s">
        <v>30</v>
      </c>
      <c r="C37" s="44">
        <v>18</v>
      </c>
      <c r="D37" s="44">
        <v>33</v>
      </c>
      <c r="E37" s="45">
        <v>16</v>
      </c>
      <c r="F37" s="45">
        <v>32</v>
      </c>
      <c r="G37" s="44">
        <v>11</v>
      </c>
      <c r="H37" s="44">
        <v>28</v>
      </c>
      <c r="I37" s="45">
        <v>11</v>
      </c>
      <c r="J37" s="45">
        <v>25</v>
      </c>
      <c r="K37" s="44">
        <v>22</v>
      </c>
      <c r="L37" s="44">
        <v>39</v>
      </c>
      <c r="M37" s="45">
        <v>20</v>
      </c>
      <c r="N37" s="45">
        <v>36</v>
      </c>
      <c r="O37" s="44">
        <v>13</v>
      </c>
      <c r="P37" s="44">
        <v>28</v>
      </c>
      <c r="Q37" s="45">
        <v>9</v>
      </c>
      <c r="R37" s="45">
        <v>19</v>
      </c>
      <c r="S37" s="44"/>
      <c r="T37" s="44"/>
      <c r="U37" s="45"/>
      <c r="V37" s="45"/>
      <c r="W37" s="44">
        <v>15</v>
      </c>
      <c r="X37" s="44">
        <v>30</v>
      </c>
      <c r="Y37" s="48">
        <f>COUNTIF(C37:X37,"&gt;0")/2</f>
        <v>9</v>
      </c>
      <c r="Z37" s="29">
        <v>19</v>
      </c>
      <c r="AA37" s="3" t="str">
        <f>IF(Z37&lt;&gt;"",IF(Z37&gt;25,"C",IF(Z37&gt;15,"B","A")),"")</f>
        <v>B</v>
      </c>
    </row>
    <row r="38" spans="1:27" x14ac:dyDescent="0.35">
      <c r="A38" s="6">
        <v>32</v>
      </c>
      <c r="B38" s="2" t="s">
        <v>114</v>
      </c>
      <c r="C38" s="44"/>
      <c r="D38" s="44"/>
      <c r="E38" s="45"/>
      <c r="F38" s="45"/>
      <c r="G38" s="44"/>
      <c r="H38" s="44"/>
      <c r="I38" s="45">
        <v>14</v>
      </c>
      <c r="J38" s="45">
        <v>25</v>
      </c>
      <c r="K38" s="44"/>
      <c r="L38" s="44"/>
      <c r="M38" s="45"/>
      <c r="N38" s="45"/>
      <c r="O38" s="44"/>
      <c r="P38" s="44"/>
      <c r="Q38" s="45"/>
      <c r="R38" s="45"/>
      <c r="S38" s="44"/>
      <c r="T38" s="44"/>
      <c r="U38" s="45"/>
      <c r="V38" s="45"/>
      <c r="W38" s="44"/>
      <c r="X38" s="44"/>
      <c r="Y38" s="48">
        <f>COUNTIF(C38:X38,"&gt;0")/2</f>
        <v>1</v>
      </c>
      <c r="Z38" s="29">
        <v>13.9</v>
      </c>
      <c r="AA38" s="3" t="str">
        <f>IF(Z38&lt;&gt;"",IF(Z38&gt;25,"C",IF(Z38&gt;15,"B","A")),"")</f>
        <v>A</v>
      </c>
    </row>
    <row r="39" spans="1:27" x14ac:dyDescent="0.35">
      <c r="A39" s="6">
        <v>33</v>
      </c>
      <c r="B39" s="2" t="s">
        <v>133</v>
      </c>
      <c r="C39" s="44"/>
      <c r="D39" s="44"/>
      <c r="E39" s="45"/>
      <c r="F39" s="45"/>
      <c r="G39" s="44"/>
      <c r="H39" s="44"/>
      <c r="I39" s="45"/>
      <c r="J39" s="45"/>
      <c r="K39" s="44">
        <v>28</v>
      </c>
      <c r="L39" s="44">
        <v>37</v>
      </c>
      <c r="M39" s="45"/>
      <c r="N39" s="45"/>
      <c r="O39" s="44"/>
      <c r="P39" s="44"/>
      <c r="Q39" s="45"/>
      <c r="R39" s="45"/>
      <c r="S39" s="44"/>
      <c r="T39" s="44"/>
      <c r="U39" s="45"/>
      <c r="V39" s="45"/>
      <c r="W39" s="44"/>
      <c r="X39" s="44"/>
      <c r="Y39" s="48">
        <f>COUNTIF(C39:X39,"&gt;0")/2</f>
        <v>1</v>
      </c>
      <c r="Z39" s="29">
        <v>9.8000000000000007</v>
      </c>
      <c r="AA39" s="3" t="str">
        <f>IF(Z39&lt;&gt;"",IF(Z39&gt;25,"C",IF(Z39&gt;15,"B","A")),"")</f>
        <v>A</v>
      </c>
    </row>
    <row r="40" spans="1:27" x14ac:dyDescent="0.35">
      <c r="A40" s="6">
        <v>34</v>
      </c>
      <c r="B40" s="2" t="s">
        <v>134</v>
      </c>
      <c r="C40" s="44"/>
      <c r="D40" s="44"/>
      <c r="E40" s="45"/>
      <c r="F40" s="45"/>
      <c r="G40" s="44"/>
      <c r="H40" s="44"/>
      <c r="I40" s="45"/>
      <c r="J40" s="45"/>
      <c r="K40" s="44">
        <v>13</v>
      </c>
      <c r="L40" s="44">
        <v>30</v>
      </c>
      <c r="M40" s="45"/>
      <c r="N40" s="45"/>
      <c r="O40" s="44"/>
      <c r="P40" s="44"/>
      <c r="Q40" s="45"/>
      <c r="R40" s="45"/>
      <c r="S40" s="44"/>
      <c r="T40" s="44"/>
      <c r="U40" s="45"/>
      <c r="V40" s="45"/>
      <c r="W40" s="44"/>
      <c r="X40" s="44"/>
      <c r="Y40" s="48">
        <f>COUNTIF(C40:X40,"&gt;0")/2</f>
        <v>1</v>
      </c>
      <c r="Z40" s="29">
        <v>21.5</v>
      </c>
      <c r="AA40" s="3" t="str">
        <f>IF(Z40&lt;&gt;"",IF(Z40&gt;25,"C",IF(Z40&gt;15,"B","A")),"")</f>
        <v>B</v>
      </c>
    </row>
    <row r="41" spans="1:27" x14ac:dyDescent="0.35">
      <c r="A41" s="6">
        <v>35</v>
      </c>
      <c r="B41" s="2" t="s">
        <v>98</v>
      </c>
      <c r="C41" s="44"/>
      <c r="D41" s="44"/>
      <c r="E41" s="45"/>
      <c r="F41" s="45"/>
      <c r="G41" s="44">
        <v>9</v>
      </c>
      <c r="H41" s="44">
        <v>45</v>
      </c>
      <c r="I41" s="45"/>
      <c r="J41" s="45"/>
      <c r="K41" s="44"/>
      <c r="L41" s="44"/>
      <c r="M41" s="45"/>
      <c r="N41" s="45"/>
      <c r="O41" s="44"/>
      <c r="P41" s="44"/>
      <c r="Q41" s="45"/>
      <c r="R41" s="45"/>
      <c r="S41" s="44"/>
      <c r="T41" s="44"/>
      <c r="U41" s="45"/>
      <c r="V41" s="45"/>
      <c r="W41" s="44"/>
      <c r="X41" s="44"/>
      <c r="Y41" s="48">
        <f>COUNTIF(C41:X41,"&gt;0")/2</f>
        <v>1</v>
      </c>
      <c r="Z41" s="29">
        <v>54</v>
      </c>
      <c r="AA41" s="3" t="str">
        <f>IF(Z41&lt;&gt;"",IF(Z41&gt;25,"C",IF(Z41&gt;15,"B","A")),"")</f>
        <v>C</v>
      </c>
    </row>
    <row r="42" spans="1:27" x14ac:dyDescent="0.35">
      <c r="A42" s="6">
        <v>36</v>
      </c>
      <c r="B42" s="2" t="s">
        <v>101</v>
      </c>
      <c r="C42" s="44"/>
      <c r="D42" s="44"/>
      <c r="E42" s="45"/>
      <c r="F42" s="45"/>
      <c r="G42" s="44">
        <v>15</v>
      </c>
      <c r="H42" s="44">
        <v>29</v>
      </c>
      <c r="I42" s="45"/>
      <c r="J42" s="45"/>
      <c r="K42" s="44"/>
      <c r="L42" s="44"/>
      <c r="M42" s="45"/>
      <c r="N42" s="45"/>
      <c r="O42" s="44"/>
      <c r="P42" s="44"/>
      <c r="Q42" s="45"/>
      <c r="R42" s="45"/>
      <c r="S42" s="44"/>
      <c r="T42" s="44"/>
      <c r="U42" s="45"/>
      <c r="V42" s="45"/>
      <c r="W42" s="44"/>
      <c r="X42" s="44"/>
      <c r="Y42" s="48">
        <f>COUNTIF(C42:X42,"&gt;0")/2</f>
        <v>1</v>
      </c>
      <c r="Z42" s="29">
        <v>21.2</v>
      </c>
      <c r="AA42" s="3" t="str">
        <f>IF(Z42&lt;&gt;"",IF(Z42&gt;25,"C",IF(Z42&gt;15,"B","A")),"")</f>
        <v>B</v>
      </c>
    </row>
    <row r="43" spans="1:27" x14ac:dyDescent="0.35">
      <c r="A43" s="6">
        <v>37</v>
      </c>
      <c r="B43" s="2" t="s">
        <v>58</v>
      </c>
      <c r="C43" s="44"/>
      <c r="D43" s="44"/>
      <c r="E43" s="45">
        <v>16</v>
      </c>
      <c r="F43" s="45">
        <v>30</v>
      </c>
      <c r="G43" s="44"/>
      <c r="H43" s="44"/>
      <c r="I43" s="45"/>
      <c r="J43" s="45"/>
      <c r="K43" s="44">
        <v>11</v>
      </c>
      <c r="L43" s="44">
        <v>24</v>
      </c>
      <c r="M43" s="45">
        <v>13</v>
      </c>
      <c r="N43" s="45">
        <v>28</v>
      </c>
      <c r="O43" s="44"/>
      <c r="P43" s="44"/>
      <c r="Q43" s="45"/>
      <c r="R43" s="45"/>
      <c r="S43" s="44"/>
      <c r="T43" s="44"/>
      <c r="U43" s="45"/>
      <c r="V43" s="45"/>
      <c r="W43" s="44"/>
      <c r="X43" s="44"/>
      <c r="Y43" s="48">
        <f>COUNTIF(C43:X43,"&gt;0")/2</f>
        <v>3</v>
      </c>
      <c r="Z43" s="29">
        <v>16.100000000000001</v>
      </c>
      <c r="AA43" s="3" t="str">
        <f>IF(Z43&lt;&gt;"",IF(Z43&gt;25,"C",IF(Z43&gt;15,"B","A")),"")</f>
        <v>B</v>
      </c>
    </row>
    <row r="44" spans="1:27" x14ac:dyDescent="0.35">
      <c r="A44" s="6">
        <v>38</v>
      </c>
      <c r="B44" s="2" t="s">
        <v>48</v>
      </c>
      <c r="C44" s="44">
        <v>5</v>
      </c>
      <c r="D44" s="44">
        <v>24</v>
      </c>
      <c r="E44" s="45"/>
      <c r="F44" s="45"/>
      <c r="G44" s="44"/>
      <c r="H44" s="44"/>
      <c r="I44" s="45"/>
      <c r="J44" s="45"/>
      <c r="K44" s="44"/>
      <c r="L44" s="44"/>
      <c r="M44" s="45"/>
      <c r="N44" s="45"/>
      <c r="O44" s="44"/>
      <c r="P44" s="44"/>
      <c r="Q44" s="45"/>
      <c r="R44" s="45"/>
      <c r="S44" s="44"/>
      <c r="T44" s="44"/>
      <c r="U44" s="45"/>
      <c r="V44" s="45"/>
      <c r="W44" s="44"/>
      <c r="X44" s="44"/>
      <c r="Y44" s="48">
        <f>COUNTIF(C44:X44,"&gt;0")/2</f>
        <v>1</v>
      </c>
      <c r="Z44" s="29">
        <v>27.6</v>
      </c>
      <c r="AA44" s="3" t="str">
        <f>IF(Z44&lt;&gt;"",IF(Z44&gt;25,"C",IF(Z44&gt;15,"B","A")),"")</f>
        <v>C</v>
      </c>
    </row>
    <row r="45" spans="1:27" x14ac:dyDescent="0.35">
      <c r="A45" s="6">
        <v>39</v>
      </c>
      <c r="B45" s="2" t="s">
        <v>160</v>
      </c>
      <c r="C45" s="44"/>
      <c r="D45" s="44"/>
      <c r="E45" s="45"/>
      <c r="F45" s="45"/>
      <c r="G45" s="44"/>
      <c r="H45" s="44"/>
      <c r="I45" s="45"/>
      <c r="J45" s="45"/>
      <c r="K45" s="44"/>
      <c r="L45" s="44"/>
      <c r="M45" s="45">
        <v>14</v>
      </c>
      <c r="N45" s="45">
        <v>27</v>
      </c>
      <c r="O45" s="44"/>
      <c r="P45" s="44"/>
      <c r="Q45" s="45"/>
      <c r="R45" s="45"/>
      <c r="S45" s="44"/>
      <c r="T45" s="44"/>
      <c r="U45" s="45"/>
      <c r="V45" s="45"/>
      <c r="W45" s="44"/>
      <c r="X45" s="44"/>
      <c r="Y45" s="48">
        <f>COUNTIF(C45:X45,"&gt;0")/2</f>
        <v>1</v>
      </c>
      <c r="Z45" s="29">
        <v>22.6</v>
      </c>
      <c r="AA45" s="3" t="str">
        <f>IF(Z45&lt;&gt;"",IF(Z45&gt;25,"C",IF(Z45&gt;15,"B","A")),"")</f>
        <v>B</v>
      </c>
    </row>
    <row r="46" spans="1:27" x14ac:dyDescent="0.35">
      <c r="A46" s="6">
        <v>40</v>
      </c>
      <c r="B46" s="2" t="s">
        <v>135</v>
      </c>
      <c r="C46" s="44"/>
      <c r="D46" s="44"/>
      <c r="E46" s="45"/>
      <c r="F46" s="45"/>
      <c r="G46" s="44"/>
      <c r="H46" s="44"/>
      <c r="I46" s="45"/>
      <c r="J46" s="45"/>
      <c r="K46" s="44">
        <v>29</v>
      </c>
      <c r="L46" s="44">
        <v>34</v>
      </c>
      <c r="M46" s="45"/>
      <c r="N46" s="45"/>
      <c r="O46" s="44"/>
      <c r="P46" s="44"/>
      <c r="Q46" s="45"/>
      <c r="R46" s="45"/>
      <c r="S46" s="44"/>
      <c r="T46" s="44"/>
      <c r="U46" s="45"/>
      <c r="V46" s="45"/>
      <c r="W46" s="44"/>
      <c r="X46" s="44"/>
      <c r="Y46" s="48">
        <f>COUNTIF(C46:X46,"&gt;0")/2</f>
        <v>1</v>
      </c>
      <c r="Z46" s="29">
        <v>6.1</v>
      </c>
      <c r="AA46" s="3" t="str">
        <f>IF(Z46&lt;&gt;"",IF(Z46&gt;25,"C",IF(Z46&gt;15,"B","A")),"")</f>
        <v>A</v>
      </c>
    </row>
    <row r="47" spans="1:27" x14ac:dyDescent="0.35">
      <c r="A47" s="6">
        <v>41</v>
      </c>
      <c r="B47" s="2" t="s">
        <v>157</v>
      </c>
      <c r="C47" s="44"/>
      <c r="D47" s="44"/>
      <c r="E47" s="45"/>
      <c r="F47" s="45"/>
      <c r="G47" s="44"/>
      <c r="H47" s="44"/>
      <c r="I47" s="45"/>
      <c r="J47" s="45"/>
      <c r="K47" s="44"/>
      <c r="L47" s="44"/>
      <c r="M47" s="45">
        <v>21</v>
      </c>
      <c r="N47" s="45">
        <v>31</v>
      </c>
      <c r="O47" s="44"/>
      <c r="P47" s="44"/>
      <c r="Q47" s="45"/>
      <c r="R47" s="45"/>
      <c r="S47" s="44"/>
      <c r="T47" s="44"/>
      <c r="U47" s="45"/>
      <c r="V47" s="45"/>
      <c r="W47" s="44"/>
      <c r="X47" s="44"/>
      <c r="Y47" s="48">
        <f>COUNTIF(C47:X47,"&gt;0")/2</f>
        <v>1</v>
      </c>
      <c r="Z47" s="29">
        <v>12.3</v>
      </c>
      <c r="AA47" s="3" t="str">
        <f>IF(Z47&lt;&gt;"",IF(Z47&gt;25,"C",IF(Z47&gt;15,"B","A")),"")</f>
        <v>A</v>
      </c>
    </row>
    <row r="48" spans="1:27" x14ac:dyDescent="0.35">
      <c r="A48" s="6">
        <v>42</v>
      </c>
      <c r="B48" s="2" t="s">
        <v>159</v>
      </c>
      <c r="C48" s="44"/>
      <c r="D48" s="44"/>
      <c r="E48" s="45"/>
      <c r="F48" s="45"/>
      <c r="G48" s="44"/>
      <c r="H48" s="44"/>
      <c r="I48" s="45"/>
      <c r="J48" s="45"/>
      <c r="K48" s="44"/>
      <c r="L48" s="44"/>
      <c r="M48" s="45">
        <v>16</v>
      </c>
      <c r="N48" s="45">
        <v>27</v>
      </c>
      <c r="O48" s="44"/>
      <c r="P48" s="44"/>
      <c r="Q48" s="45"/>
      <c r="R48" s="45"/>
      <c r="S48" s="44"/>
      <c r="T48" s="44"/>
      <c r="U48" s="45"/>
      <c r="V48" s="45"/>
      <c r="W48" s="44"/>
      <c r="X48" s="44"/>
      <c r="Y48" s="48">
        <f>COUNTIF(C48:X48,"&gt;0")/2</f>
        <v>1</v>
      </c>
      <c r="Z48" s="29">
        <v>13.7</v>
      </c>
      <c r="AA48" s="3" t="str">
        <f>IF(Z48&lt;&gt;"",IF(Z48&gt;25,"C",IF(Z48&gt;15,"B","A")),"")</f>
        <v>A</v>
      </c>
    </row>
    <row r="49" spans="1:27" x14ac:dyDescent="0.35">
      <c r="A49" s="6">
        <v>43</v>
      </c>
      <c r="B49" s="2" t="s">
        <v>136</v>
      </c>
      <c r="C49" s="44"/>
      <c r="D49" s="44"/>
      <c r="E49" s="45"/>
      <c r="F49" s="45"/>
      <c r="G49" s="44"/>
      <c r="H49" s="44"/>
      <c r="I49" s="45"/>
      <c r="J49" s="45"/>
      <c r="K49" s="44">
        <v>12</v>
      </c>
      <c r="L49" s="44">
        <v>27</v>
      </c>
      <c r="M49" s="45"/>
      <c r="N49" s="45"/>
      <c r="O49" s="44"/>
      <c r="P49" s="44"/>
      <c r="Q49" s="45"/>
      <c r="R49" s="45"/>
      <c r="S49" s="44"/>
      <c r="T49" s="44"/>
      <c r="U49" s="45"/>
      <c r="V49" s="45"/>
      <c r="W49" s="44"/>
      <c r="X49" s="44"/>
      <c r="Y49" s="48">
        <f>COUNTIF(C49:X49,"&gt;0")/2</f>
        <v>1</v>
      </c>
      <c r="Z49" s="29">
        <v>20.8</v>
      </c>
      <c r="AA49" s="3" t="str">
        <f>IF(Z49&lt;&gt;"",IF(Z49&gt;25,"C",IF(Z49&gt;15,"B","A")),"")</f>
        <v>B</v>
      </c>
    </row>
    <row r="50" spans="1:27" x14ac:dyDescent="0.35">
      <c r="A50" s="6">
        <v>44</v>
      </c>
      <c r="B50" s="2" t="s">
        <v>100</v>
      </c>
      <c r="C50" s="44"/>
      <c r="D50" s="44"/>
      <c r="E50" s="45"/>
      <c r="F50" s="45"/>
      <c r="G50" s="44">
        <v>13</v>
      </c>
      <c r="H50" s="44">
        <v>27</v>
      </c>
      <c r="I50" s="45"/>
      <c r="J50" s="45"/>
      <c r="K50" s="44"/>
      <c r="L50" s="44"/>
      <c r="M50" s="45"/>
      <c r="N50" s="45"/>
      <c r="O50" s="44"/>
      <c r="P50" s="44"/>
      <c r="Q50" s="45"/>
      <c r="R50" s="45"/>
      <c r="S50" s="44"/>
      <c r="T50" s="44"/>
      <c r="U50" s="45"/>
      <c r="V50" s="45"/>
      <c r="W50" s="44"/>
      <c r="X50" s="44"/>
      <c r="Y50" s="48">
        <f>COUNTIF(C50:X50,"&gt;0")/2</f>
        <v>1</v>
      </c>
      <c r="Z50" s="29">
        <v>18.8</v>
      </c>
      <c r="AA50" s="3" t="str">
        <f>IF(Z50&lt;&gt;"",IF(Z50&gt;25,"C",IF(Z50&gt;15,"B","A")),"")</f>
        <v>B</v>
      </c>
    </row>
    <row r="51" spans="1:27" x14ac:dyDescent="0.35">
      <c r="A51" s="6">
        <v>45</v>
      </c>
      <c r="B51" s="2" t="s">
        <v>137</v>
      </c>
      <c r="C51" s="44"/>
      <c r="D51" s="44"/>
      <c r="E51" s="45"/>
      <c r="F51" s="45"/>
      <c r="G51" s="44"/>
      <c r="H51" s="44"/>
      <c r="I51" s="45"/>
      <c r="J51" s="45"/>
      <c r="K51" s="44">
        <v>18</v>
      </c>
      <c r="L51" s="44">
        <v>31</v>
      </c>
      <c r="M51" s="45"/>
      <c r="N51" s="45"/>
      <c r="O51" s="44"/>
      <c r="P51" s="44"/>
      <c r="Q51" s="45"/>
      <c r="R51" s="45"/>
      <c r="S51" s="44"/>
      <c r="T51" s="44"/>
      <c r="U51" s="45"/>
      <c r="V51" s="45"/>
      <c r="W51" s="44"/>
      <c r="X51" s="44"/>
      <c r="Y51" s="48">
        <f>COUNTIF(C51:X51,"&gt;0")/2</f>
        <v>1</v>
      </c>
      <c r="Z51" s="29">
        <v>16</v>
      </c>
      <c r="AA51" s="3" t="str">
        <f>IF(Z51&lt;&gt;"",IF(Z51&gt;25,"C",IF(Z51&gt;15,"B","A")),"")</f>
        <v>B</v>
      </c>
    </row>
    <row r="52" spans="1:27" x14ac:dyDescent="0.35">
      <c r="A52" s="6">
        <v>46</v>
      </c>
      <c r="B52" s="2" t="s">
        <v>59</v>
      </c>
      <c r="C52" s="44"/>
      <c r="D52" s="44"/>
      <c r="E52" s="45">
        <v>18</v>
      </c>
      <c r="F52" s="45">
        <v>34</v>
      </c>
      <c r="G52" s="44"/>
      <c r="H52" s="44"/>
      <c r="I52" s="45"/>
      <c r="J52" s="45"/>
      <c r="K52" s="44"/>
      <c r="L52" s="44"/>
      <c r="M52" s="45">
        <v>24</v>
      </c>
      <c r="N52" s="45">
        <v>39</v>
      </c>
      <c r="O52" s="44"/>
      <c r="P52" s="44"/>
      <c r="Q52" s="45"/>
      <c r="R52" s="45"/>
      <c r="S52" s="44">
        <v>22</v>
      </c>
      <c r="T52" s="44">
        <v>37</v>
      </c>
      <c r="U52" s="45"/>
      <c r="V52" s="45"/>
      <c r="W52" s="44"/>
      <c r="X52" s="44"/>
      <c r="Y52" s="48">
        <f>COUNTIF(C52:X52,"&gt;0")/2</f>
        <v>3</v>
      </c>
      <c r="Z52" s="29">
        <v>16.5</v>
      </c>
      <c r="AA52" s="3" t="str">
        <f>IF(Z52&lt;&gt;"",IF(Z52&gt;25,"C",IF(Z52&gt;15,"B","A")),"")</f>
        <v>B</v>
      </c>
    </row>
    <row r="53" spans="1:27" x14ac:dyDescent="0.35">
      <c r="A53" s="6">
        <v>47</v>
      </c>
      <c r="B53" s="2" t="s">
        <v>36</v>
      </c>
      <c r="C53" s="44">
        <v>11</v>
      </c>
      <c r="D53" s="44">
        <v>27</v>
      </c>
      <c r="E53" s="45">
        <v>15</v>
      </c>
      <c r="F53" s="45">
        <v>31</v>
      </c>
      <c r="G53" s="44">
        <v>18</v>
      </c>
      <c r="H53" s="44">
        <v>35</v>
      </c>
      <c r="I53" s="45">
        <v>10</v>
      </c>
      <c r="J53" s="45">
        <v>24</v>
      </c>
      <c r="K53" s="44">
        <v>14</v>
      </c>
      <c r="L53" s="44">
        <v>27</v>
      </c>
      <c r="M53" s="45">
        <v>8</v>
      </c>
      <c r="N53" s="45">
        <v>22</v>
      </c>
      <c r="O53" s="44">
        <v>19</v>
      </c>
      <c r="P53" s="44">
        <v>36</v>
      </c>
      <c r="Q53" s="45">
        <v>16</v>
      </c>
      <c r="R53" s="45">
        <v>34</v>
      </c>
      <c r="S53" s="44">
        <v>14</v>
      </c>
      <c r="T53" s="44">
        <v>28</v>
      </c>
      <c r="U53" s="45">
        <v>8</v>
      </c>
      <c r="V53" s="45">
        <v>24</v>
      </c>
      <c r="W53" s="44">
        <v>19</v>
      </c>
      <c r="X53" s="44">
        <v>39</v>
      </c>
      <c r="Y53" s="48">
        <f>COUNTIF(C53:X53,"&gt;0")/2</f>
        <v>11</v>
      </c>
      <c r="Z53" s="29">
        <v>18.600000000000001</v>
      </c>
      <c r="AA53" s="3" t="str">
        <f>IF(Z53&lt;&gt;"",IF(Z53&gt;25,"C",IF(Z53&gt;15,"B","A")),"")</f>
        <v>B</v>
      </c>
    </row>
    <row r="54" spans="1:27" x14ac:dyDescent="0.35">
      <c r="A54" s="6">
        <v>48</v>
      </c>
      <c r="B54" s="2" t="s">
        <v>31</v>
      </c>
      <c r="C54" s="44">
        <v>18</v>
      </c>
      <c r="D54" s="44">
        <v>37</v>
      </c>
      <c r="E54" s="45">
        <v>12</v>
      </c>
      <c r="F54" s="45">
        <v>31</v>
      </c>
      <c r="G54" s="44"/>
      <c r="H54" s="44"/>
      <c r="I54" s="45">
        <v>10</v>
      </c>
      <c r="J54" s="45">
        <v>30</v>
      </c>
      <c r="K54" s="44"/>
      <c r="L54" s="44"/>
      <c r="M54" s="45"/>
      <c r="N54" s="45"/>
      <c r="O54" s="44">
        <v>12</v>
      </c>
      <c r="P54" s="44">
        <v>25</v>
      </c>
      <c r="Q54" s="45">
        <v>15</v>
      </c>
      <c r="R54" s="45">
        <v>31</v>
      </c>
      <c r="S54" s="44">
        <v>18</v>
      </c>
      <c r="T54" s="44">
        <v>36</v>
      </c>
      <c r="U54" s="45">
        <v>6</v>
      </c>
      <c r="V54" s="45">
        <v>20</v>
      </c>
      <c r="W54" s="44">
        <v>12</v>
      </c>
      <c r="X54" s="44">
        <v>30</v>
      </c>
      <c r="Y54" s="48">
        <f>COUNTIF(C54:X54,"&gt;0")/2</f>
        <v>8</v>
      </c>
      <c r="Z54" s="29">
        <v>21.6</v>
      </c>
      <c r="AA54" s="3" t="str">
        <f>IF(Z54&lt;&gt;"",IF(Z54&gt;25,"C",IF(Z54&gt;15,"B","A")),"")</f>
        <v>B</v>
      </c>
    </row>
    <row r="55" spans="1:27" x14ac:dyDescent="0.35">
      <c r="A55" s="6">
        <v>49</v>
      </c>
      <c r="B55" s="2" t="s">
        <v>155</v>
      </c>
      <c r="C55" s="44"/>
      <c r="D55" s="44"/>
      <c r="E55" s="45"/>
      <c r="F55" s="45"/>
      <c r="G55" s="44"/>
      <c r="H55" s="44"/>
      <c r="I55" s="45"/>
      <c r="J55" s="45"/>
      <c r="K55" s="44"/>
      <c r="L55" s="44"/>
      <c r="M55" s="45">
        <v>15</v>
      </c>
      <c r="N55" s="45">
        <v>37</v>
      </c>
      <c r="O55" s="44"/>
      <c r="P55" s="44"/>
      <c r="Q55" s="45"/>
      <c r="R55" s="45"/>
      <c r="S55" s="44"/>
      <c r="T55" s="44"/>
      <c r="U55" s="45"/>
      <c r="V55" s="45"/>
      <c r="W55" s="44">
        <v>13</v>
      </c>
      <c r="X55" s="44">
        <v>34</v>
      </c>
      <c r="Y55" s="48">
        <f>COUNTIF(C55:X55,"&gt;0")/2</f>
        <v>2</v>
      </c>
      <c r="Z55" s="29">
        <v>24.5</v>
      </c>
      <c r="AA55" s="3" t="str">
        <f>IF(Z55&lt;&gt;"",IF(Z55&gt;25,"C",IF(Z55&gt;15,"B","A")),"")</f>
        <v>B</v>
      </c>
    </row>
    <row r="56" spans="1:27" x14ac:dyDescent="0.35">
      <c r="A56" s="6">
        <v>50</v>
      </c>
      <c r="B56" s="2" t="s">
        <v>162</v>
      </c>
      <c r="C56" s="44"/>
      <c r="D56" s="44"/>
      <c r="E56" s="45"/>
      <c r="F56" s="45"/>
      <c r="G56" s="44"/>
      <c r="H56" s="44"/>
      <c r="I56" s="45"/>
      <c r="J56" s="45"/>
      <c r="K56" s="44"/>
      <c r="L56" s="44"/>
      <c r="M56" s="45">
        <v>12</v>
      </c>
      <c r="N56" s="45">
        <v>36</v>
      </c>
      <c r="O56" s="44">
        <v>15</v>
      </c>
      <c r="P56" s="44">
        <v>38</v>
      </c>
      <c r="Q56" s="45">
        <v>13</v>
      </c>
      <c r="R56" s="45">
        <v>38</v>
      </c>
      <c r="S56" s="44"/>
      <c r="T56" s="44"/>
      <c r="U56" s="45"/>
      <c r="V56" s="45"/>
      <c r="W56" s="44">
        <v>9</v>
      </c>
      <c r="X56" s="44">
        <v>28</v>
      </c>
      <c r="Y56" s="48">
        <f>COUNTIF(C56:X56,"&gt;0")/2</f>
        <v>4</v>
      </c>
      <c r="Z56" s="29">
        <v>28.4</v>
      </c>
      <c r="AA56" s="3" t="str">
        <f>IF(Z56&lt;&gt;"",IF(Z56&gt;25,"C",IF(Z56&gt;15,"B","A")),"")</f>
        <v>C</v>
      </c>
    </row>
    <row r="57" spans="1:27" x14ac:dyDescent="0.35">
      <c r="A57" s="6">
        <v>51</v>
      </c>
      <c r="B57" s="2" t="s">
        <v>199</v>
      </c>
      <c r="C57" s="44"/>
      <c r="D57" s="44"/>
      <c r="E57" s="45"/>
      <c r="F57" s="45"/>
      <c r="G57" s="44"/>
      <c r="H57" s="44"/>
      <c r="I57" s="45"/>
      <c r="J57" s="45"/>
      <c r="K57" s="44">
        <v>12</v>
      </c>
      <c r="L57" s="44">
        <v>22</v>
      </c>
      <c r="M57" s="45"/>
      <c r="N57" s="45"/>
      <c r="O57" s="44"/>
      <c r="P57" s="44"/>
      <c r="Q57" s="45"/>
      <c r="R57" s="45"/>
      <c r="S57" s="44"/>
      <c r="T57" s="44"/>
      <c r="U57" s="45"/>
      <c r="V57" s="45"/>
      <c r="W57" s="44"/>
      <c r="X57" s="44"/>
      <c r="Y57" s="48">
        <f>COUNTIF(C57:X57,"&gt;0")/2</f>
        <v>1</v>
      </c>
      <c r="Z57" s="29">
        <v>17</v>
      </c>
      <c r="AA57" s="3" t="str">
        <f>IF(Z57&lt;&gt;"",IF(Z57&gt;25,"C",IF(Z57&gt;15,"B","A")),"")</f>
        <v>B</v>
      </c>
    </row>
    <row r="58" spans="1:27" x14ac:dyDescent="0.35">
      <c r="A58" s="6">
        <v>52</v>
      </c>
      <c r="B58" s="2" t="s">
        <v>110</v>
      </c>
      <c r="C58" s="44"/>
      <c r="D58" s="44"/>
      <c r="E58" s="45"/>
      <c r="F58" s="45"/>
      <c r="G58" s="44"/>
      <c r="H58" s="44"/>
      <c r="I58" s="45">
        <v>3</v>
      </c>
      <c r="J58" s="45">
        <v>14</v>
      </c>
      <c r="K58" s="44"/>
      <c r="L58" s="44"/>
      <c r="M58" s="45"/>
      <c r="N58" s="45"/>
      <c r="O58" s="44"/>
      <c r="P58" s="44"/>
      <c r="Q58" s="45"/>
      <c r="R58" s="45"/>
      <c r="S58" s="44"/>
      <c r="T58" s="44"/>
      <c r="U58" s="45"/>
      <c r="V58" s="45"/>
      <c r="W58" s="44"/>
      <c r="X58" s="44"/>
      <c r="Y58" s="48">
        <f>COUNTIF(C58:X58,"&gt;0")/2</f>
        <v>1</v>
      </c>
      <c r="Z58" s="29">
        <v>23.3</v>
      </c>
      <c r="AA58" s="3" t="str">
        <f>IF(Z58&lt;&gt;"",IF(Z58&gt;25,"C",IF(Z58&gt;15,"B","A")),"")</f>
        <v>B</v>
      </c>
    </row>
    <row r="59" spans="1:27" x14ac:dyDescent="0.35">
      <c r="A59" s="6">
        <v>53</v>
      </c>
      <c r="B59" s="2" t="s">
        <v>197</v>
      </c>
      <c r="C59" s="44"/>
      <c r="D59" s="44"/>
      <c r="E59" s="45"/>
      <c r="F59" s="45"/>
      <c r="G59" s="44"/>
      <c r="H59" s="44"/>
      <c r="I59" s="45"/>
      <c r="J59" s="45"/>
      <c r="K59" s="44"/>
      <c r="L59" s="44"/>
      <c r="M59" s="45"/>
      <c r="N59" s="45"/>
      <c r="O59" s="44"/>
      <c r="P59" s="44"/>
      <c r="Q59" s="45"/>
      <c r="R59" s="45"/>
      <c r="S59" s="44"/>
      <c r="T59" s="44"/>
      <c r="U59" s="45">
        <v>11</v>
      </c>
      <c r="V59" s="45">
        <v>27</v>
      </c>
      <c r="W59" s="44">
        <v>14</v>
      </c>
      <c r="X59" s="44">
        <v>30</v>
      </c>
      <c r="Y59" s="48">
        <f>COUNTIF(C59:X59,"&gt;0")/2</f>
        <v>2</v>
      </c>
      <c r="Z59" s="29">
        <v>19.8</v>
      </c>
      <c r="AA59" s="3" t="str">
        <f>IF(Z59&lt;&gt;"",IF(Z59&gt;25,"C",IF(Z59&gt;15,"B","A")),"")</f>
        <v>B</v>
      </c>
    </row>
    <row r="60" spans="1:27" x14ac:dyDescent="0.35">
      <c r="A60" s="6">
        <v>54</v>
      </c>
      <c r="B60" s="2" t="s">
        <v>79</v>
      </c>
      <c r="C60" s="44"/>
      <c r="D60" s="44"/>
      <c r="E60" s="45">
        <v>25</v>
      </c>
      <c r="F60" s="45">
        <v>28</v>
      </c>
      <c r="G60" s="44"/>
      <c r="H60" s="44"/>
      <c r="I60" s="45"/>
      <c r="J60" s="45"/>
      <c r="K60" s="44"/>
      <c r="L60" s="44"/>
      <c r="M60" s="45"/>
      <c r="N60" s="45"/>
      <c r="O60" s="44"/>
      <c r="P60" s="44"/>
      <c r="Q60" s="45"/>
      <c r="R60" s="45"/>
      <c r="S60" s="44"/>
      <c r="T60" s="44"/>
      <c r="U60" s="45"/>
      <c r="V60" s="45"/>
      <c r="W60" s="44"/>
      <c r="X60" s="44"/>
      <c r="Y60" s="48">
        <f>COUNTIF(C60:X60,"&gt;0")/2</f>
        <v>1</v>
      </c>
      <c r="Z60" s="29">
        <v>6.1</v>
      </c>
      <c r="AA60" s="3" t="str">
        <f>IF(Z60&lt;&gt;"",IF(Z60&gt;25,"C",IF(Z60&gt;15,"B","A")),"")</f>
        <v>A</v>
      </c>
    </row>
    <row r="61" spans="1:27" x14ac:dyDescent="0.35">
      <c r="A61" s="6">
        <v>55</v>
      </c>
      <c r="B61" s="2" t="s">
        <v>60</v>
      </c>
      <c r="C61" s="44"/>
      <c r="D61" s="44"/>
      <c r="E61" s="45">
        <v>20</v>
      </c>
      <c r="F61" s="45">
        <v>28</v>
      </c>
      <c r="G61" s="44"/>
      <c r="H61" s="44"/>
      <c r="I61" s="45"/>
      <c r="J61" s="45"/>
      <c r="K61" s="44"/>
      <c r="L61" s="44"/>
      <c r="M61" s="45"/>
      <c r="N61" s="45"/>
      <c r="O61" s="44"/>
      <c r="P61" s="44"/>
      <c r="Q61" s="45"/>
      <c r="R61" s="45"/>
      <c r="S61" s="44"/>
      <c r="T61" s="44"/>
      <c r="U61" s="45"/>
      <c r="V61" s="45"/>
      <c r="W61" s="44"/>
      <c r="X61" s="44"/>
      <c r="Y61" s="48">
        <f>COUNTIF(C61:X61,"&gt;0")/2</f>
        <v>1</v>
      </c>
      <c r="Z61" s="29">
        <v>8.1</v>
      </c>
      <c r="AA61" s="3" t="str">
        <f>IF(Z61&lt;&gt;"",IF(Z61&gt;25,"C",IF(Z61&gt;15,"B","A")),"")</f>
        <v>A</v>
      </c>
    </row>
    <row r="62" spans="1:27" x14ac:dyDescent="0.35">
      <c r="A62" s="6">
        <v>56</v>
      </c>
      <c r="B62" s="2" t="s">
        <v>61</v>
      </c>
      <c r="C62" s="44"/>
      <c r="D62" s="44"/>
      <c r="E62" s="45">
        <v>17</v>
      </c>
      <c r="F62" s="45">
        <v>32</v>
      </c>
      <c r="G62" s="44">
        <v>16</v>
      </c>
      <c r="H62" s="44">
        <v>32</v>
      </c>
      <c r="I62" s="45"/>
      <c r="J62" s="45"/>
      <c r="K62" s="44"/>
      <c r="L62" s="44"/>
      <c r="M62" s="45"/>
      <c r="N62" s="45"/>
      <c r="O62" s="44"/>
      <c r="P62" s="44"/>
      <c r="Q62" s="45"/>
      <c r="R62" s="45"/>
      <c r="S62" s="44"/>
      <c r="T62" s="44"/>
      <c r="U62" s="45">
        <v>20</v>
      </c>
      <c r="V62" s="45">
        <v>37</v>
      </c>
      <c r="W62" s="44"/>
      <c r="X62" s="44"/>
      <c r="Y62" s="48">
        <f>COUNTIF(C62:X62,"&gt;0")/2</f>
        <v>3</v>
      </c>
      <c r="Z62" s="29">
        <v>18</v>
      </c>
      <c r="AA62" s="3" t="str">
        <f>IF(Z62&lt;&gt;"",IF(Z62&gt;25,"C",IF(Z62&gt;15,"B","A")),"")</f>
        <v>B</v>
      </c>
    </row>
    <row r="63" spans="1:27" x14ac:dyDescent="0.35">
      <c r="A63" s="6">
        <v>57</v>
      </c>
      <c r="B63" s="2" t="s">
        <v>38</v>
      </c>
      <c r="C63" s="44">
        <v>11</v>
      </c>
      <c r="D63" s="44">
        <v>30</v>
      </c>
      <c r="E63" s="45"/>
      <c r="F63" s="45"/>
      <c r="G63" s="44"/>
      <c r="H63" s="44"/>
      <c r="I63" s="45">
        <v>11</v>
      </c>
      <c r="J63" s="45">
        <v>31</v>
      </c>
      <c r="K63" s="44">
        <v>12</v>
      </c>
      <c r="L63" s="44">
        <v>33</v>
      </c>
      <c r="M63" s="45"/>
      <c r="N63" s="45"/>
      <c r="O63" s="44"/>
      <c r="P63" s="44"/>
      <c r="Q63" s="45">
        <v>12</v>
      </c>
      <c r="R63" s="45">
        <v>32</v>
      </c>
      <c r="S63" s="44"/>
      <c r="T63" s="44"/>
      <c r="U63" s="45">
        <v>10</v>
      </c>
      <c r="V63" s="45">
        <v>32</v>
      </c>
      <c r="W63" s="44">
        <v>10</v>
      </c>
      <c r="X63" s="44">
        <v>34</v>
      </c>
      <c r="Y63" s="48">
        <f>COUNTIF(C63:X63,"&gt;0")/2</f>
        <v>6</v>
      </c>
      <c r="Z63" s="29">
        <v>24.6</v>
      </c>
      <c r="AA63" s="3" t="str">
        <f>IF(Z63&lt;&gt;"",IF(Z63&gt;25,"C",IF(Z63&gt;15,"B","A")),"")</f>
        <v>B</v>
      </c>
    </row>
    <row r="64" spans="1:27" x14ac:dyDescent="0.35">
      <c r="A64" s="6">
        <v>58</v>
      </c>
      <c r="B64" s="2" t="s">
        <v>27</v>
      </c>
      <c r="C64" s="44">
        <v>22</v>
      </c>
      <c r="D64" s="44">
        <v>34</v>
      </c>
      <c r="E64" s="45">
        <v>24</v>
      </c>
      <c r="F64" s="45">
        <v>38</v>
      </c>
      <c r="G64" s="44"/>
      <c r="H64" s="44"/>
      <c r="I64" s="45">
        <v>21</v>
      </c>
      <c r="J64" s="45">
        <v>34</v>
      </c>
      <c r="K64" s="44">
        <v>25</v>
      </c>
      <c r="L64" s="44">
        <v>37</v>
      </c>
      <c r="M64" s="45">
        <v>22</v>
      </c>
      <c r="N64" s="45">
        <v>33</v>
      </c>
      <c r="O64" s="44">
        <v>23</v>
      </c>
      <c r="P64" s="44">
        <v>36</v>
      </c>
      <c r="Q64" s="45">
        <v>24</v>
      </c>
      <c r="R64" s="45">
        <v>36</v>
      </c>
      <c r="S64" s="44">
        <v>23</v>
      </c>
      <c r="T64" s="44">
        <v>33</v>
      </c>
      <c r="U64" s="45">
        <v>17</v>
      </c>
      <c r="V64" s="45">
        <v>27</v>
      </c>
      <c r="W64" s="44">
        <v>21</v>
      </c>
      <c r="X64" s="44">
        <v>34</v>
      </c>
      <c r="Y64" s="48">
        <f>COUNTIF(C64:X64,"&gt;0")/2</f>
        <v>10</v>
      </c>
      <c r="Z64" s="29">
        <v>14.7</v>
      </c>
      <c r="AA64" s="3" t="str">
        <f>IF(Z64&lt;&gt;"",IF(Z64&gt;25,"C",IF(Z64&gt;15,"B","A")),"")</f>
        <v>A</v>
      </c>
    </row>
    <row r="65" spans="1:27" x14ac:dyDescent="0.35">
      <c r="A65" s="6">
        <v>59</v>
      </c>
      <c r="B65" s="2" t="s">
        <v>138</v>
      </c>
      <c r="C65" s="44"/>
      <c r="D65" s="44"/>
      <c r="E65" s="45"/>
      <c r="F65" s="45"/>
      <c r="G65" s="44"/>
      <c r="H65" s="44"/>
      <c r="I65" s="45"/>
      <c r="J65" s="45"/>
      <c r="K65" s="44">
        <v>10</v>
      </c>
      <c r="L65" s="44">
        <v>21</v>
      </c>
      <c r="M65" s="45"/>
      <c r="N65" s="45"/>
      <c r="O65" s="44"/>
      <c r="P65" s="44"/>
      <c r="Q65" s="45"/>
      <c r="R65" s="45"/>
      <c r="S65" s="44"/>
      <c r="T65" s="44"/>
      <c r="U65" s="45"/>
      <c r="V65" s="45"/>
      <c r="W65" s="44">
        <v>13</v>
      </c>
      <c r="X65" s="44">
        <v>29</v>
      </c>
      <c r="Y65" s="48">
        <f>COUNTIF(C65:X65,"&gt;0")/2</f>
        <v>2</v>
      </c>
      <c r="Z65" s="29">
        <v>19.899999999999999</v>
      </c>
      <c r="AA65" s="3" t="str">
        <f>IF(Z65&lt;&gt;"",IF(Z65&gt;25,"C",IF(Z65&gt;15,"B","A")),"")</f>
        <v>B</v>
      </c>
    </row>
    <row r="66" spans="1:27" x14ac:dyDescent="0.35">
      <c r="A66" s="6">
        <v>60</v>
      </c>
      <c r="B66" s="2" t="s">
        <v>62</v>
      </c>
      <c r="C66" s="44"/>
      <c r="D66" s="44"/>
      <c r="E66" s="45">
        <v>9</v>
      </c>
      <c r="F66" s="45">
        <v>27</v>
      </c>
      <c r="G66" s="44"/>
      <c r="H66" s="44"/>
      <c r="I66" s="45"/>
      <c r="J66" s="45"/>
      <c r="K66" s="44"/>
      <c r="L66" s="44"/>
      <c r="M66" s="45"/>
      <c r="N66" s="45"/>
      <c r="O66" s="44"/>
      <c r="P66" s="44"/>
      <c r="Q66" s="45"/>
      <c r="R66" s="45"/>
      <c r="S66" s="44"/>
      <c r="T66" s="44"/>
      <c r="U66" s="45"/>
      <c r="V66" s="45"/>
      <c r="W66" s="44"/>
      <c r="X66" s="44"/>
      <c r="Y66" s="48">
        <f>COUNTIF(C66:X66,"&gt;0")/2</f>
        <v>1</v>
      </c>
      <c r="Z66" s="29">
        <v>22.2</v>
      </c>
      <c r="AA66" s="3" t="str">
        <f>IF(Z66&lt;&gt;"",IF(Z66&gt;25,"C",IF(Z66&gt;15,"B","A")),"")</f>
        <v>B</v>
      </c>
    </row>
    <row r="67" spans="1:27" x14ac:dyDescent="0.35">
      <c r="A67" s="6">
        <v>61</v>
      </c>
      <c r="B67" s="2" t="s">
        <v>115</v>
      </c>
      <c r="C67" s="44"/>
      <c r="D67" s="44"/>
      <c r="E67" s="45"/>
      <c r="F67" s="45"/>
      <c r="G67" s="44"/>
      <c r="H67" s="44"/>
      <c r="I67" s="45">
        <v>14</v>
      </c>
      <c r="J67" s="45">
        <v>30</v>
      </c>
      <c r="K67" s="44"/>
      <c r="L67" s="44"/>
      <c r="M67" s="45"/>
      <c r="N67" s="45"/>
      <c r="O67" s="44"/>
      <c r="P67" s="44"/>
      <c r="Q67" s="45"/>
      <c r="R67" s="45"/>
      <c r="S67" s="44"/>
      <c r="T67" s="44"/>
      <c r="U67" s="45"/>
      <c r="V67" s="45"/>
      <c r="W67" s="44"/>
      <c r="X67" s="44"/>
      <c r="Y67" s="48">
        <f>COUNTIF(C67:X67,"&gt;0")/2</f>
        <v>1</v>
      </c>
      <c r="Z67" s="29">
        <v>20.3</v>
      </c>
      <c r="AA67" s="3" t="str">
        <f>IF(Z67&lt;&gt;"",IF(Z67&gt;25,"C",IF(Z67&gt;15,"B","A")),"")</f>
        <v>B</v>
      </c>
    </row>
    <row r="68" spans="1:27" x14ac:dyDescent="0.35">
      <c r="A68" s="6">
        <v>62</v>
      </c>
      <c r="B68" s="2" t="s">
        <v>116</v>
      </c>
      <c r="C68" s="44"/>
      <c r="D68" s="44"/>
      <c r="E68" s="45"/>
      <c r="F68" s="45"/>
      <c r="G68" s="44"/>
      <c r="H68" s="44"/>
      <c r="I68" s="45">
        <v>16</v>
      </c>
      <c r="J68" s="45">
        <v>27</v>
      </c>
      <c r="K68" s="44"/>
      <c r="L68" s="44"/>
      <c r="M68" s="45"/>
      <c r="N68" s="45"/>
      <c r="O68" s="44"/>
      <c r="P68" s="44"/>
      <c r="Q68" s="45"/>
      <c r="R68" s="45"/>
      <c r="S68" s="44"/>
      <c r="T68" s="44"/>
      <c r="U68" s="45"/>
      <c r="V68" s="45"/>
      <c r="W68" s="44"/>
      <c r="X68" s="44"/>
      <c r="Y68" s="48">
        <f>COUNTIF(C68:X68,"&gt;0")/2</f>
        <v>1</v>
      </c>
      <c r="Z68" s="29">
        <v>17.600000000000001</v>
      </c>
      <c r="AA68" s="3" t="str">
        <f>IF(Z68&lt;&gt;"",IF(Z68&gt;25,"C",IF(Z68&gt;15,"B","A")),"")</f>
        <v>B</v>
      </c>
    </row>
    <row r="69" spans="1:27" x14ac:dyDescent="0.35">
      <c r="A69" s="6">
        <v>63</v>
      </c>
      <c r="B69" s="2" t="s">
        <v>158</v>
      </c>
      <c r="C69" s="44"/>
      <c r="D69" s="44"/>
      <c r="E69" s="45"/>
      <c r="F69" s="45"/>
      <c r="G69" s="44"/>
      <c r="H69" s="44"/>
      <c r="I69" s="45"/>
      <c r="J69" s="45"/>
      <c r="K69" s="44"/>
      <c r="L69" s="44"/>
      <c r="M69" s="45">
        <v>2</v>
      </c>
      <c r="N69" s="45">
        <v>25</v>
      </c>
      <c r="O69" s="44"/>
      <c r="P69" s="44"/>
      <c r="Q69" s="45"/>
      <c r="R69" s="45"/>
      <c r="S69" s="44"/>
      <c r="T69" s="44"/>
      <c r="U69" s="45"/>
      <c r="V69" s="45"/>
      <c r="W69" s="44"/>
      <c r="X69" s="44"/>
      <c r="Y69" s="48">
        <f>COUNTIF(C69:X69,"&gt;0")/2</f>
        <v>1</v>
      </c>
      <c r="Z69" s="29">
        <v>45.3</v>
      </c>
      <c r="AA69" s="3" t="str">
        <f>IF(Z69&lt;&gt;"",IF(Z69&gt;25,"C",IF(Z69&gt;15,"B","A")),"")</f>
        <v>C</v>
      </c>
    </row>
    <row r="70" spans="1:27" x14ac:dyDescent="0.35">
      <c r="A70" s="6">
        <v>64</v>
      </c>
      <c r="B70" s="2" t="s">
        <v>201</v>
      </c>
      <c r="C70" s="44"/>
      <c r="D70" s="44"/>
      <c r="E70" s="45"/>
      <c r="F70" s="45"/>
      <c r="G70" s="44"/>
      <c r="H70" s="44"/>
      <c r="I70" s="45"/>
      <c r="J70" s="45"/>
      <c r="K70" s="44"/>
      <c r="L70" s="44"/>
      <c r="M70" s="45"/>
      <c r="N70" s="45"/>
      <c r="O70" s="44"/>
      <c r="P70" s="44"/>
      <c r="Q70" s="45"/>
      <c r="R70" s="45"/>
      <c r="S70" s="44"/>
      <c r="T70" s="44"/>
      <c r="U70" s="45"/>
      <c r="V70" s="45"/>
      <c r="W70" s="44">
        <v>10</v>
      </c>
      <c r="X70" s="44">
        <v>26</v>
      </c>
      <c r="Y70" s="48">
        <f>COUNTIF(C70:X70,"&gt;0")/2</f>
        <v>1</v>
      </c>
      <c r="Z70" s="29">
        <v>19.3</v>
      </c>
      <c r="AA70" s="3" t="str">
        <f>IF(Z70&lt;&gt;"",IF(Z70&gt;25,"C",IF(Z70&gt;15,"B","A")),"")</f>
        <v>B</v>
      </c>
    </row>
    <row r="71" spans="1:27" x14ac:dyDescent="0.35">
      <c r="A71" s="6">
        <v>65</v>
      </c>
      <c r="B71" s="2" t="s">
        <v>178</v>
      </c>
      <c r="C71" s="44"/>
      <c r="D71" s="44"/>
      <c r="E71" s="45"/>
      <c r="F71" s="45"/>
      <c r="G71" s="44"/>
      <c r="H71" s="44"/>
      <c r="I71" s="45"/>
      <c r="J71" s="45"/>
      <c r="K71" s="44"/>
      <c r="L71" s="44"/>
      <c r="M71" s="45"/>
      <c r="N71" s="45"/>
      <c r="O71" s="44">
        <v>21</v>
      </c>
      <c r="P71" s="44">
        <v>32</v>
      </c>
      <c r="Q71" s="45">
        <v>15</v>
      </c>
      <c r="R71" s="45">
        <v>25</v>
      </c>
      <c r="S71" s="44"/>
      <c r="T71" s="44"/>
      <c r="U71" s="45"/>
      <c r="V71" s="45"/>
      <c r="W71" s="44"/>
      <c r="X71" s="44"/>
      <c r="Y71" s="48">
        <f>COUNTIF(C71:X71,"&gt;0")/2</f>
        <v>2</v>
      </c>
      <c r="Z71" s="29">
        <v>13.1</v>
      </c>
      <c r="AA71" s="3" t="str">
        <f>IF(Z71&lt;&gt;"",IF(Z71&gt;25,"C",IF(Z71&gt;15,"B","A")),"")</f>
        <v>A</v>
      </c>
    </row>
    <row r="72" spans="1:27" x14ac:dyDescent="0.35">
      <c r="A72" s="6">
        <v>66</v>
      </c>
      <c r="B72" s="2" t="s">
        <v>185</v>
      </c>
      <c r="C72" s="44"/>
      <c r="D72" s="44"/>
      <c r="E72" s="45"/>
      <c r="F72" s="45"/>
      <c r="G72" s="44"/>
      <c r="H72" s="44"/>
      <c r="I72" s="45"/>
      <c r="J72" s="45"/>
      <c r="K72" s="44"/>
      <c r="L72" s="44"/>
      <c r="M72" s="45"/>
      <c r="N72" s="45"/>
      <c r="O72" s="44">
        <v>14</v>
      </c>
      <c r="P72" s="44">
        <v>32</v>
      </c>
      <c r="Q72" s="45"/>
      <c r="R72" s="45"/>
      <c r="S72" s="44"/>
      <c r="T72" s="44"/>
      <c r="U72" s="45"/>
      <c r="V72" s="45"/>
      <c r="W72" s="44"/>
      <c r="X72" s="44"/>
      <c r="Y72" s="48">
        <f>COUNTIF(C72:X72,"&gt;0")/2</f>
        <v>1</v>
      </c>
      <c r="Z72" s="29">
        <v>27.6</v>
      </c>
      <c r="AA72" s="3" t="str">
        <f>IF(Z72&lt;&gt;"",IF(Z72&gt;25,"C",IF(Z72&gt;15,"B","A")),"")</f>
        <v>C</v>
      </c>
    </row>
    <row r="73" spans="1:27" x14ac:dyDescent="0.35">
      <c r="A73" s="6">
        <v>67</v>
      </c>
      <c r="B73" s="2" t="s">
        <v>139</v>
      </c>
      <c r="C73" s="44"/>
      <c r="D73" s="44"/>
      <c r="E73" s="45"/>
      <c r="F73" s="45"/>
      <c r="G73" s="44"/>
      <c r="H73" s="44"/>
      <c r="I73" s="45"/>
      <c r="J73" s="45"/>
      <c r="K73" s="44">
        <v>8</v>
      </c>
      <c r="L73" s="44">
        <v>26</v>
      </c>
      <c r="M73" s="45"/>
      <c r="N73" s="45"/>
      <c r="O73" s="44"/>
      <c r="P73" s="44"/>
      <c r="Q73" s="45"/>
      <c r="R73" s="45"/>
      <c r="S73" s="44"/>
      <c r="T73" s="44"/>
      <c r="U73" s="45"/>
      <c r="V73" s="45"/>
      <c r="W73" s="44"/>
      <c r="X73" s="44"/>
      <c r="Y73" s="48">
        <f>COUNTIF(C73:X73,"&gt;0")/2</f>
        <v>1</v>
      </c>
      <c r="Z73" s="29">
        <v>25.8</v>
      </c>
      <c r="AA73" s="3" t="str">
        <f>IF(Z73&lt;&gt;"",IF(Z73&gt;25,"C",IF(Z73&gt;15,"B","A")),"")</f>
        <v>C</v>
      </c>
    </row>
    <row r="74" spans="1:27" x14ac:dyDescent="0.35">
      <c r="A74" s="6">
        <v>68</v>
      </c>
      <c r="B74" s="2" t="s">
        <v>140</v>
      </c>
      <c r="C74" s="44"/>
      <c r="D74" s="44"/>
      <c r="E74" s="45"/>
      <c r="F74" s="45"/>
      <c r="G74" s="44"/>
      <c r="H74" s="44"/>
      <c r="I74" s="45"/>
      <c r="J74" s="45"/>
      <c r="K74" s="44">
        <v>12</v>
      </c>
      <c r="L74" s="44">
        <v>25</v>
      </c>
      <c r="M74" s="45"/>
      <c r="N74" s="45"/>
      <c r="O74" s="44">
        <v>14</v>
      </c>
      <c r="P74" s="44">
        <v>27</v>
      </c>
      <c r="Q74" s="45"/>
      <c r="R74" s="45"/>
      <c r="S74" s="44"/>
      <c r="T74" s="44"/>
      <c r="U74" s="45"/>
      <c r="V74" s="45"/>
      <c r="W74" s="44"/>
      <c r="X74" s="44"/>
      <c r="Y74" s="48">
        <f>COUNTIF(C74:X74,"&gt;0")/2</f>
        <v>2</v>
      </c>
      <c r="Z74" s="29">
        <v>18.8</v>
      </c>
      <c r="AA74" s="3" t="str">
        <f>IF(Z74&lt;&gt;"",IF(Z74&gt;25,"C",IF(Z74&gt;15,"B","A")),"")</f>
        <v>B</v>
      </c>
    </row>
    <row r="75" spans="1:27" x14ac:dyDescent="0.35">
      <c r="A75" s="6">
        <v>69</v>
      </c>
      <c r="B75" s="2" t="s">
        <v>63</v>
      </c>
      <c r="C75" s="44"/>
      <c r="D75" s="44"/>
      <c r="E75" s="45">
        <v>2</v>
      </c>
      <c r="F75" s="45">
        <v>23</v>
      </c>
      <c r="G75" s="44"/>
      <c r="H75" s="44"/>
      <c r="I75" s="45"/>
      <c r="J75" s="45"/>
      <c r="K75" s="44"/>
      <c r="L75" s="44"/>
      <c r="M75" s="45"/>
      <c r="N75" s="45"/>
      <c r="O75" s="44"/>
      <c r="P75" s="44"/>
      <c r="Q75" s="45"/>
      <c r="R75" s="45"/>
      <c r="S75" s="44"/>
      <c r="T75" s="44"/>
      <c r="U75" s="45"/>
      <c r="V75" s="45"/>
      <c r="W75" s="44"/>
      <c r="X75" s="44"/>
      <c r="Y75" s="48">
        <f>COUNTIF(C75:X75,"&gt;0")/2</f>
        <v>1</v>
      </c>
      <c r="Z75" s="29">
        <v>34.1</v>
      </c>
      <c r="AA75" s="3" t="str">
        <f>IF(Z75&lt;&gt;"",IF(Z75&gt;25,"C",IF(Z75&gt;15,"B","A")),"")</f>
        <v>C</v>
      </c>
    </row>
    <row r="76" spans="1:27" x14ac:dyDescent="0.35">
      <c r="A76" s="6">
        <v>70</v>
      </c>
      <c r="B76" s="2" t="s">
        <v>141</v>
      </c>
      <c r="C76" s="44"/>
      <c r="D76" s="44"/>
      <c r="E76" s="45"/>
      <c r="F76" s="45"/>
      <c r="G76" s="44"/>
      <c r="H76" s="44"/>
      <c r="I76" s="45"/>
      <c r="J76" s="45"/>
      <c r="K76" s="44">
        <v>29</v>
      </c>
      <c r="L76" s="44">
        <v>40</v>
      </c>
      <c r="M76" s="45"/>
      <c r="N76" s="45"/>
      <c r="O76" s="44"/>
      <c r="P76" s="44"/>
      <c r="Q76" s="45"/>
      <c r="R76" s="45"/>
      <c r="S76" s="44"/>
      <c r="T76" s="44"/>
      <c r="U76" s="45"/>
      <c r="V76" s="45"/>
      <c r="W76" s="44"/>
      <c r="X76" s="44"/>
      <c r="Y76" s="48">
        <f>COUNTIF(C76:X76,"&gt;0")/2</f>
        <v>1</v>
      </c>
      <c r="Z76" s="29">
        <v>11.7</v>
      </c>
      <c r="AA76" s="3" t="str">
        <f>IF(Z76&lt;&gt;"",IF(Z76&gt;25,"C",IF(Z76&gt;15,"B","A")),"")</f>
        <v>A</v>
      </c>
    </row>
    <row r="77" spans="1:27" x14ac:dyDescent="0.35">
      <c r="A77" s="6">
        <v>71</v>
      </c>
      <c r="B77" s="2" t="s">
        <v>104</v>
      </c>
      <c r="C77" s="44"/>
      <c r="D77" s="44"/>
      <c r="E77" s="45"/>
      <c r="F77" s="45"/>
      <c r="G77" s="44">
        <v>13</v>
      </c>
      <c r="H77" s="44">
        <v>26</v>
      </c>
      <c r="I77" s="45">
        <v>15</v>
      </c>
      <c r="J77" s="45">
        <v>28</v>
      </c>
      <c r="K77" s="44"/>
      <c r="L77" s="44"/>
      <c r="M77" s="45"/>
      <c r="N77" s="45"/>
      <c r="O77" s="44"/>
      <c r="P77" s="44"/>
      <c r="Q77" s="45"/>
      <c r="R77" s="45"/>
      <c r="S77" s="44"/>
      <c r="T77" s="44"/>
      <c r="U77" s="45"/>
      <c r="V77" s="45"/>
      <c r="W77" s="44"/>
      <c r="X77" s="44"/>
      <c r="Y77" s="48">
        <f>COUNTIF(C77:X77,"&gt;0")/2</f>
        <v>2</v>
      </c>
      <c r="Z77" s="29">
        <v>16.3</v>
      </c>
      <c r="AA77" s="3" t="str">
        <f>IF(Z77&lt;&gt;"",IF(Z77&gt;25,"C",IF(Z77&gt;15,"B","A")),"")</f>
        <v>B</v>
      </c>
    </row>
    <row r="78" spans="1:27" x14ac:dyDescent="0.35">
      <c r="A78" s="6">
        <v>72</v>
      </c>
      <c r="B78" s="2" t="s">
        <v>164</v>
      </c>
      <c r="C78" s="44"/>
      <c r="D78" s="44"/>
      <c r="E78" s="45"/>
      <c r="F78" s="45"/>
      <c r="G78" s="44"/>
      <c r="H78" s="44"/>
      <c r="I78" s="45"/>
      <c r="J78" s="45"/>
      <c r="K78" s="44"/>
      <c r="L78" s="44"/>
      <c r="M78" s="45">
        <v>18</v>
      </c>
      <c r="N78" s="45">
        <v>38</v>
      </c>
      <c r="O78" s="44">
        <v>14</v>
      </c>
      <c r="P78" s="44">
        <v>30</v>
      </c>
      <c r="Q78" s="45"/>
      <c r="R78" s="45"/>
      <c r="S78" s="44"/>
      <c r="T78" s="44"/>
      <c r="U78" s="45"/>
      <c r="V78" s="45"/>
      <c r="W78" s="44"/>
      <c r="X78" s="44"/>
      <c r="Y78" s="48">
        <f>COUNTIF(C78:X78,"&gt;0")/2</f>
        <v>2</v>
      </c>
      <c r="Z78" s="29">
        <v>22.5</v>
      </c>
      <c r="AA78" s="3" t="str">
        <f>IF(Z78&lt;&gt;"",IF(Z78&gt;25,"C",IF(Z78&gt;15,"B","A")),"")</f>
        <v>B</v>
      </c>
    </row>
    <row r="79" spans="1:27" x14ac:dyDescent="0.35">
      <c r="A79" s="6">
        <v>73</v>
      </c>
      <c r="B79" s="2" t="s">
        <v>64</v>
      </c>
      <c r="C79" s="44"/>
      <c r="D79" s="44"/>
      <c r="E79" s="45">
        <v>17</v>
      </c>
      <c r="F79" s="45">
        <v>26</v>
      </c>
      <c r="G79" s="44"/>
      <c r="H79" s="44"/>
      <c r="I79" s="45"/>
      <c r="J79" s="45"/>
      <c r="K79" s="44">
        <v>19</v>
      </c>
      <c r="L79" s="44">
        <v>33</v>
      </c>
      <c r="M79" s="45"/>
      <c r="N79" s="45"/>
      <c r="O79" s="44"/>
      <c r="P79" s="44"/>
      <c r="Q79" s="45"/>
      <c r="R79" s="45"/>
      <c r="S79" s="44"/>
      <c r="T79" s="44"/>
      <c r="U79" s="45"/>
      <c r="V79" s="45"/>
      <c r="W79" s="44"/>
      <c r="X79" s="44"/>
      <c r="Y79" s="48">
        <f>COUNTIF(C79:X79,"&gt;0")/2</f>
        <v>2</v>
      </c>
      <c r="Z79" s="29">
        <v>15.5</v>
      </c>
      <c r="AA79" s="3" t="str">
        <f>IF(Z79&lt;&gt;"",IF(Z79&gt;25,"C",IF(Z79&gt;15,"B","A")),"")</f>
        <v>B</v>
      </c>
    </row>
    <row r="80" spans="1:27" x14ac:dyDescent="0.35">
      <c r="A80" s="6">
        <v>74</v>
      </c>
      <c r="B80" s="2" t="s">
        <v>65</v>
      </c>
      <c r="C80" s="44"/>
      <c r="D80" s="44"/>
      <c r="E80" s="45">
        <v>12</v>
      </c>
      <c r="F80" s="45">
        <v>43</v>
      </c>
      <c r="G80" s="44"/>
      <c r="H80" s="44"/>
      <c r="I80" s="45"/>
      <c r="J80" s="45"/>
      <c r="K80" s="44"/>
      <c r="L80" s="44"/>
      <c r="M80" s="45"/>
      <c r="N80" s="45"/>
      <c r="O80" s="44"/>
      <c r="P80" s="44"/>
      <c r="Q80" s="45"/>
      <c r="R80" s="45"/>
      <c r="S80" s="44"/>
      <c r="T80" s="44"/>
      <c r="U80" s="45"/>
      <c r="V80" s="45"/>
      <c r="W80" s="44"/>
      <c r="X80" s="44"/>
      <c r="Y80" s="48">
        <f>COUNTIF(C80:X80,"&gt;0")/2</f>
        <v>1</v>
      </c>
      <c r="Z80" s="29">
        <v>35</v>
      </c>
      <c r="AA80" s="3" t="str">
        <f>IF(Z80&lt;&gt;"",IF(Z80&gt;25,"C",IF(Z80&gt;15,"B","A")),"")</f>
        <v>C</v>
      </c>
    </row>
    <row r="81" spans="1:27" x14ac:dyDescent="0.35">
      <c r="A81" s="6">
        <v>75</v>
      </c>
      <c r="B81" s="2" t="s">
        <v>94</v>
      </c>
      <c r="C81" s="44"/>
      <c r="D81" s="44"/>
      <c r="E81" s="45"/>
      <c r="F81" s="45"/>
      <c r="G81" s="44">
        <v>25</v>
      </c>
      <c r="H81" s="44">
        <v>35</v>
      </c>
      <c r="I81" s="45"/>
      <c r="J81" s="45"/>
      <c r="K81" s="44"/>
      <c r="L81" s="44"/>
      <c r="M81" s="45"/>
      <c r="N81" s="45"/>
      <c r="O81" s="44"/>
      <c r="P81" s="44"/>
      <c r="Q81" s="45"/>
      <c r="R81" s="45"/>
      <c r="S81" s="44"/>
      <c r="T81" s="44"/>
      <c r="U81" s="45"/>
      <c r="V81" s="45"/>
      <c r="W81" s="44">
        <v>24</v>
      </c>
      <c r="X81" s="44">
        <v>31</v>
      </c>
      <c r="Y81" s="48">
        <f>COUNTIF(C81:X81,"&gt;0")/2</f>
        <v>2</v>
      </c>
      <c r="Z81" s="29">
        <v>10.8</v>
      </c>
      <c r="AA81" s="3" t="str">
        <f>IF(Z81&lt;&gt;"",IF(Z81&gt;25,"C",IF(Z81&gt;15,"B","A")),"")</f>
        <v>A</v>
      </c>
    </row>
    <row r="82" spans="1:27" x14ac:dyDescent="0.35">
      <c r="A82" s="6">
        <v>76</v>
      </c>
      <c r="B82" s="2" t="s">
        <v>66</v>
      </c>
      <c r="C82" s="44"/>
      <c r="D82" s="44"/>
      <c r="E82" s="45">
        <v>21</v>
      </c>
      <c r="F82" s="45">
        <v>32</v>
      </c>
      <c r="G82" s="44"/>
      <c r="H82" s="44"/>
      <c r="I82" s="45"/>
      <c r="J82" s="45"/>
      <c r="K82" s="44"/>
      <c r="L82" s="44"/>
      <c r="M82" s="45"/>
      <c r="N82" s="45"/>
      <c r="O82" s="44"/>
      <c r="P82" s="44"/>
      <c r="Q82" s="45"/>
      <c r="R82" s="45"/>
      <c r="S82" s="44"/>
      <c r="T82" s="44"/>
      <c r="U82" s="45"/>
      <c r="V82" s="45"/>
      <c r="W82" s="44"/>
      <c r="X82" s="44"/>
      <c r="Y82" s="48">
        <f>COUNTIF(C82:X82,"&gt;0")/2</f>
        <v>1</v>
      </c>
      <c r="Z82" s="29">
        <v>13.5</v>
      </c>
      <c r="AA82" s="3" t="str">
        <f>IF(Z82&lt;&gt;"",IF(Z82&gt;25,"C",IF(Z82&gt;15,"B","A")),"")</f>
        <v>A</v>
      </c>
    </row>
    <row r="83" spans="1:27" x14ac:dyDescent="0.35">
      <c r="A83" s="6">
        <v>77</v>
      </c>
      <c r="B83" s="2" t="s">
        <v>188</v>
      </c>
      <c r="C83" s="44"/>
      <c r="D83" s="44"/>
      <c r="E83" s="45"/>
      <c r="F83" s="45"/>
      <c r="G83" s="44"/>
      <c r="H83" s="44"/>
      <c r="I83" s="45"/>
      <c r="J83" s="45"/>
      <c r="K83" s="44"/>
      <c r="L83" s="44"/>
      <c r="M83" s="45"/>
      <c r="N83" s="45"/>
      <c r="O83" s="44">
        <v>16</v>
      </c>
      <c r="P83" s="44">
        <v>29</v>
      </c>
      <c r="Q83" s="45"/>
      <c r="R83" s="45"/>
      <c r="S83" s="44"/>
      <c r="T83" s="44"/>
      <c r="U83" s="45"/>
      <c r="V83" s="45"/>
      <c r="W83" s="44"/>
      <c r="X83" s="44"/>
      <c r="Y83" s="48">
        <f>COUNTIF(C83:X83,"&gt;0")/2</f>
        <v>1</v>
      </c>
      <c r="Z83" s="29">
        <v>15.4</v>
      </c>
      <c r="AA83" s="3" t="str">
        <f>IF(Z83&lt;&gt;"",IF(Z83&gt;25,"C",IF(Z83&gt;15,"B","A")),"")</f>
        <v>B</v>
      </c>
    </row>
    <row r="84" spans="1:27" x14ac:dyDescent="0.35">
      <c r="A84" s="6">
        <v>78</v>
      </c>
      <c r="B84" s="2" t="s">
        <v>117</v>
      </c>
      <c r="C84" s="44"/>
      <c r="D84" s="44"/>
      <c r="E84" s="45"/>
      <c r="F84" s="45"/>
      <c r="G84" s="44"/>
      <c r="H84" s="44"/>
      <c r="I84" s="45">
        <v>7</v>
      </c>
      <c r="J84" s="45">
        <v>26</v>
      </c>
      <c r="K84" s="44"/>
      <c r="L84" s="44"/>
      <c r="M84" s="45"/>
      <c r="N84" s="45"/>
      <c r="O84" s="44"/>
      <c r="P84" s="44"/>
      <c r="Q84" s="45"/>
      <c r="R84" s="45"/>
      <c r="S84" s="44"/>
      <c r="T84" s="44"/>
      <c r="U84" s="45"/>
      <c r="V84" s="45"/>
      <c r="W84" s="44"/>
      <c r="X84" s="44"/>
      <c r="Y84" s="48">
        <f>COUNTIF(C84:X84,"&gt;0")/2</f>
        <v>1</v>
      </c>
      <c r="Z84" s="29">
        <v>24.9</v>
      </c>
      <c r="AA84" s="3" t="str">
        <f>IF(Z84&lt;&gt;"",IF(Z84&gt;25,"C",IF(Z84&gt;15,"B","A")),"")</f>
        <v>B</v>
      </c>
    </row>
    <row r="85" spans="1:27" x14ac:dyDescent="0.35">
      <c r="A85" s="6">
        <v>79</v>
      </c>
      <c r="B85" s="2" t="s">
        <v>153</v>
      </c>
      <c r="C85" s="44"/>
      <c r="D85" s="44"/>
      <c r="E85" s="45"/>
      <c r="F85" s="45"/>
      <c r="G85" s="44"/>
      <c r="H85" s="44"/>
      <c r="I85" s="45"/>
      <c r="J85" s="45"/>
      <c r="K85" s="44">
        <v>11</v>
      </c>
      <c r="L85" s="44">
        <v>25</v>
      </c>
      <c r="M85" s="45">
        <v>12</v>
      </c>
      <c r="N85" s="45">
        <v>28</v>
      </c>
      <c r="O85" s="44">
        <v>16</v>
      </c>
      <c r="P85" s="44">
        <v>38</v>
      </c>
      <c r="Q85" s="45">
        <v>11</v>
      </c>
      <c r="R85" s="45">
        <v>28</v>
      </c>
      <c r="S85" s="44">
        <v>14</v>
      </c>
      <c r="T85" s="44">
        <v>32</v>
      </c>
      <c r="U85" s="45">
        <v>15</v>
      </c>
      <c r="V85" s="45">
        <v>33</v>
      </c>
      <c r="W85" s="44">
        <v>15</v>
      </c>
      <c r="X85" s="44">
        <v>34</v>
      </c>
      <c r="Y85" s="48">
        <f>COUNTIF(C85:X85,"&gt;0")/2</f>
        <v>7</v>
      </c>
      <c r="Z85" s="29">
        <v>23.7</v>
      </c>
      <c r="AA85" s="3" t="str">
        <f>IF(Z85&lt;&gt;"",IF(Z85&gt;25,"C",IF(Z85&gt;15,"B","A")),"")</f>
        <v>B</v>
      </c>
    </row>
    <row r="86" spans="1:27" x14ac:dyDescent="0.35">
      <c r="A86" s="6">
        <v>80</v>
      </c>
      <c r="B86" s="2" t="s">
        <v>47</v>
      </c>
      <c r="C86" s="44">
        <v>6</v>
      </c>
      <c r="D86" s="44">
        <v>36</v>
      </c>
      <c r="E86" s="45">
        <v>5</v>
      </c>
      <c r="F86" s="45">
        <v>41</v>
      </c>
      <c r="G86" s="44">
        <v>1</v>
      </c>
      <c r="H86" s="44">
        <v>23</v>
      </c>
      <c r="I86" s="45">
        <v>2</v>
      </c>
      <c r="J86" s="45">
        <v>28</v>
      </c>
      <c r="K86" s="44">
        <v>2</v>
      </c>
      <c r="L86" s="44">
        <v>18</v>
      </c>
      <c r="M86" s="45">
        <v>4</v>
      </c>
      <c r="N86" s="45">
        <v>33</v>
      </c>
      <c r="O86" s="44">
        <v>6</v>
      </c>
      <c r="P86" s="44">
        <v>38</v>
      </c>
      <c r="Q86" s="45">
        <v>1</v>
      </c>
      <c r="R86" s="45">
        <v>30</v>
      </c>
      <c r="S86" s="44">
        <v>1</v>
      </c>
      <c r="T86" s="44">
        <v>32</v>
      </c>
      <c r="U86" s="45">
        <v>4</v>
      </c>
      <c r="V86" s="45">
        <v>33</v>
      </c>
      <c r="W86" s="44">
        <v>5</v>
      </c>
      <c r="X86" s="44">
        <v>36</v>
      </c>
      <c r="Y86" s="48">
        <f>COUNTIF(C86:X86,"&gt;0")/2</f>
        <v>11</v>
      </c>
      <c r="Z86" s="29">
        <v>45.8</v>
      </c>
      <c r="AA86" s="3" t="str">
        <f>IF(Z86&lt;&gt;"",IF(Z86&gt;25,"C",IF(Z86&gt;15,"B","A")),"")</f>
        <v>C</v>
      </c>
    </row>
    <row r="87" spans="1:27" x14ac:dyDescent="0.35">
      <c r="A87" s="6">
        <v>81</v>
      </c>
      <c r="B87" s="2" t="s">
        <v>187</v>
      </c>
      <c r="C87" s="44"/>
      <c r="D87" s="44"/>
      <c r="E87" s="45"/>
      <c r="F87" s="45"/>
      <c r="G87" s="44"/>
      <c r="H87" s="44"/>
      <c r="I87" s="45"/>
      <c r="J87" s="45"/>
      <c r="K87" s="44"/>
      <c r="L87" s="44"/>
      <c r="M87" s="45"/>
      <c r="N87" s="45"/>
      <c r="O87" s="44">
        <v>18</v>
      </c>
      <c r="P87" s="44">
        <v>26</v>
      </c>
      <c r="Q87" s="45"/>
      <c r="R87" s="45"/>
      <c r="S87" s="44"/>
      <c r="T87" s="44"/>
      <c r="U87" s="45"/>
      <c r="V87" s="45"/>
      <c r="W87" s="44"/>
      <c r="X87" s="44"/>
      <c r="Y87" s="48">
        <f>COUNTIF(C87:X87,"&gt;0")/2</f>
        <v>1</v>
      </c>
      <c r="Z87" s="29">
        <v>10.1</v>
      </c>
      <c r="AA87" s="3" t="str">
        <f>IF(Z87&lt;&gt;"",IF(Z87&gt;25,"C",IF(Z87&gt;15,"B","A")),"")</f>
        <v>A</v>
      </c>
    </row>
    <row r="88" spans="1:27" x14ac:dyDescent="0.35">
      <c r="A88" s="6">
        <v>82</v>
      </c>
      <c r="B88" s="2" t="s">
        <v>180</v>
      </c>
      <c r="C88" s="44"/>
      <c r="D88" s="44"/>
      <c r="E88" s="45"/>
      <c r="F88" s="45"/>
      <c r="G88" s="44"/>
      <c r="H88" s="44"/>
      <c r="I88" s="45"/>
      <c r="J88" s="45"/>
      <c r="K88" s="44"/>
      <c r="L88" s="44"/>
      <c r="M88" s="45"/>
      <c r="N88" s="45"/>
      <c r="O88" s="44">
        <v>15</v>
      </c>
      <c r="P88" s="44">
        <v>35</v>
      </c>
      <c r="Q88" s="45"/>
      <c r="R88" s="45"/>
      <c r="S88" s="44"/>
      <c r="T88" s="44"/>
      <c r="U88" s="45"/>
      <c r="V88" s="45"/>
      <c r="W88" s="44"/>
      <c r="X88" s="44"/>
      <c r="Y88" s="48">
        <f>COUNTIF(C88:X88,"&gt;0")/2</f>
        <v>1</v>
      </c>
      <c r="Z88" s="29">
        <v>22.9</v>
      </c>
      <c r="AA88" s="3" t="str">
        <f>IF(Z88&lt;&gt;"",IF(Z88&gt;25,"C",IF(Z88&gt;15,"B","A")),"")</f>
        <v>B</v>
      </c>
    </row>
    <row r="89" spans="1:27" x14ac:dyDescent="0.35">
      <c r="A89" s="6">
        <v>83</v>
      </c>
      <c r="B89" s="2" t="s">
        <v>142</v>
      </c>
      <c r="C89" s="44"/>
      <c r="D89" s="44"/>
      <c r="E89" s="45"/>
      <c r="F89" s="45"/>
      <c r="G89" s="44"/>
      <c r="H89" s="44"/>
      <c r="I89" s="45"/>
      <c r="J89" s="45"/>
      <c r="K89" s="44">
        <v>18</v>
      </c>
      <c r="L89" s="44">
        <v>36</v>
      </c>
      <c r="M89" s="45"/>
      <c r="N89" s="45"/>
      <c r="O89" s="44"/>
      <c r="P89" s="44"/>
      <c r="Q89" s="45"/>
      <c r="R89" s="45"/>
      <c r="S89" s="44"/>
      <c r="T89" s="44"/>
      <c r="U89" s="45"/>
      <c r="V89" s="45"/>
      <c r="W89" s="44"/>
      <c r="X89" s="44"/>
      <c r="Y89" s="48">
        <f>COUNTIF(C89:X89,"&gt;0")/2</f>
        <v>1</v>
      </c>
      <c r="Z89" s="29">
        <v>18.5</v>
      </c>
      <c r="AA89" s="3" t="str">
        <f>IF(Z89&lt;&gt;"",IF(Z89&gt;25,"C",IF(Z89&gt;15,"B","A")),"")</f>
        <v>B</v>
      </c>
    </row>
    <row r="90" spans="1:27" x14ac:dyDescent="0.35">
      <c r="A90" s="6">
        <v>84</v>
      </c>
      <c r="B90" s="2" t="s">
        <v>118</v>
      </c>
      <c r="C90" s="44"/>
      <c r="D90" s="44"/>
      <c r="E90" s="45"/>
      <c r="F90" s="45"/>
      <c r="G90" s="44"/>
      <c r="H90" s="44"/>
      <c r="I90" s="45">
        <v>9</v>
      </c>
      <c r="J90" s="45">
        <v>35</v>
      </c>
      <c r="K90" s="44"/>
      <c r="L90" s="44"/>
      <c r="M90" s="45"/>
      <c r="N90" s="45"/>
      <c r="O90" s="44"/>
      <c r="P90" s="44"/>
      <c r="Q90" s="45"/>
      <c r="R90" s="45"/>
      <c r="S90" s="44"/>
      <c r="T90" s="44"/>
      <c r="U90" s="45"/>
      <c r="V90" s="45"/>
      <c r="W90" s="44"/>
      <c r="X90" s="44"/>
      <c r="Y90" s="48">
        <f>COUNTIF(C90:X90,"&gt;0")/2</f>
        <v>1</v>
      </c>
      <c r="Z90" s="29">
        <v>33.799999999999997</v>
      </c>
      <c r="AA90" s="3" t="str">
        <f>IF(Z90&lt;&gt;"",IF(Z90&gt;25,"C",IF(Z90&gt;15,"B","A")),"")</f>
        <v>C</v>
      </c>
    </row>
    <row r="91" spans="1:27" x14ac:dyDescent="0.35">
      <c r="A91" s="6">
        <v>85</v>
      </c>
      <c r="B91" s="2" t="s">
        <v>25</v>
      </c>
      <c r="C91" s="44">
        <v>22</v>
      </c>
      <c r="D91" s="44">
        <v>32</v>
      </c>
      <c r="E91" s="45">
        <v>17</v>
      </c>
      <c r="F91" s="45">
        <v>26</v>
      </c>
      <c r="G91" s="44"/>
      <c r="H91" s="44"/>
      <c r="I91" s="45">
        <v>17</v>
      </c>
      <c r="J91" s="45">
        <v>27</v>
      </c>
      <c r="K91" s="44"/>
      <c r="L91" s="44"/>
      <c r="M91" s="45">
        <v>16</v>
      </c>
      <c r="N91" s="45">
        <v>26</v>
      </c>
      <c r="O91" s="44"/>
      <c r="P91" s="44"/>
      <c r="Q91" s="45">
        <v>18</v>
      </c>
      <c r="R91" s="45">
        <v>30</v>
      </c>
      <c r="S91" s="44">
        <v>11</v>
      </c>
      <c r="T91" s="44">
        <v>18</v>
      </c>
      <c r="U91" s="45">
        <v>14</v>
      </c>
      <c r="V91" s="45">
        <v>21</v>
      </c>
      <c r="W91" s="44">
        <v>15</v>
      </c>
      <c r="X91" s="44">
        <v>21</v>
      </c>
      <c r="Y91" s="48">
        <f>COUNTIF(C91:X91,"&gt;0")/2</f>
        <v>8</v>
      </c>
      <c r="Z91" s="29">
        <v>13.6</v>
      </c>
      <c r="AA91" s="3" t="str">
        <f>IF(Z91&lt;&gt;"",IF(Z91&gt;25,"C",IF(Z91&gt;15,"B","A")),"")</f>
        <v>A</v>
      </c>
    </row>
    <row r="92" spans="1:27" x14ac:dyDescent="0.35">
      <c r="A92" s="6">
        <v>86</v>
      </c>
      <c r="B92" s="2" t="s">
        <v>24</v>
      </c>
      <c r="C92" s="44">
        <v>32</v>
      </c>
      <c r="D92" s="44">
        <v>39</v>
      </c>
      <c r="E92" s="45">
        <v>29</v>
      </c>
      <c r="F92" s="45">
        <v>36</v>
      </c>
      <c r="G92" s="44"/>
      <c r="H92" s="44"/>
      <c r="I92" s="45">
        <v>24</v>
      </c>
      <c r="J92" s="45">
        <v>30</v>
      </c>
      <c r="K92" s="44"/>
      <c r="L92" s="44"/>
      <c r="M92" s="45"/>
      <c r="N92" s="45"/>
      <c r="O92" s="44"/>
      <c r="P92" s="44"/>
      <c r="Q92" s="45">
        <v>29</v>
      </c>
      <c r="R92" s="45">
        <v>35</v>
      </c>
      <c r="S92" s="44">
        <v>25</v>
      </c>
      <c r="T92" s="44">
        <v>31</v>
      </c>
      <c r="U92" s="45">
        <v>32</v>
      </c>
      <c r="V92" s="45">
        <v>39</v>
      </c>
      <c r="W92" s="44">
        <v>27</v>
      </c>
      <c r="X92" s="44">
        <v>33</v>
      </c>
      <c r="Y92" s="48">
        <f>COUNTIF(C92:X92,"&gt;0")/2</f>
        <v>7</v>
      </c>
      <c r="Z92" s="29">
        <v>7.3</v>
      </c>
      <c r="AA92" s="3" t="str">
        <f>IF(Z92&lt;&gt;"",IF(Z92&gt;25,"C",IF(Z92&gt;15,"B","A")),"")</f>
        <v>A</v>
      </c>
    </row>
    <row r="93" spans="1:27" x14ac:dyDescent="0.35">
      <c r="A93" s="6">
        <v>87</v>
      </c>
      <c r="B93" s="2" t="s">
        <v>44</v>
      </c>
      <c r="C93" s="44">
        <v>8</v>
      </c>
      <c r="D93" s="44">
        <v>27</v>
      </c>
      <c r="E93" s="45">
        <v>15</v>
      </c>
      <c r="F93" s="45">
        <v>32</v>
      </c>
      <c r="G93" s="44">
        <v>15</v>
      </c>
      <c r="H93" s="44">
        <v>37</v>
      </c>
      <c r="I93" s="45">
        <v>18</v>
      </c>
      <c r="J93" s="45">
        <v>39</v>
      </c>
      <c r="K93" s="44">
        <v>15</v>
      </c>
      <c r="L93" s="44">
        <v>36</v>
      </c>
      <c r="M93" s="45">
        <v>16</v>
      </c>
      <c r="N93" s="45">
        <v>36</v>
      </c>
      <c r="O93" s="44">
        <v>14</v>
      </c>
      <c r="P93" s="44">
        <v>32</v>
      </c>
      <c r="Q93" s="45"/>
      <c r="R93" s="45"/>
      <c r="S93" s="44">
        <v>13</v>
      </c>
      <c r="T93" s="44">
        <v>31</v>
      </c>
      <c r="U93" s="45">
        <v>20</v>
      </c>
      <c r="V93" s="45">
        <v>42</v>
      </c>
      <c r="W93" s="44">
        <v>11</v>
      </c>
      <c r="X93" s="44">
        <v>28</v>
      </c>
      <c r="Y93" s="48">
        <f>COUNTIF(C93:X93,"&gt;0")/2</f>
        <v>10</v>
      </c>
      <c r="Z93" s="29">
        <v>22.7</v>
      </c>
      <c r="AA93" s="3" t="str">
        <f>IF(Z93&lt;&gt;"",IF(Z93&gt;25,"C",IF(Z93&gt;15,"B","A")),"")</f>
        <v>B</v>
      </c>
    </row>
    <row r="94" spans="1:27" x14ac:dyDescent="0.35">
      <c r="A94" s="6">
        <v>88</v>
      </c>
      <c r="B94" s="2" t="s">
        <v>67</v>
      </c>
      <c r="C94" s="44"/>
      <c r="D94" s="44"/>
      <c r="E94" s="45">
        <v>14</v>
      </c>
      <c r="F94" s="45">
        <v>31</v>
      </c>
      <c r="G94" s="44"/>
      <c r="H94" s="44"/>
      <c r="I94" s="45"/>
      <c r="J94" s="45"/>
      <c r="K94" s="44"/>
      <c r="L94" s="44"/>
      <c r="M94" s="45"/>
      <c r="N94" s="45"/>
      <c r="O94" s="44"/>
      <c r="P94" s="44"/>
      <c r="Q94" s="45"/>
      <c r="R94" s="45"/>
      <c r="S94" s="44"/>
      <c r="T94" s="44"/>
      <c r="U94" s="45"/>
      <c r="V94" s="45"/>
      <c r="W94" s="44"/>
      <c r="X94" s="44"/>
      <c r="Y94" s="48">
        <f>COUNTIF(C94:X94,"&gt;0")/2</f>
        <v>1</v>
      </c>
      <c r="Z94" s="29">
        <v>20.2</v>
      </c>
      <c r="AA94" s="3" t="str">
        <f>IF(Z94&lt;&gt;"",IF(Z94&gt;25,"C",IF(Z94&gt;15,"B","A")),"")</f>
        <v>B</v>
      </c>
    </row>
    <row r="95" spans="1:27" x14ac:dyDescent="0.35">
      <c r="A95" s="6">
        <v>89</v>
      </c>
      <c r="B95" s="2" t="s">
        <v>143</v>
      </c>
      <c r="C95" s="44"/>
      <c r="D95" s="44"/>
      <c r="E95" s="45"/>
      <c r="F95" s="45"/>
      <c r="G95" s="44"/>
      <c r="H95" s="44"/>
      <c r="I95" s="45"/>
      <c r="J95" s="45"/>
      <c r="K95" s="44">
        <v>22</v>
      </c>
      <c r="L95" s="44">
        <v>32</v>
      </c>
      <c r="M95" s="45"/>
      <c r="N95" s="45"/>
      <c r="O95" s="44"/>
      <c r="P95" s="44"/>
      <c r="Q95" s="45"/>
      <c r="R95" s="45"/>
      <c r="S95" s="44"/>
      <c r="T95" s="44"/>
      <c r="U95" s="45"/>
      <c r="V95" s="45"/>
      <c r="W95" s="44">
        <v>25</v>
      </c>
      <c r="X95" s="44">
        <v>34</v>
      </c>
      <c r="Y95" s="48">
        <f>COUNTIF(C95:X95,"&gt;0")/2</f>
        <v>2</v>
      </c>
      <c r="Z95" s="29">
        <v>11.5</v>
      </c>
      <c r="AA95" s="3" t="str">
        <f>IF(Z95&lt;&gt;"",IF(Z95&gt;25,"C",IF(Z95&gt;15,"B","A")),"")</f>
        <v>A</v>
      </c>
    </row>
    <row r="96" spans="1:27" x14ac:dyDescent="0.35">
      <c r="A96" s="6">
        <v>90</v>
      </c>
      <c r="B96" s="2" t="s">
        <v>37</v>
      </c>
      <c r="C96" s="44">
        <v>11</v>
      </c>
      <c r="D96" s="44">
        <v>32</v>
      </c>
      <c r="E96" s="45">
        <v>10</v>
      </c>
      <c r="F96" s="45">
        <v>31</v>
      </c>
      <c r="G96" s="44"/>
      <c r="H96" s="44"/>
      <c r="I96" s="45">
        <v>13</v>
      </c>
      <c r="J96" s="45">
        <v>32</v>
      </c>
      <c r="K96" s="44">
        <v>5</v>
      </c>
      <c r="L96" s="44">
        <v>22</v>
      </c>
      <c r="M96" s="45">
        <v>17</v>
      </c>
      <c r="N96" s="45">
        <v>40</v>
      </c>
      <c r="O96" s="44">
        <v>16</v>
      </c>
      <c r="P96" s="44">
        <v>37</v>
      </c>
      <c r="Q96" s="45">
        <v>20</v>
      </c>
      <c r="R96" s="45">
        <v>39</v>
      </c>
      <c r="S96" s="44">
        <v>20</v>
      </c>
      <c r="T96" s="44">
        <v>42</v>
      </c>
      <c r="U96" s="45">
        <v>12</v>
      </c>
      <c r="V96" s="45">
        <v>29</v>
      </c>
      <c r="W96" s="44">
        <v>15</v>
      </c>
      <c r="X96" s="44">
        <v>32</v>
      </c>
      <c r="Y96" s="48">
        <f>COUNTIF(C96:X96,"&gt;0")/2</f>
        <v>10</v>
      </c>
      <c r="Z96" s="29">
        <v>26</v>
      </c>
      <c r="AA96" s="3" t="str">
        <f>IF(Z96&lt;&gt;"",IF(Z96&gt;25,"C",IF(Z96&gt;15,"B","A")),"")</f>
        <v>C</v>
      </c>
    </row>
    <row r="97" spans="1:27" x14ac:dyDescent="0.35">
      <c r="A97" s="6">
        <v>91</v>
      </c>
      <c r="B97" s="2" t="s">
        <v>68</v>
      </c>
      <c r="C97" s="44"/>
      <c r="D97" s="44"/>
      <c r="E97" s="45">
        <v>6</v>
      </c>
      <c r="F97" s="45">
        <v>29</v>
      </c>
      <c r="G97" s="44"/>
      <c r="H97" s="44"/>
      <c r="I97" s="45"/>
      <c r="J97" s="45"/>
      <c r="K97" s="44"/>
      <c r="L97" s="44"/>
      <c r="M97" s="45"/>
      <c r="N97" s="45"/>
      <c r="O97" s="44"/>
      <c r="P97" s="44"/>
      <c r="Q97" s="45"/>
      <c r="R97" s="45"/>
      <c r="S97" s="44"/>
      <c r="T97" s="44"/>
      <c r="U97" s="45"/>
      <c r="V97" s="45"/>
      <c r="W97" s="44"/>
      <c r="X97" s="44"/>
      <c r="Y97" s="48">
        <f>COUNTIF(C97:X97,"&gt;0")/2</f>
        <v>1</v>
      </c>
      <c r="Z97" s="29">
        <v>25.3</v>
      </c>
      <c r="AA97" s="3" t="str">
        <f>IF(Z97&lt;&gt;"",IF(Z97&gt;25,"C",IF(Z97&gt;15,"B","A")),"")</f>
        <v>C</v>
      </c>
    </row>
    <row r="98" spans="1:27" x14ac:dyDescent="0.35">
      <c r="A98" s="6">
        <v>92</v>
      </c>
      <c r="B98" s="2" t="s">
        <v>69</v>
      </c>
      <c r="C98" s="44"/>
      <c r="D98" s="44"/>
      <c r="E98" s="45">
        <v>16</v>
      </c>
      <c r="F98" s="45">
        <v>27</v>
      </c>
      <c r="G98" s="44"/>
      <c r="H98" s="44"/>
      <c r="I98" s="45"/>
      <c r="J98" s="45"/>
      <c r="K98" s="44"/>
      <c r="L98" s="44"/>
      <c r="M98" s="45"/>
      <c r="N98" s="45"/>
      <c r="O98" s="44"/>
      <c r="P98" s="44"/>
      <c r="Q98" s="45"/>
      <c r="R98" s="45"/>
      <c r="S98" s="44"/>
      <c r="T98" s="44"/>
      <c r="U98" s="45"/>
      <c r="V98" s="45"/>
      <c r="W98" s="44"/>
      <c r="X98" s="44"/>
      <c r="Y98" s="48">
        <f>COUNTIF(C98:X98,"&gt;0")/2</f>
        <v>1</v>
      </c>
      <c r="Z98" s="29">
        <v>13.4</v>
      </c>
      <c r="AA98" s="3" t="str">
        <f>IF(Z98&lt;&gt;"",IF(Z98&gt;25,"C",IF(Z98&gt;15,"B","A")),"")</f>
        <v>A</v>
      </c>
    </row>
    <row r="99" spans="1:27" x14ac:dyDescent="0.35">
      <c r="A99" s="6">
        <v>93</v>
      </c>
      <c r="B99" s="2" t="s">
        <v>70</v>
      </c>
      <c r="C99" s="44"/>
      <c r="D99" s="44"/>
      <c r="E99" s="45">
        <v>13</v>
      </c>
      <c r="F99" s="45">
        <v>28</v>
      </c>
      <c r="G99" s="44"/>
      <c r="H99" s="44"/>
      <c r="I99" s="45">
        <v>18</v>
      </c>
      <c r="J99" s="45">
        <v>34</v>
      </c>
      <c r="K99" s="44"/>
      <c r="L99" s="44"/>
      <c r="M99" s="45">
        <v>9</v>
      </c>
      <c r="N99" s="45">
        <v>23</v>
      </c>
      <c r="O99" s="44"/>
      <c r="P99" s="44"/>
      <c r="Q99" s="45"/>
      <c r="R99" s="45"/>
      <c r="S99" s="44"/>
      <c r="T99" s="44"/>
      <c r="U99" s="45"/>
      <c r="V99" s="45"/>
      <c r="W99" s="44"/>
      <c r="X99" s="44"/>
      <c r="Y99" s="48">
        <f>COUNTIF(C99:X99,"&gt;0")/2</f>
        <v>3</v>
      </c>
      <c r="Z99" s="29">
        <v>19.3</v>
      </c>
      <c r="AA99" s="3" t="str">
        <f>IF(Z99&lt;&gt;"",IF(Z99&gt;25,"C",IF(Z99&gt;15,"B","A")),"")</f>
        <v>B</v>
      </c>
    </row>
    <row r="100" spans="1:27" x14ac:dyDescent="0.35">
      <c r="A100" s="6">
        <v>94</v>
      </c>
      <c r="B100" s="2" t="s">
        <v>192</v>
      </c>
      <c r="C100" s="44"/>
      <c r="D100" s="44"/>
      <c r="E100" s="45"/>
      <c r="F100" s="45"/>
      <c r="G100" s="44"/>
      <c r="H100" s="44"/>
      <c r="I100" s="45"/>
      <c r="J100" s="45"/>
      <c r="K100" s="44"/>
      <c r="L100" s="44"/>
      <c r="M100" s="45"/>
      <c r="N100" s="45"/>
      <c r="O100" s="44"/>
      <c r="P100" s="44"/>
      <c r="Q100" s="45"/>
      <c r="R100" s="45"/>
      <c r="S100" s="44"/>
      <c r="T100" s="44"/>
      <c r="U100" s="45">
        <v>17</v>
      </c>
      <c r="V100" s="45">
        <v>30</v>
      </c>
      <c r="W100" s="44"/>
      <c r="X100" s="44"/>
      <c r="Y100" s="48">
        <f>COUNTIF(C100:X100,"&gt;0")/2</f>
        <v>1</v>
      </c>
      <c r="Z100" s="29">
        <v>17.5</v>
      </c>
      <c r="AA100" s="3" t="str">
        <f>IF(Z100&lt;&gt;"",IF(Z100&gt;25,"C",IF(Z100&gt;15,"B","A")),"")</f>
        <v>B</v>
      </c>
    </row>
    <row r="101" spans="1:27" x14ac:dyDescent="0.35">
      <c r="A101" s="6">
        <v>95</v>
      </c>
      <c r="B101" s="2" t="s">
        <v>107</v>
      </c>
      <c r="C101" s="44"/>
      <c r="D101" s="44"/>
      <c r="E101" s="45"/>
      <c r="F101" s="45"/>
      <c r="G101" s="44">
        <v>25</v>
      </c>
      <c r="H101" s="44">
        <v>35</v>
      </c>
      <c r="I101" s="45">
        <v>28</v>
      </c>
      <c r="J101" s="45">
        <v>39</v>
      </c>
      <c r="K101" s="44">
        <v>19</v>
      </c>
      <c r="L101" s="44">
        <v>27</v>
      </c>
      <c r="M101" s="45">
        <v>24</v>
      </c>
      <c r="N101" s="45">
        <v>34</v>
      </c>
      <c r="O101" s="44">
        <v>24</v>
      </c>
      <c r="P101" s="44">
        <v>34</v>
      </c>
      <c r="Q101" s="45">
        <v>32</v>
      </c>
      <c r="R101" s="45">
        <v>42</v>
      </c>
      <c r="S101" s="44"/>
      <c r="T101" s="44"/>
      <c r="U101" s="45"/>
      <c r="V101" s="45"/>
      <c r="W101" s="44">
        <v>23</v>
      </c>
      <c r="X101" s="44">
        <v>34</v>
      </c>
      <c r="Y101" s="48">
        <f>COUNTIF(C101:X101,"&gt;0")/2</f>
        <v>7</v>
      </c>
      <c r="Z101" s="29">
        <v>12.6</v>
      </c>
      <c r="AA101" s="3" t="str">
        <f>IF(Z101&lt;&gt;"",IF(Z101&gt;25,"C",IF(Z101&gt;15,"B","A")),"")</f>
        <v>A</v>
      </c>
    </row>
    <row r="102" spans="1:27" x14ac:dyDescent="0.35">
      <c r="A102" s="6">
        <v>96</v>
      </c>
      <c r="B102" s="2" t="s">
        <v>41</v>
      </c>
      <c r="C102" s="44">
        <v>9</v>
      </c>
      <c r="D102" s="44">
        <v>21</v>
      </c>
      <c r="E102" s="45">
        <v>19</v>
      </c>
      <c r="F102" s="45">
        <v>32</v>
      </c>
      <c r="G102" s="44"/>
      <c r="H102" s="44"/>
      <c r="I102" s="45">
        <v>20</v>
      </c>
      <c r="J102" s="45">
        <v>33</v>
      </c>
      <c r="K102" s="44">
        <v>17</v>
      </c>
      <c r="L102" s="44">
        <v>31</v>
      </c>
      <c r="M102" s="45">
        <v>12</v>
      </c>
      <c r="N102" s="45">
        <v>26</v>
      </c>
      <c r="O102" s="44">
        <v>9</v>
      </c>
      <c r="P102" s="44">
        <v>23</v>
      </c>
      <c r="Q102" s="45"/>
      <c r="R102" s="45"/>
      <c r="S102" s="44"/>
      <c r="T102" s="44"/>
      <c r="U102" s="45">
        <v>17</v>
      </c>
      <c r="V102" s="45">
        <v>29</v>
      </c>
      <c r="W102" s="44">
        <v>18</v>
      </c>
      <c r="X102" s="44">
        <v>32</v>
      </c>
      <c r="Y102" s="48">
        <f>COUNTIF(C102:X102,"&gt;0")/2</f>
        <v>8</v>
      </c>
      <c r="Z102" s="29">
        <v>15</v>
      </c>
      <c r="AA102" s="3" t="str">
        <f>IF(Z102&lt;&gt;"",IF(Z102&gt;25,"C",IF(Z102&gt;15,"B","A")),"")</f>
        <v>A</v>
      </c>
    </row>
    <row r="103" spans="1:27" x14ac:dyDescent="0.35">
      <c r="A103" s="6">
        <v>97</v>
      </c>
      <c r="B103" s="2" t="s">
        <v>99</v>
      </c>
      <c r="C103" s="44"/>
      <c r="D103" s="44"/>
      <c r="E103" s="45"/>
      <c r="F103" s="45"/>
      <c r="G103" s="44">
        <v>19</v>
      </c>
      <c r="H103" s="44">
        <v>32</v>
      </c>
      <c r="I103" s="45"/>
      <c r="J103" s="45"/>
      <c r="K103" s="44"/>
      <c r="L103" s="44"/>
      <c r="M103" s="45">
        <v>15</v>
      </c>
      <c r="N103" s="45">
        <v>30</v>
      </c>
      <c r="O103" s="44"/>
      <c r="P103" s="44"/>
      <c r="Q103" s="45"/>
      <c r="R103" s="45"/>
      <c r="S103" s="44"/>
      <c r="T103" s="44"/>
      <c r="U103" s="45"/>
      <c r="V103" s="45"/>
      <c r="W103" s="44"/>
      <c r="X103" s="44"/>
      <c r="Y103" s="48">
        <f>COUNTIF(C103:X103,"&gt;0")/2</f>
        <v>2</v>
      </c>
      <c r="Z103" s="29">
        <v>17.899999999999999</v>
      </c>
      <c r="AA103" s="3" t="str">
        <f>IF(Z103&lt;&gt;"",IF(Z103&gt;25,"C",IF(Z103&gt;15,"B","A")),"")</f>
        <v>B</v>
      </c>
    </row>
    <row r="104" spans="1:27" x14ac:dyDescent="0.35">
      <c r="A104" s="6">
        <v>98</v>
      </c>
      <c r="B104" s="2" t="s">
        <v>144</v>
      </c>
      <c r="C104" s="44"/>
      <c r="D104" s="44"/>
      <c r="E104" s="45"/>
      <c r="F104" s="45"/>
      <c r="G104" s="44"/>
      <c r="H104" s="44"/>
      <c r="I104" s="45"/>
      <c r="J104" s="45"/>
      <c r="K104" s="44">
        <v>9</v>
      </c>
      <c r="L104" s="44">
        <v>20</v>
      </c>
      <c r="M104" s="45"/>
      <c r="N104" s="45"/>
      <c r="O104" s="44"/>
      <c r="P104" s="44"/>
      <c r="Q104" s="45"/>
      <c r="R104" s="45"/>
      <c r="S104" s="44"/>
      <c r="T104" s="44"/>
      <c r="U104" s="45"/>
      <c r="V104" s="45"/>
      <c r="W104" s="44"/>
      <c r="X104" s="44"/>
      <c r="Y104" s="48">
        <f>COUNTIF(C104:X104,"&gt;0")/2</f>
        <v>1</v>
      </c>
      <c r="Z104" s="29">
        <v>15</v>
      </c>
      <c r="AA104" s="3" t="str">
        <f>IF(Z104&lt;&gt;"",IF(Z104&gt;25,"C",IF(Z104&gt;15,"B","A")),"")</f>
        <v>A</v>
      </c>
    </row>
    <row r="105" spans="1:27" x14ac:dyDescent="0.35">
      <c r="A105" s="6">
        <v>99</v>
      </c>
      <c r="B105" s="2" t="s">
        <v>145</v>
      </c>
      <c r="C105" s="44"/>
      <c r="D105" s="44"/>
      <c r="E105" s="45"/>
      <c r="F105" s="45"/>
      <c r="G105" s="44"/>
      <c r="H105" s="44"/>
      <c r="I105" s="45"/>
      <c r="J105" s="45"/>
      <c r="K105" s="44">
        <v>10</v>
      </c>
      <c r="L105" s="44">
        <v>28</v>
      </c>
      <c r="M105" s="45"/>
      <c r="N105" s="45"/>
      <c r="O105" s="44"/>
      <c r="P105" s="44"/>
      <c r="Q105" s="45"/>
      <c r="R105" s="45"/>
      <c r="S105" s="44"/>
      <c r="T105" s="44"/>
      <c r="U105" s="45"/>
      <c r="V105" s="45"/>
      <c r="W105" s="44"/>
      <c r="X105" s="44"/>
      <c r="Y105" s="48">
        <f>COUNTIF(C105:X105,"&gt;0")/2</f>
        <v>1</v>
      </c>
      <c r="Z105" s="29">
        <v>24.6</v>
      </c>
      <c r="AA105" s="3" t="str">
        <f>IF(Z105&lt;&gt;"",IF(Z105&gt;25,"C",IF(Z105&gt;15,"B","A")),"")</f>
        <v>B</v>
      </c>
    </row>
    <row r="106" spans="1:27" x14ac:dyDescent="0.35">
      <c r="A106" s="6">
        <v>100</v>
      </c>
      <c r="B106" s="2" t="s">
        <v>49</v>
      </c>
      <c r="C106" s="44">
        <v>3</v>
      </c>
      <c r="D106" s="44">
        <v>14</v>
      </c>
      <c r="E106" s="45">
        <v>5</v>
      </c>
      <c r="F106" s="45">
        <v>16</v>
      </c>
      <c r="G106" s="44">
        <v>4</v>
      </c>
      <c r="H106" s="44">
        <v>18</v>
      </c>
      <c r="I106" s="45">
        <v>9</v>
      </c>
      <c r="J106" s="45">
        <v>37</v>
      </c>
      <c r="K106" s="44">
        <v>4</v>
      </c>
      <c r="L106" s="44">
        <v>24</v>
      </c>
      <c r="M106" s="45">
        <v>7</v>
      </c>
      <c r="N106" s="45">
        <v>32</v>
      </c>
      <c r="O106" s="44"/>
      <c r="P106" s="44"/>
      <c r="Q106" s="45">
        <v>10</v>
      </c>
      <c r="R106" s="45">
        <v>38</v>
      </c>
      <c r="S106" s="44">
        <v>11</v>
      </c>
      <c r="T106" s="44">
        <v>46</v>
      </c>
      <c r="U106" s="45">
        <v>13</v>
      </c>
      <c r="V106" s="45">
        <v>39</v>
      </c>
      <c r="W106" s="44"/>
      <c r="X106" s="44"/>
      <c r="Y106" s="48">
        <f>COUNTIF(C106:X106,"&gt;0")/2</f>
        <v>9</v>
      </c>
      <c r="Z106" s="29">
        <v>22.3</v>
      </c>
      <c r="AA106" s="3" t="str">
        <f>IF(Z106&lt;&gt;"",IF(Z106&gt;25,"C",IF(Z106&gt;15,"B","A")),"")</f>
        <v>B</v>
      </c>
    </row>
    <row r="107" spans="1:27" x14ac:dyDescent="0.35">
      <c r="A107" s="6">
        <v>101</v>
      </c>
      <c r="B107" s="2" t="s">
        <v>71</v>
      </c>
      <c r="C107" s="44"/>
      <c r="D107" s="44"/>
      <c r="E107" s="45">
        <v>18</v>
      </c>
      <c r="F107" s="45">
        <v>39</v>
      </c>
      <c r="G107" s="44"/>
      <c r="H107" s="44"/>
      <c r="I107" s="45"/>
      <c r="J107" s="45"/>
      <c r="K107" s="44"/>
      <c r="L107" s="44"/>
      <c r="M107" s="45"/>
      <c r="N107" s="45"/>
      <c r="O107" s="44"/>
      <c r="P107" s="44"/>
      <c r="Q107" s="45"/>
      <c r="R107" s="45"/>
      <c r="S107" s="44"/>
      <c r="T107" s="44"/>
      <c r="U107" s="45"/>
      <c r="V107" s="45"/>
      <c r="W107" s="44"/>
      <c r="X107" s="44"/>
      <c r="Y107" s="48">
        <f>COUNTIF(C107:X107,"&gt;0")/2</f>
        <v>1</v>
      </c>
      <c r="Z107" s="29">
        <v>22.9</v>
      </c>
      <c r="AA107" s="3" t="str">
        <f>IF(Z107&lt;&gt;"",IF(Z107&gt;25,"C",IF(Z107&gt;15,"B","A")),"")</f>
        <v>B</v>
      </c>
    </row>
    <row r="108" spans="1:27" x14ac:dyDescent="0.35">
      <c r="A108" s="6">
        <v>102</v>
      </c>
      <c r="B108" s="2" t="s">
        <v>72</v>
      </c>
      <c r="C108" s="44"/>
      <c r="D108" s="44"/>
      <c r="E108" s="45">
        <v>6</v>
      </c>
      <c r="F108" s="45">
        <v>21</v>
      </c>
      <c r="G108" s="44"/>
      <c r="H108" s="44"/>
      <c r="I108" s="45">
        <v>6</v>
      </c>
      <c r="J108" s="45">
        <v>26</v>
      </c>
      <c r="K108" s="44"/>
      <c r="L108" s="44"/>
      <c r="M108" s="45">
        <v>4</v>
      </c>
      <c r="N108" s="45">
        <v>30</v>
      </c>
      <c r="O108" s="44">
        <v>5</v>
      </c>
      <c r="P108" s="44">
        <v>28</v>
      </c>
      <c r="Q108" s="45"/>
      <c r="R108" s="45"/>
      <c r="S108" s="44">
        <v>13</v>
      </c>
      <c r="T108" s="44">
        <v>41</v>
      </c>
      <c r="U108" s="45">
        <v>5</v>
      </c>
      <c r="V108" s="45">
        <v>28</v>
      </c>
      <c r="W108" s="44">
        <v>6</v>
      </c>
      <c r="X108" s="44">
        <v>27</v>
      </c>
      <c r="Y108" s="48">
        <f>COUNTIF(C108:X108,"&gt;0")/2</f>
        <v>7</v>
      </c>
      <c r="Z108" s="29">
        <v>29.9</v>
      </c>
      <c r="AA108" s="3" t="str">
        <f>IF(Z108&lt;&gt;"",IF(Z108&gt;25,"C",IF(Z108&gt;15,"B","A")),"")</f>
        <v>C</v>
      </c>
    </row>
    <row r="109" spans="1:27" x14ac:dyDescent="0.35">
      <c r="A109" s="6">
        <v>103</v>
      </c>
      <c r="B109" s="2" t="s">
        <v>163</v>
      </c>
      <c r="C109" s="44"/>
      <c r="D109" s="44"/>
      <c r="E109" s="45"/>
      <c r="F109" s="45"/>
      <c r="G109" s="44"/>
      <c r="H109" s="44"/>
      <c r="I109" s="45"/>
      <c r="J109" s="45"/>
      <c r="K109" s="44"/>
      <c r="L109" s="44"/>
      <c r="M109" s="45">
        <v>16</v>
      </c>
      <c r="N109" s="45">
        <v>25</v>
      </c>
      <c r="O109" s="44"/>
      <c r="P109" s="44"/>
      <c r="Q109" s="45"/>
      <c r="R109" s="45"/>
      <c r="S109" s="44"/>
      <c r="T109" s="44"/>
      <c r="U109" s="45"/>
      <c r="V109" s="45"/>
      <c r="W109" s="44"/>
      <c r="X109" s="44"/>
      <c r="Y109" s="48">
        <f>COUNTIF(C109:X109,"&gt;0")/2</f>
        <v>1</v>
      </c>
      <c r="Z109" s="29">
        <v>12.7</v>
      </c>
      <c r="AA109" s="3" t="str">
        <f>IF(Z109&lt;&gt;"",IF(Z109&gt;25,"C",IF(Z109&gt;15,"B","A")),"")</f>
        <v>A</v>
      </c>
    </row>
    <row r="110" spans="1:27" x14ac:dyDescent="0.35">
      <c r="A110" s="6">
        <v>104</v>
      </c>
      <c r="B110" s="2" t="s">
        <v>161</v>
      </c>
      <c r="C110" s="44"/>
      <c r="D110" s="44"/>
      <c r="E110" s="45"/>
      <c r="F110" s="45"/>
      <c r="G110" s="44"/>
      <c r="H110" s="44"/>
      <c r="I110" s="45"/>
      <c r="J110" s="45"/>
      <c r="K110" s="44"/>
      <c r="L110" s="44"/>
      <c r="M110" s="45">
        <v>17</v>
      </c>
      <c r="N110" s="45">
        <v>31</v>
      </c>
      <c r="O110" s="44"/>
      <c r="P110" s="44"/>
      <c r="Q110" s="45"/>
      <c r="R110" s="45"/>
      <c r="S110" s="44"/>
      <c r="T110" s="44"/>
      <c r="U110" s="45"/>
      <c r="V110" s="45"/>
      <c r="W110" s="44"/>
      <c r="X110" s="44"/>
      <c r="Y110" s="48">
        <f>COUNTIF(C110:X110,"&gt;0")/2</f>
        <v>1</v>
      </c>
      <c r="Z110" s="29">
        <v>16</v>
      </c>
      <c r="AA110" s="3" t="str">
        <f>IF(Z110&lt;&gt;"",IF(Z110&gt;25,"C",IF(Z110&gt;15,"B","A")),"")</f>
        <v>B</v>
      </c>
    </row>
    <row r="111" spans="1:27" x14ac:dyDescent="0.35">
      <c r="A111" s="6">
        <v>105</v>
      </c>
      <c r="B111" s="2" t="s">
        <v>186</v>
      </c>
      <c r="C111" s="44"/>
      <c r="D111" s="44"/>
      <c r="E111" s="45"/>
      <c r="F111" s="45"/>
      <c r="G111" s="44"/>
      <c r="H111" s="44"/>
      <c r="I111" s="45"/>
      <c r="J111" s="45"/>
      <c r="K111" s="44"/>
      <c r="L111" s="44"/>
      <c r="M111" s="45"/>
      <c r="N111" s="45"/>
      <c r="O111" s="44">
        <v>14</v>
      </c>
      <c r="P111" s="44">
        <v>28</v>
      </c>
      <c r="Q111" s="45"/>
      <c r="R111" s="45"/>
      <c r="S111" s="44"/>
      <c r="T111" s="44"/>
      <c r="U111" s="45"/>
      <c r="V111" s="45"/>
      <c r="W111" s="44"/>
      <c r="X111" s="44"/>
      <c r="Y111" s="48">
        <f>COUNTIF(C111:X111,"&gt;0")/2</f>
        <v>1</v>
      </c>
      <c r="Z111" s="29">
        <v>17.100000000000001</v>
      </c>
      <c r="AA111" s="3" t="str">
        <f>IF(Z111&lt;&gt;"",IF(Z111&gt;25,"C",IF(Z111&gt;15,"B","A")),"")</f>
        <v>B</v>
      </c>
    </row>
    <row r="112" spans="1:27" x14ac:dyDescent="0.35">
      <c r="A112" s="6">
        <v>106</v>
      </c>
      <c r="B112" s="2" t="s">
        <v>119</v>
      </c>
      <c r="C112" s="44"/>
      <c r="D112" s="44"/>
      <c r="E112" s="45"/>
      <c r="F112" s="45"/>
      <c r="G112" s="44"/>
      <c r="H112" s="44"/>
      <c r="I112" s="45">
        <v>16</v>
      </c>
      <c r="J112" s="45">
        <v>37</v>
      </c>
      <c r="K112" s="44"/>
      <c r="L112" s="44"/>
      <c r="M112" s="45">
        <v>19</v>
      </c>
      <c r="N112" s="45">
        <v>40</v>
      </c>
      <c r="O112" s="44">
        <v>9</v>
      </c>
      <c r="P112" s="44">
        <v>29</v>
      </c>
      <c r="Q112" s="45"/>
      <c r="R112" s="45"/>
      <c r="S112" s="44">
        <v>19</v>
      </c>
      <c r="T112" s="44">
        <v>41</v>
      </c>
      <c r="U112" s="45">
        <v>12</v>
      </c>
      <c r="V112" s="45">
        <v>31</v>
      </c>
      <c r="W112" s="44">
        <v>15</v>
      </c>
      <c r="X112" s="44">
        <v>33</v>
      </c>
      <c r="Y112" s="48">
        <f>COUNTIF(C112:X112,"&gt;0")/2</f>
        <v>6</v>
      </c>
      <c r="Z112" s="29">
        <v>25.8</v>
      </c>
      <c r="AA112" s="3" t="str">
        <f>IF(Z112&lt;&gt;"",IF(Z112&gt;25,"C",IF(Z112&gt;15,"B","A")),"")</f>
        <v>C</v>
      </c>
    </row>
    <row r="113" spans="1:27" x14ac:dyDescent="0.35">
      <c r="A113" s="6">
        <v>107</v>
      </c>
      <c r="B113" s="2" t="s">
        <v>73</v>
      </c>
      <c r="C113" s="44"/>
      <c r="D113" s="44"/>
      <c r="E113" s="45">
        <v>27</v>
      </c>
      <c r="F113" s="45">
        <v>32</v>
      </c>
      <c r="G113" s="44">
        <v>22</v>
      </c>
      <c r="H113" s="44">
        <v>27</v>
      </c>
      <c r="I113" s="45">
        <v>25</v>
      </c>
      <c r="J113" s="45">
        <v>30</v>
      </c>
      <c r="K113" s="44"/>
      <c r="L113" s="44"/>
      <c r="M113" s="45">
        <v>22</v>
      </c>
      <c r="N113" s="45">
        <v>28</v>
      </c>
      <c r="O113" s="44">
        <v>28</v>
      </c>
      <c r="P113" s="44">
        <v>34</v>
      </c>
      <c r="Q113" s="45">
        <v>26</v>
      </c>
      <c r="R113" s="45">
        <v>32</v>
      </c>
      <c r="S113" s="44">
        <v>24</v>
      </c>
      <c r="T113" s="44">
        <v>29</v>
      </c>
      <c r="U113" s="45">
        <v>21</v>
      </c>
      <c r="V113" s="45">
        <v>27</v>
      </c>
      <c r="W113" s="44">
        <v>23</v>
      </c>
      <c r="X113" s="44">
        <v>29</v>
      </c>
      <c r="Y113" s="48">
        <f>COUNTIF(C113:X113,"&gt;0")/2</f>
        <v>9</v>
      </c>
      <c r="Z113" s="29">
        <v>6.9</v>
      </c>
      <c r="AA113" s="3" t="str">
        <f>IF(Z113&lt;&gt;"",IF(Z113&gt;25,"C",IF(Z113&gt;15,"B","A")),"")</f>
        <v>A</v>
      </c>
    </row>
    <row r="114" spans="1:27" x14ac:dyDescent="0.35">
      <c r="A114" s="6">
        <v>108</v>
      </c>
      <c r="B114" s="2" t="s">
        <v>74</v>
      </c>
      <c r="C114" s="44"/>
      <c r="D114" s="44"/>
      <c r="E114" s="45">
        <v>26</v>
      </c>
      <c r="F114" s="45">
        <v>31</v>
      </c>
      <c r="G114" s="44">
        <v>26</v>
      </c>
      <c r="H114" s="44">
        <v>32</v>
      </c>
      <c r="I114" s="45">
        <v>24</v>
      </c>
      <c r="J114" s="45">
        <v>30</v>
      </c>
      <c r="K114" s="44"/>
      <c r="L114" s="44"/>
      <c r="M114" s="45">
        <v>31</v>
      </c>
      <c r="N114" s="45">
        <v>35</v>
      </c>
      <c r="O114" s="44">
        <v>24</v>
      </c>
      <c r="P114" s="44">
        <v>27</v>
      </c>
      <c r="Q114" s="45">
        <v>25</v>
      </c>
      <c r="R114" s="45">
        <v>28</v>
      </c>
      <c r="S114" s="44">
        <v>27</v>
      </c>
      <c r="T114" s="44">
        <v>29</v>
      </c>
      <c r="U114" s="45">
        <v>27</v>
      </c>
      <c r="V114" s="45">
        <v>30</v>
      </c>
      <c r="W114" s="44">
        <v>32</v>
      </c>
      <c r="X114" s="44">
        <v>35</v>
      </c>
      <c r="Y114" s="48">
        <f>COUNTIF(C114:X114,"&gt;0")/2</f>
        <v>9</v>
      </c>
      <c r="Z114" s="29">
        <v>5.7</v>
      </c>
      <c r="AA114" s="3" t="str">
        <f>IF(Z114&lt;&gt;"",IF(Z114&gt;25,"C",IF(Z114&gt;15,"B","A")),"")</f>
        <v>A</v>
      </c>
    </row>
    <row r="115" spans="1:27" x14ac:dyDescent="0.35">
      <c r="A115" s="6">
        <v>109</v>
      </c>
      <c r="B115" s="2" t="s">
        <v>120</v>
      </c>
      <c r="C115" s="44"/>
      <c r="D115" s="44"/>
      <c r="E115" s="45"/>
      <c r="F115" s="45"/>
      <c r="G115" s="44"/>
      <c r="H115" s="44"/>
      <c r="I115" s="45">
        <v>12</v>
      </c>
      <c r="J115" s="45">
        <v>20</v>
      </c>
      <c r="K115" s="44">
        <v>20</v>
      </c>
      <c r="L115" s="44">
        <v>28</v>
      </c>
      <c r="M115" s="45">
        <v>20</v>
      </c>
      <c r="N115" s="45">
        <v>29</v>
      </c>
      <c r="O115" s="44">
        <v>15</v>
      </c>
      <c r="P115" s="44">
        <v>26</v>
      </c>
      <c r="Q115" s="45">
        <v>21</v>
      </c>
      <c r="R115" s="45">
        <v>36</v>
      </c>
      <c r="S115" s="44">
        <v>24</v>
      </c>
      <c r="T115" s="44">
        <v>39</v>
      </c>
      <c r="U115" s="45">
        <v>21</v>
      </c>
      <c r="V115" s="45">
        <v>33</v>
      </c>
      <c r="W115" s="44">
        <v>23</v>
      </c>
      <c r="X115" s="44">
        <v>37</v>
      </c>
      <c r="Y115" s="48">
        <f>COUNTIF(C115:X115,"&gt;0")/2</f>
        <v>8</v>
      </c>
      <c r="Z115" s="29">
        <v>11.9</v>
      </c>
      <c r="AA115" s="3" t="str">
        <f>IF(Z115&lt;&gt;"",IF(Z115&gt;25,"C",IF(Z115&gt;15,"B","A")),"")</f>
        <v>A</v>
      </c>
    </row>
    <row r="116" spans="1:27" x14ac:dyDescent="0.35">
      <c r="A116" s="6">
        <v>110</v>
      </c>
      <c r="B116" s="2" t="s">
        <v>75</v>
      </c>
      <c r="C116" s="44"/>
      <c r="D116" s="44"/>
      <c r="E116" s="45">
        <v>13</v>
      </c>
      <c r="F116" s="45">
        <v>28</v>
      </c>
      <c r="G116" s="44">
        <v>14</v>
      </c>
      <c r="H116" s="44">
        <v>28</v>
      </c>
      <c r="I116" s="45"/>
      <c r="J116" s="45"/>
      <c r="K116" s="44">
        <v>20</v>
      </c>
      <c r="L116" s="44">
        <v>35</v>
      </c>
      <c r="M116" s="45">
        <v>22</v>
      </c>
      <c r="N116" s="45">
        <v>37</v>
      </c>
      <c r="O116" s="44"/>
      <c r="P116" s="44"/>
      <c r="Q116" s="45">
        <v>18</v>
      </c>
      <c r="R116" s="45">
        <v>32</v>
      </c>
      <c r="S116" s="44"/>
      <c r="T116" s="44"/>
      <c r="U116" s="45"/>
      <c r="V116" s="45"/>
      <c r="W116" s="44"/>
      <c r="X116" s="44"/>
      <c r="Y116" s="48">
        <f>COUNTIF(C116:X116,"&gt;0")/2</f>
        <v>5</v>
      </c>
      <c r="Z116" s="29">
        <v>23.4</v>
      </c>
      <c r="AA116" s="3" t="str">
        <f>IF(Z116&lt;&gt;"",IF(Z116&gt;25,"C",IF(Z116&gt;15,"B","A")),"")</f>
        <v>B</v>
      </c>
    </row>
    <row r="117" spans="1:27" x14ac:dyDescent="0.35">
      <c r="A117" s="6">
        <v>111</v>
      </c>
      <c r="B117" s="2" t="s">
        <v>146</v>
      </c>
      <c r="C117" s="44"/>
      <c r="D117" s="44"/>
      <c r="E117" s="45"/>
      <c r="F117" s="45"/>
      <c r="G117" s="44"/>
      <c r="H117" s="44"/>
      <c r="I117" s="45"/>
      <c r="J117" s="45"/>
      <c r="K117" s="44">
        <v>3</v>
      </c>
      <c r="L117" s="44">
        <v>23</v>
      </c>
      <c r="M117" s="45"/>
      <c r="N117" s="45"/>
      <c r="O117" s="44"/>
      <c r="P117" s="44"/>
      <c r="Q117" s="45"/>
      <c r="R117" s="45"/>
      <c r="S117" s="44"/>
      <c r="T117" s="44"/>
      <c r="U117" s="45"/>
      <c r="V117" s="45"/>
      <c r="W117" s="44"/>
      <c r="X117" s="44"/>
      <c r="Y117" s="48">
        <f>COUNTIF(C117:X117,"&gt;0")/2</f>
        <v>1</v>
      </c>
      <c r="Z117" s="29">
        <v>34.299999999999997</v>
      </c>
      <c r="AA117" s="3" t="str">
        <f>IF(Z117&lt;&gt;"",IF(Z117&gt;25,"C",IF(Z117&gt;15,"B","A")),"")</f>
        <v>C</v>
      </c>
    </row>
    <row r="118" spans="1:27" x14ac:dyDescent="0.35">
      <c r="A118" s="6">
        <v>112</v>
      </c>
      <c r="B118" s="2" t="s">
        <v>80</v>
      </c>
      <c r="C118" s="44"/>
      <c r="D118" s="44"/>
      <c r="E118" s="45">
        <v>10</v>
      </c>
      <c r="F118" s="45">
        <v>32</v>
      </c>
      <c r="G118" s="44"/>
      <c r="H118" s="44"/>
      <c r="I118" s="45"/>
      <c r="J118" s="45"/>
      <c r="K118" s="44"/>
      <c r="L118" s="44"/>
      <c r="M118" s="45"/>
      <c r="N118" s="45"/>
      <c r="O118" s="44"/>
      <c r="P118" s="44"/>
      <c r="Q118" s="45">
        <v>4</v>
      </c>
      <c r="R118" s="45">
        <v>28</v>
      </c>
      <c r="S118" s="44"/>
      <c r="T118" s="44"/>
      <c r="U118" s="45"/>
      <c r="V118" s="45"/>
      <c r="W118" s="44"/>
      <c r="X118" s="44"/>
      <c r="Y118" s="48">
        <f>COUNTIF(C118:X118,"&gt;0")/2</f>
        <v>2</v>
      </c>
      <c r="Z118" s="29">
        <v>28.5</v>
      </c>
      <c r="AA118" s="3" t="str">
        <f>IF(Z118&lt;&gt;"",IF(Z118&gt;25,"C",IF(Z118&gt;15,"B","A")),"")</f>
        <v>C</v>
      </c>
    </row>
    <row r="119" spans="1:27" x14ac:dyDescent="0.35">
      <c r="A119" s="6">
        <v>113</v>
      </c>
      <c r="B119" s="2" t="s">
        <v>102</v>
      </c>
      <c r="C119" s="44"/>
      <c r="D119" s="44"/>
      <c r="E119" s="45"/>
      <c r="F119" s="45"/>
      <c r="G119" s="44">
        <v>18</v>
      </c>
      <c r="H119" s="44">
        <v>37</v>
      </c>
      <c r="I119" s="45">
        <v>17</v>
      </c>
      <c r="J119" s="45">
        <v>35</v>
      </c>
      <c r="K119" s="44">
        <v>15</v>
      </c>
      <c r="L119" s="44">
        <v>31</v>
      </c>
      <c r="M119" s="45">
        <v>16</v>
      </c>
      <c r="N119" s="45">
        <v>33</v>
      </c>
      <c r="O119" s="44"/>
      <c r="P119" s="44"/>
      <c r="Q119" s="45"/>
      <c r="R119" s="45"/>
      <c r="S119" s="44"/>
      <c r="T119" s="44"/>
      <c r="U119" s="45"/>
      <c r="V119" s="45"/>
      <c r="W119" s="44"/>
      <c r="X119" s="44"/>
      <c r="Y119" s="48">
        <f>COUNTIF(C119:X119,"&gt;0")/2</f>
        <v>4</v>
      </c>
      <c r="Z119" s="29">
        <v>21.8</v>
      </c>
      <c r="AA119" s="3" t="str">
        <f>IF(Z119&lt;&gt;"",IF(Z119&gt;25,"C",IF(Z119&gt;15,"B","A")),"")</f>
        <v>B</v>
      </c>
    </row>
    <row r="120" spans="1:27" x14ac:dyDescent="0.35">
      <c r="A120" s="6">
        <v>114</v>
      </c>
      <c r="B120" s="2" t="s">
        <v>103</v>
      </c>
      <c r="C120" s="44"/>
      <c r="D120" s="44"/>
      <c r="E120" s="45"/>
      <c r="F120" s="45"/>
      <c r="G120" s="44">
        <v>19</v>
      </c>
      <c r="H120" s="44">
        <v>32</v>
      </c>
      <c r="I120" s="45"/>
      <c r="J120" s="45"/>
      <c r="K120" s="44"/>
      <c r="L120" s="44"/>
      <c r="M120" s="45"/>
      <c r="N120" s="45"/>
      <c r="O120" s="44"/>
      <c r="P120" s="44"/>
      <c r="Q120" s="45"/>
      <c r="R120" s="45"/>
      <c r="S120" s="44"/>
      <c r="T120" s="44"/>
      <c r="U120" s="45"/>
      <c r="V120" s="45"/>
      <c r="W120" s="44"/>
      <c r="X120" s="44"/>
      <c r="Y120" s="48">
        <f>COUNTIF(C120:X120,"&gt;0")/2</f>
        <v>1</v>
      </c>
      <c r="Z120" s="29">
        <v>15</v>
      </c>
      <c r="AA120" s="3" t="str">
        <f>IF(Z120&lt;&gt;"",IF(Z120&gt;25,"C",IF(Z120&gt;15,"B","A")),"")</f>
        <v>A</v>
      </c>
    </row>
    <row r="121" spans="1:27" x14ac:dyDescent="0.35">
      <c r="A121" s="6">
        <v>115</v>
      </c>
      <c r="B121" s="2" t="s">
        <v>147</v>
      </c>
      <c r="C121" s="44"/>
      <c r="D121" s="44"/>
      <c r="E121" s="45"/>
      <c r="F121" s="45"/>
      <c r="G121" s="44"/>
      <c r="H121" s="44"/>
      <c r="I121" s="45"/>
      <c r="J121" s="45"/>
      <c r="K121" s="44">
        <v>17</v>
      </c>
      <c r="L121" s="44">
        <v>28</v>
      </c>
      <c r="M121" s="45"/>
      <c r="N121" s="45"/>
      <c r="O121" s="44"/>
      <c r="P121" s="44"/>
      <c r="Q121" s="45"/>
      <c r="R121" s="45"/>
      <c r="S121" s="44"/>
      <c r="T121" s="44"/>
      <c r="U121" s="45"/>
      <c r="V121" s="45"/>
      <c r="W121" s="44">
        <v>14</v>
      </c>
      <c r="X121" s="44">
        <v>26</v>
      </c>
      <c r="Y121" s="48">
        <f>COUNTIF(C121:X121,"&gt;0")/2</f>
        <v>2</v>
      </c>
      <c r="Z121" s="29">
        <v>13.9</v>
      </c>
      <c r="AA121" s="3" t="str">
        <f>IF(Z121&lt;&gt;"",IF(Z121&gt;25,"C",IF(Z121&gt;15,"B","A")),"")</f>
        <v>A</v>
      </c>
    </row>
    <row r="122" spans="1:27" x14ac:dyDescent="0.35">
      <c r="A122" s="6">
        <v>116</v>
      </c>
      <c r="B122" s="2" t="s">
        <v>148</v>
      </c>
      <c r="C122" s="44"/>
      <c r="D122" s="44"/>
      <c r="E122" s="45"/>
      <c r="F122" s="45"/>
      <c r="G122" s="44"/>
      <c r="H122" s="44"/>
      <c r="I122" s="45"/>
      <c r="J122" s="45"/>
      <c r="K122" s="44">
        <v>9</v>
      </c>
      <c r="L122" s="44">
        <v>27</v>
      </c>
      <c r="M122" s="45"/>
      <c r="N122" s="45"/>
      <c r="O122" s="44"/>
      <c r="P122" s="44"/>
      <c r="Q122" s="45"/>
      <c r="R122" s="45"/>
      <c r="S122" s="44"/>
      <c r="T122" s="44"/>
      <c r="U122" s="45"/>
      <c r="V122" s="45"/>
      <c r="W122" s="44">
        <v>12</v>
      </c>
      <c r="X122" s="44">
        <v>33</v>
      </c>
      <c r="Y122" s="48">
        <f>COUNTIF(C122:X122,"&gt;0")/2</f>
        <v>2</v>
      </c>
      <c r="Z122" s="29">
        <v>28.1</v>
      </c>
      <c r="AA122" s="3" t="str">
        <f>IF(Z122&lt;&gt;"",IF(Z122&gt;25,"C",IF(Z122&gt;15,"B","A")),"")</f>
        <v>C</v>
      </c>
    </row>
    <row r="123" spans="1:27" x14ac:dyDescent="0.35">
      <c r="A123" s="6">
        <v>117</v>
      </c>
      <c r="B123" s="2" t="s">
        <v>45</v>
      </c>
      <c r="C123" s="44">
        <v>8</v>
      </c>
      <c r="D123" s="44">
        <v>29</v>
      </c>
      <c r="E123" s="45"/>
      <c r="F123" s="45"/>
      <c r="G123" s="44"/>
      <c r="H123" s="44"/>
      <c r="I123" s="45"/>
      <c r="J123" s="45"/>
      <c r="K123" s="44"/>
      <c r="L123" s="44"/>
      <c r="M123" s="45"/>
      <c r="N123" s="45"/>
      <c r="O123" s="44"/>
      <c r="P123" s="44"/>
      <c r="Q123" s="45"/>
      <c r="R123" s="45"/>
      <c r="S123" s="44"/>
      <c r="T123" s="44"/>
      <c r="U123" s="45"/>
      <c r="V123" s="45"/>
      <c r="W123" s="44"/>
      <c r="X123" s="44"/>
      <c r="Y123" s="48">
        <f>COUNTIF(C123:X123,"&gt;0")/2</f>
        <v>1</v>
      </c>
      <c r="Z123" s="29">
        <v>27</v>
      </c>
      <c r="AA123" s="3" t="str">
        <f>IF(Z123&lt;&gt;"",IF(Z123&gt;25,"C",IF(Z123&gt;15,"B","A")),"")</f>
        <v>C</v>
      </c>
    </row>
    <row r="124" spans="1:27" x14ac:dyDescent="0.35">
      <c r="A124" s="6">
        <v>118</v>
      </c>
      <c r="B124" s="2" t="s">
        <v>106</v>
      </c>
      <c r="C124" s="44"/>
      <c r="D124" s="44"/>
      <c r="E124" s="45"/>
      <c r="F124" s="45"/>
      <c r="G124" s="44">
        <v>14</v>
      </c>
      <c r="H124" s="44">
        <v>30</v>
      </c>
      <c r="I124" s="45">
        <v>16</v>
      </c>
      <c r="J124" s="45">
        <v>36</v>
      </c>
      <c r="K124" s="44">
        <v>16</v>
      </c>
      <c r="L124" s="44">
        <v>36</v>
      </c>
      <c r="M124" s="45"/>
      <c r="N124" s="45"/>
      <c r="O124" s="44"/>
      <c r="P124" s="44"/>
      <c r="Q124" s="45"/>
      <c r="R124" s="45"/>
      <c r="S124" s="44"/>
      <c r="T124" s="44"/>
      <c r="U124" s="45"/>
      <c r="V124" s="45"/>
      <c r="W124" s="44"/>
      <c r="X124" s="44"/>
      <c r="Y124" s="48">
        <f>COUNTIF(C124:X124,"&gt;0")/2</f>
        <v>3</v>
      </c>
      <c r="Z124" s="29">
        <v>23.6</v>
      </c>
      <c r="AA124" s="3" t="str">
        <f>IF(Z124&lt;&gt;"",IF(Z124&gt;25,"C",IF(Z124&gt;15,"B","A")),"")</f>
        <v>B</v>
      </c>
    </row>
    <row r="125" spans="1:27" x14ac:dyDescent="0.35">
      <c r="A125" s="6">
        <v>119</v>
      </c>
      <c r="B125" s="2" t="s">
        <v>46</v>
      </c>
      <c r="C125" s="44">
        <v>6</v>
      </c>
      <c r="D125" s="44">
        <v>35</v>
      </c>
      <c r="E125" s="45"/>
      <c r="F125" s="45"/>
      <c r="G125" s="44">
        <v>10</v>
      </c>
      <c r="H125" s="44">
        <v>35</v>
      </c>
      <c r="I125" s="45">
        <v>4</v>
      </c>
      <c r="J125" s="45">
        <v>27</v>
      </c>
      <c r="K125" s="44">
        <v>2</v>
      </c>
      <c r="L125" s="44">
        <v>25</v>
      </c>
      <c r="M125" s="45">
        <v>1</v>
      </c>
      <c r="N125" s="45">
        <v>17</v>
      </c>
      <c r="O125" s="44">
        <v>7</v>
      </c>
      <c r="P125" s="44">
        <v>27</v>
      </c>
      <c r="Q125" s="45"/>
      <c r="R125" s="45"/>
      <c r="S125" s="44"/>
      <c r="T125" s="44"/>
      <c r="U125" s="45"/>
      <c r="V125" s="45"/>
      <c r="W125" s="44"/>
      <c r="X125" s="44"/>
      <c r="Y125" s="48">
        <f>COUNTIF(C125:X125,"&gt;0")/2</f>
        <v>6</v>
      </c>
      <c r="Z125" s="29">
        <v>36.799999999999997</v>
      </c>
      <c r="AA125" s="3" t="str">
        <f>IF(Z125&lt;&gt;"",IF(Z125&gt;25,"C",IF(Z125&gt;15,"B","A")),"")</f>
        <v>C</v>
      </c>
    </row>
    <row r="126" spans="1:27" x14ac:dyDescent="0.35">
      <c r="A126" s="6">
        <v>120</v>
      </c>
      <c r="B126" s="2" t="s">
        <v>149</v>
      </c>
      <c r="C126" s="44"/>
      <c r="D126" s="44"/>
      <c r="E126" s="45"/>
      <c r="F126" s="45"/>
      <c r="G126" s="44"/>
      <c r="H126" s="44"/>
      <c r="I126" s="45"/>
      <c r="J126" s="45"/>
      <c r="K126" s="44">
        <v>12</v>
      </c>
      <c r="L126" s="44">
        <v>24</v>
      </c>
      <c r="M126" s="45"/>
      <c r="N126" s="45"/>
      <c r="O126" s="44"/>
      <c r="P126" s="44"/>
      <c r="Q126" s="45"/>
      <c r="R126" s="45"/>
      <c r="S126" s="44"/>
      <c r="T126" s="44"/>
      <c r="U126" s="45">
        <v>18</v>
      </c>
      <c r="V126" s="45">
        <v>32</v>
      </c>
      <c r="W126" s="44">
        <v>15</v>
      </c>
      <c r="X126" s="44">
        <v>28</v>
      </c>
      <c r="Y126" s="48">
        <f>COUNTIF(C126:X126,"&gt;0")/2</f>
        <v>3</v>
      </c>
      <c r="Z126" s="29">
        <v>15.1</v>
      </c>
      <c r="AA126" s="3" t="str">
        <f>IF(Z126&lt;&gt;"",IF(Z126&gt;25,"C",IF(Z126&gt;15,"B","A")),"")</f>
        <v>B</v>
      </c>
    </row>
    <row r="127" spans="1:27" ht="15" customHeight="1" x14ac:dyDescent="0.35">
      <c r="A127" s="6">
        <v>121</v>
      </c>
      <c r="B127" s="2" t="s">
        <v>105</v>
      </c>
      <c r="C127" s="44"/>
      <c r="D127" s="44"/>
      <c r="E127" s="45"/>
      <c r="F127" s="45"/>
      <c r="G127" s="44">
        <v>7</v>
      </c>
      <c r="H127" s="44">
        <v>28</v>
      </c>
      <c r="I127" s="45"/>
      <c r="J127" s="45"/>
      <c r="K127" s="44"/>
      <c r="L127" s="44"/>
      <c r="M127" s="45"/>
      <c r="N127" s="45"/>
      <c r="O127" s="44"/>
      <c r="P127" s="44"/>
      <c r="Q127" s="45"/>
      <c r="R127" s="45"/>
      <c r="S127" s="44"/>
      <c r="T127" s="44"/>
      <c r="U127" s="45"/>
      <c r="V127" s="45"/>
      <c r="W127" s="44"/>
      <c r="X127" s="44"/>
      <c r="Y127" s="48">
        <f>COUNTIF(C127:X127,"&gt;0")/2</f>
        <v>1</v>
      </c>
      <c r="Z127" s="29">
        <v>31.1</v>
      </c>
      <c r="AA127" s="3" t="str">
        <f>IF(Z127&lt;&gt;"",IF(Z127&gt;25,"C",IF(Z127&gt;15,"B","A")),"")</f>
        <v>C</v>
      </c>
    </row>
    <row r="128" spans="1:27" x14ac:dyDescent="0.35">
      <c r="A128" s="6">
        <v>122</v>
      </c>
      <c r="B128" s="2" t="s">
        <v>198</v>
      </c>
      <c r="C128" s="44"/>
      <c r="D128" s="44"/>
      <c r="E128" s="45"/>
      <c r="F128" s="45"/>
      <c r="G128" s="44"/>
      <c r="H128" s="44"/>
      <c r="I128" s="45"/>
      <c r="J128" s="45"/>
      <c r="K128" s="44"/>
      <c r="L128" s="44"/>
      <c r="M128" s="45"/>
      <c r="N128" s="45"/>
      <c r="O128" s="44"/>
      <c r="P128" s="44"/>
      <c r="Q128" s="45"/>
      <c r="R128" s="45"/>
      <c r="S128" s="44"/>
      <c r="T128" s="44"/>
      <c r="U128" s="45"/>
      <c r="V128" s="45"/>
      <c r="W128" s="44">
        <v>12</v>
      </c>
      <c r="X128" s="44">
        <v>32</v>
      </c>
      <c r="Y128" s="48">
        <f>COUNTIF(C128:X128,"&gt;0")/2</f>
        <v>1</v>
      </c>
      <c r="Z128" s="29">
        <v>26</v>
      </c>
      <c r="AA128" s="3" t="str">
        <f>IF(Z128&lt;&gt;"",IF(Z128&gt;25,"C",IF(Z128&gt;15,"B","A")),"")</f>
        <v>C</v>
      </c>
    </row>
    <row r="129" spans="1:27" x14ac:dyDescent="0.35">
      <c r="A129" s="6">
        <v>123</v>
      </c>
      <c r="B129" s="2" t="s">
        <v>150</v>
      </c>
      <c r="C129" s="44"/>
      <c r="D129" s="44"/>
      <c r="E129" s="45"/>
      <c r="F129" s="45"/>
      <c r="G129" s="44"/>
      <c r="H129" s="44"/>
      <c r="I129" s="45"/>
      <c r="J129" s="45"/>
      <c r="K129" s="44">
        <v>30</v>
      </c>
      <c r="L129" s="44">
        <v>36</v>
      </c>
      <c r="M129" s="45"/>
      <c r="N129" s="45"/>
      <c r="O129" s="44"/>
      <c r="P129" s="44"/>
      <c r="Q129" s="45"/>
      <c r="R129" s="45"/>
      <c r="S129" s="44"/>
      <c r="T129" s="44"/>
      <c r="U129" s="45"/>
      <c r="V129" s="45"/>
      <c r="W129" s="44"/>
      <c r="X129" s="44"/>
      <c r="Y129" s="48">
        <f>COUNTIF(C129:X129,"&gt;0")/2</f>
        <v>1</v>
      </c>
      <c r="Z129" s="29">
        <v>8</v>
      </c>
      <c r="AA129" s="3" t="str">
        <f>IF(Z129&lt;&gt;"",IF(Z129&gt;25,"C",IF(Z129&gt;15,"B","A")),"")</f>
        <v>A</v>
      </c>
    </row>
    <row r="130" spans="1:27" x14ac:dyDescent="0.35">
      <c r="A130" s="6">
        <v>124</v>
      </c>
      <c r="B130" s="2" t="s">
        <v>151</v>
      </c>
      <c r="C130" s="44"/>
      <c r="D130" s="44"/>
      <c r="E130" s="45"/>
      <c r="F130" s="45"/>
      <c r="G130" s="44"/>
      <c r="H130" s="44"/>
      <c r="I130" s="45"/>
      <c r="J130" s="45"/>
      <c r="K130" s="44">
        <v>16</v>
      </c>
      <c r="L130" s="44">
        <v>28</v>
      </c>
      <c r="M130" s="45"/>
      <c r="N130" s="45"/>
      <c r="O130" s="44"/>
      <c r="P130" s="44"/>
      <c r="Q130" s="45">
        <v>24</v>
      </c>
      <c r="R130" s="45">
        <v>37</v>
      </c>
      <c r="S130" s="44"/>
      <c r="T130" s="44"/>
      <c r="U130" s="45"/>
      <c r="V130" s="45"/>
      <c r="W130" s="44"/>
      <c r="X130" s="44"/>
      <c r="Y130" s="48">
        <f>COUNTIF(C130:X130,"&gt;0")/2</f>
        <v>2</v>
      </c>
      <c r="Z130" s="29">
        <v>15</v>
      </c>
      <c r="AA130" s="3" t="str">
        <f>IF(Z130&lt;&gt;"",IF(Z130&gt;25,"C",IF(Z130&gt;15,"B","A")),"")</f>
        <v>A</v>
      </c>
    </row>
    <row r="131" spans="1:27" x14ac:dyDescent="0.35">
      <c r="A131" s="6">
        <v>125</v>
      </c>
      <c r="B131" s="2" t="s">
        <v>181</v>
      </c>
      <c r="C131" s="44"/>
      <c r="D131" s="44"/>
      <c r="E131" s="45"/>
      <c r="F131" s="45"/>
      <c r="G131" s="44"/>
      <c r="H131" s="44"/>
      <c r="I131" s="45"/>
      <c r="J131" s="45"/>
      <c r="K131" s="44"/>
      <c r="L131" s="44"/>
      <c r="M131" s="45"/>
      <c r="N131" s="45"/>
      <c r="O131" s="44">
        <v>19</v>
      </c>
      <c r="P131" s="44">
        <v>36</v>
      </c>
      <c r="Q131" s="45"/>
      <c r="R131" s="45"/>
      <c r="S131" s="44"/>
      <c r="T131" s="44"/>
      <c r="U131" s="45"/>
      <c r="V131" s="45"/>
      <c r="W131" s="44"/>
      <c r="X131" s="44"/>
      <c r="Y131" s="48">
        <f>COUNTIF(C131:X131,"&gt;0")/2</f>
        <v>1</v>
      </c>
      <c r="Z131" s="29">
        <v>23.1</v>
      </c>
      <c r="AA131" s="3" t="str">
        <f>IF(Z131&lt;&gt;"",IF(Z131&gt;25,"C",IF(Z131&gt;15,"B","A")),"")</f>
        <v>B</v>
      </c>
    </row>
    <row r="132" spans="1:27" x14ac:dyDescent="0.35">
      <c r="A132" s="6">
        <v>126</v>
      </c>
      <c r="B132" s="2" t="s">
        <v>26</v>
      </c>
      <c r="C132" s="44">
        <v>22</v>
      </c>
      <c r="D132" s="44">
        <v>32</v>
      </c>
      <c r="E132" s="45">
        <v>20</v>
      </c>
      <c r="F132" s="45">
        <v>28</v>
      </c>
      <c r="G132" s="44"/>
      <c r="H132" s="44"/>
      <c r="I132" s="45"/>
      <c r="J132" s="45"/>
      <c r="K132" s="44">
        <v>21</v>
      </c>
      <c r="L132" s="44">
        <v>32</v>
      </c>
      <c r="M132" s="45">
        <v>21</v>
      </c>
      <c r="N132" s="45">
        <v>31</v>
      </c>
      <c r="O132" s="44"/>
      <c r="P132" s="44"/>
      <c r="Q132" s="45">
        <v>23</v>
      </c>
      <c r="R132" s="45">
        <v>33</v>
      </c>
      <c r="S132" s="44">
        <v>22</v>
      </c>
      <c r="T132" s="44">
        <v>33</v>
      </c>
      <c r="U132" s="45"/>
      <c r="V132" s="45"/>
      <c r="W132" s="44"/>
      <c r="X132" s="44"/>
      <c r="Y132" s="48">
        <f>COUNTIF(C132:X132,"&gt;0")/2</f>
        <v>6</v>
      </c>
      <c r="Z132" s="29">
        <v>11.7</v>
      </c>
      <c r="AA132" s="3" t="str">
        <f>IF(Z132&lt;&gt;"",IF(Z132&gt;25,"C",IF(Z132&gt;15,"B","A")),"")</f>
        <v>A</v>
      </c>
    </row>
    <row r="133" spans="1:27" x14ac:dyDescent="0.35">
      <c r="A133" s="6">
        <v>127</v>
      </c>
      <c r="B133" s="2" t="s">
        <v>76</v>
      </c>
      <c r="C133" s="44"/>
      <c r="D133" s="44"/>
      <c r="E133" s="45">
        <v>7</v>
      </c>
      <c r="F133" s="45">
        <v>31</v>
      </c>
      <c r="G133" s="44">
        <v>7</v>
      </c>
      <c r="H133" s="44">
        <v>25</v>
      </c>
      <c r="I133" s="45">
        <v>11</v>
      </c>
      <c r="J133" s="45">
        <v>35</v>
      </c>
      <c r="K133" s="44">
        <v>9</v>
      </c>
      <c r="L133" s="44">
        <v>31</v>
      </c>
      <c r="M133" s="45">
        <v>8</v>
      </c>
      <c r="N133" s="45">
        <v>29</v>
      </c>
      <c r="O133" s="44">
        <v>8</v>
      </c>
      <c r="P133" s="44">
        <v>32</v>
      </c>
      <c r="Q133" s="45">
        <v>12</v>
      </c>
      <c r="R133" s="45">
        <v>39</v>
      </c>
      <c r="S133" s="44">
        <v>7</v>
      </c>
      <c r="T133" s="44">
        <v>29</v>
      </c>
      <c r="U133" s="45">
        <v>8</v>
      </c>
      <c r="V133" s="45">
        <v>34</v>
      </c>
      <c r="W133" s="44">
        <v>7</v>
      </c>
      <c r="X133" s="44">
        <v>37</v>
      </c>
      <c r="Y133" s="48">
        <f>COUNTIF(C133:X133,"&gt;0")/2</f>
        <v>10</v>
      </c>
      <c r="Z133" s="29">
        <v>32.6</v>
      </c>
      <c r="AA133" s="3" t="str">
        <f>IF(Z133&lt;&gt;"",IF(Z133&gt;25,"C",IF(Z133&gt;15,"B","A")),"")</f>
        <v>C</v>
      </c>
    </row>
    <row r="134" spans="1:27" x14ac:dyDescent="0.35">
      <c r="A134" s="6">
        <v>128</v>
      </c>
      <c r="B134" s="2" t="s">
        <v>193</v>
      </c>
      <c r="C134" s="44"/>
      <c r="D134" s="44"/>
      <c r="E134" s="45"/>
      <c r="F134" s="45"/>
      <c r="G134" s="44"/>
      <c r="H134" s="44"/>
      <c r="I134" s="45"/>
      <c r="J134" s="45"/>
      <c r="K134" s="44"/>
      <c r="L134" s="44"/>
      <c r="M134" s="45"/>
      <c r="N134" s="45"/>
      <c r="O134" s="44"/>
      <c r="P134" s="44"/>
      <c r="Q134" s="45"/>
      <c r="R134" s="45"/>
      <c r="S134" s="44"/>
      <c r="T134" s="44"/>
      <c r="U134" s="45">
        <v>13</v>
      </c>
      <c r="V134" s="45">
        <v>35</v>
      </c>
      <c r="W134" s="44">
        <v>8</v>
      </c>
      <c r="X134" s="44">
        <v>27</v>
      </c>
      <c r="Y134" s="48">
        <f>COUNTIF(C134:X134,"&gt;0")/2</f>
        <v>2</v>
      </c>
      <c r="Z134" s="29">
        <v>25.7</v>
      </c>
      <c r="AA134" s="3" t="str">
        <f>IF(Z134&lt;&gt;"",IF(Z134&gt;25,"C",IF(Z134&gt;15,"B","A")),"")</f>
        <v>C</v>
      </c>
    </row>
    <row r="135" spans="1:27" x14ac:dyDescent="0.35">
      <c r="A135" s="6">
        <v>129</v>
      </c>
      <c r="B135" s="2" t="s">
        <v>50</v>
      </c>
      <c r="C135" s="44">
        <v>3</v>
      </c>
      <c r="D135" s="44">
        <v>31</v>
      </c>
      <c r="E135" s="45">
        <v>1</v>
      </c>
      <c r="F135" s="45">
        <v>18</v>
      </c>
      <c r="G135" s="44">
        <v>4</v>
      </c>
      <c r="H135" s="44">
        <v>31</v>
      </c>
      <c r="I135" s="45">
        <v>2</v>
      </c>
      <c r="J135" s="45">
        <v>26</v>
      </c>
      <c r="K135" s="44">
        <v>6</v>
      </c>
      <c r="L135" s="44">
        <v>31</v>
      </c>
      <c r="M135" s="45"/>
      <c r="N135" s="45"/>
      <c r="O135" s="44"/>
      <c r="P135" s="44"/>
      <c r="Q135" s="45">
        <v>4</v>
      </c>
      <c r="R135" s="45">
        <v>29</v>
      </c>
      <c r="S135" s="44">
        <v>2</v>
      </c>
      <c r="T135" s="44">
        <v>21</v>
      </c>
      <c r="U135" s="45">
        <v>11</v>
      </c>
      <c r="V135" s="45">
        <v>46</v>
      </c>
      <c r="W135" s="44">
        <v>3</v>
      </c>
      <c r="X135" s="44">
        <v>26</v>
      </c>
      <c r="Y135" s="48">
        <f>COUNTIF(C135:X135,"&gt;0")/2</f>
        <v>9</v>
      </c>
      <c r="Z135" s="29">
        <v>40.5</v>
      </c>
      <c r="AA135" s="3" t="str">
        <f>IF(Z135&lt;&gt;"",IF(Z135&gt;25,"C",IF(Z135&gt;15,"B","A")),"")</f>
        <v>C</v>
      </c>
    </row>
    <row r="136" spans="1:27" x14ac:dyDescent="0.35">
      <c r="A136" s="6">
        <v>130</v>
      </c>
      <c r="B136" s="2" t="s">
        <v>191</v>
      </c>
      <c r="C136" s="44"/>
      <c r="D136" s="44"/>
      <c r="E136" s="45"/>
      <c r="F136" s="45"/>
      <c r="G136" s="44"/>
      <c r="H136" s="44"/>
      <c r="I136" s="45"/>
      <c r="J136" s="45"/>
      <c r="K136" s="44"/>
      <c r="L136" s="44"/>
      <c r="M136" s="45"/>
      <c r="N136" s="45"/>
      <c r="O136" s="44"/>
      <c r="P136" s="44"/>
      <c r="Q136" s="45"/>
      <c r="R136" s="45"/>
      <c r="S136" s="44">
        <v>8</v>
      </c>
      <c r="T136" s="44">
        <v>26</v>
      </c>
      <c r="U136" s="45"/>
      <c r="V136" s="45"/>
      <c r="W136" s="44"/>
      <c r="X136" s="44"/>
      <c r="Y136" s="48">
        <f>COUNTIF(C136:X136,"&gt;0")/2</f>
        <v>1</v>
      </c>
      <c r="Z136" s="29">
        <v>25</v>
      </c>
      <c r="AA136" s="3" t="str">
        <f>IF(Z136&lt;&gt;"",IF(Z136&gt;25,"C",IF(Z136&gt;15,"B","A")),"")</f>
        <v>B</v>
      </c>
    </row>
    <row r="137" spans="1:27" x14ac:dyDescent="0.35">
      <c r="A137" s="6">
        <v>131</v>
      </c>
      <c r="B137" s="2" t="s">
        <v>152</v>
      </c>
      <c r="C137" s="44"/>
      <c r="D137" s="44"/>
      <c r="E137" s="45"/>
      <c r="F137" s="45"/>
      <c r="G137" s="44"/>
      <c r="H137" s="44"/>
      <c r="I137" s="45"/>
      <c r="J137" s="45"/>
      <c r="K137" s="44">
        <v>15</v>
      </c>
      <c r="L137" s="44">
        <v>37</v>
      </c>
      <c r="M137" s="45"/>
      <c r="N137" s="45"/>
      <c r="O137" s="44"/>
      <c r="P137" s="44"/>
      <c r="Q137" s="45"/>
      <c r="R137" s="45"/>
      <c r="S137" s="44"/>
      <c r="T137" s="44"/>
      <c r="U137" s="45"/>
      <c r="V137" s="45"/>
      <c r="W137" s="44">
        <v>19</v>
      </c>
      <c r="X137" s="44">
        <v>38</v>
      </c>
      <c r="Y137" s="48">
        <f>COUNTIF(C137:X137,"&gt;0")/2</f>
        <v>2</v>
      </c>
      <c r="Z137" s="29">
        <v>23.7</v>
      </c>
      <c r="AA137" s="3" t="str">
        <f>IF(Z137&lt;&gt;"",IF(Z137&gt;25,"C",IF(Z137&gt;15,"B","A")),"")</f>
        <v>B</v>
      </c>
    </row>
    <row r="138" spans="1:27" x14ac:dyDescent="0.35">
      <c r="A138" s="6">
        <v>132</v>
      </c>
      <c r="B138" s="2" t="s">
        <v>97</v>
      </c>
      <c r="C138" s="44"/>
      <c r="D138" s="44"/>
      <c r="E138" s="45"/>
      <c r="F138" s="45"/>
      <c r="G138" s="44">
        <v>12</v>
      </c>
      <c r="H138" s="44">
        <v>29</v>
      </c>
      <c r="I138" s="45"/>
      <c r="J138" s="45"/>
      <c r="K138" s="44"/>
      <c r="L138" s="44"/>
      <c r="M138" s="45"/>
      <c r="N138" s="45"/>
      <c r="O138" s="44"/>
      <c r="P138" s="44"/>
      <c r="Q138" s="45"/>
      <c r="R138" s="45"/>
      <c r="S138" s="44"/>
      <c r="T138" s="44"/>
      <c r="U138" s="45"/>
      <c r="V138" s="45"/>
      <c r="W138" s="44"/>
      <c r="X138" s="44"/>
      <c r="Y138" s="48">
        <f>COUNTIF(C138:X138,"&gt;0")/2</f>
        <v>1</v>
      </c>
      <c r="Z138" s="29">
        <v>23.2</v>
      </c>
      <c r="AA138" s="3" t="str">
        <f>IF(Z138&lt;&gt;"",IF(Z138&gt;25,"C",IF(Z138&gt;15,"B","A")),"")</f>
        <v>B</v>
      </c>
    </row>
    <row r="139" spans="1:27" x14ac:dyDescent="0.35">
      <c r="A139" s="6">
        <v>133</v>
      </c>
      <c r="B139" s="2" t="s">
        <v>96</v>
      </c>
      <c r="C139" s="44"/>
      <c r="D139" s="44"/>
      <c r="E139" s="45"/>
      <c r="F139" s="45"/>
      <c r="G139" s="44">
        <v>14</v>
      </c>
      <c r="H139" s="44">
        <v>32</v>
      </c>
      <c r="I139" s="45"/>
      <c r="J139" s="45"/>
      <c r="K139" s="44">
        <v>14</v>
      </c>
      <c r="L139" s="44">
        <v>34</v>
      </c>
      <c r="M139" s="45"/>
      <c r="N139" s="45"/>
      <c r="O139" s="44"/>
      <c r="P139" s="44"/>
      <c r="Q139" s="45"/>
      <c r="R139" s="45"/>
      <c r="S139" s="44"/>
      <c r="T139" s="44"/>
      <c r="U139" s="45"/>
      <c r="V139" s="45"/>
      <c r="W139" s="44"/>
      <c r="X139" s="44"/>
      <c r="Y139" s="48">
        <f>COUNTIF(C139:X139,"&gt;0")/2</f>
        <v>2</v>
      </c>
      <c r="Z139" s="29">
        <v>23.8</v>
      </c>
      <c r="AA139" s="3" t="str">
        <f>IF(Z139&lt;&gt;"",IF(Z139&gt;25,"C",IF(Z139&gt;15,"B","A")),"")</f>
        <v>B</v>
      </c>
    </row>
    <row r="140" spans="1:27" x14ac:dyDescent="0.35">
      <c r="A140" s="6">
        <v>134</v>
      </c>
      <c r="B140" s="2" t="s">
        <v>93</v>
      </c>
      <c r="C140" s="44"/>
      <c r="D140" s="44"/>
      <c r="E140" s="45"/>
      <c r="F140" s="45"/>
      <c r="G140" s="44">
        <v>17</v>
      </c>
      <c r="H140" s="44">
        <v>39</v>
      </c>
      <c r="I140" s="45"/>
      <c r="J140" s="45"/>
      <c r="K140" s="44">
        <v>13</v>
      </c>
      <c r="L140" s="44">
        <v>32</v>
      </c>
      <c r="M140" s="45"/>
      <c r="N140" s="45"/>
      <c r="O140" s="44">
        <v>13</v>
      </c>
      <c r="P140" s="44">
        <v>29</v>
      </c>
      <c r="Q140" s="45"/>
      <c r="R140" s="45"/>
      <c r="S140" s="44">
        <v>18</v>
      </c>
      <c r="T140" s="44">
        <v>39</v>
      </c>
      <c r="U140" s="45">
        <v>8</v>
      </c>
      <c r="V140" s="45">
        <v>22</v>
      </c>
      <c r="W140" s="44">
        <v>11</v>
      </c>
      <c r="X140" s="44">
        <v>25</v>
      </c>
      <c r="Y140" s="48">
        <f>COUNTIF(C140:X140,"&gt;0")/2</f>
        <v>6</v>
      </c>
      <c r="Z140" s="29">
        <v>27.1</v>
      </c>
      <c r="AA140" s="3" t="str">
        <f>IF(Z140&lt;&gt;"",IF(Z140&gt;25,"C",IF(Z140&gt;15,"B","A")),"")</f>
        <v>C</v>
      </c>
    </row>
    <row r="141" spans="1:27" x14ac:dyDescent="0.35">
      <c r="A141" s="6">
        <v>135</v>
      </c>
      <c r="B141" s="2" t="s">
        <v>121</v>
      </c>
      <c r="C141" s="44"/>
      <c r="D141" s="44"/>
      <c r="E141" s="45"/>
      <c r="F141" s="45"/>
      <c r="G141" s="44"/>
      <c r="H141" s="44"/>
      <c r="I141" s="45">
        <v>11</v>
      </c>
      <c r="J141" s="45">
        <v>27</v>
      </c>
      <c r="K141" s="44"/>
      <c r="L141" s="44"/>
      <c r="M141" s="45"/>
      <c r="N141" s="45"/>
      <c r="O141" s="44"/>
      <c r="P141" s="44"/>
      <c r="Q141" s="45"/>
      <c r="R141" s="45"/>
      <c r="S141" s="44"/>
      <c r="T141" s="44"/>
      <c r="U141" s="45"/>
      <c r="V141" s="45"/>
      <c r="W141" s="44"/>
      <c r="X141" s="44"/>
      <c r="Y141" s="48">
        <f>COUNTIF(C141:X141,"&gt;0")/2</f>
        <v>1</v>
      </c>
      <c r="Z141" s="29">
        <v>20.399999999999999</v>
      </c>
      <c r="AA141" s="3" t="str">
        <f>IF(Z141&lt;&gt;"",IF(Z141&gt;25,"C",IF(Z141&gt;15,"B","A")),"")</f>
        <v>B</v>
      </c>
    </row>
    <row r="142" spans="1:27" x14ac:dyDescent="0.35">
      <c r="A142" s="6">
        <v>136</v>
      </c>
      <c r="B142" s="2" t="s">
        <v>179</v>
      </c>
      <c r="C142" s="44"/>
      <c r="D142" s="44"/>
      <c r="E142" s="45"/>
      <c r="F142" s="45"/>
      <c r="G142" s="44"/>
      <c r="H142" s="44"/>
      <c r="I142" s="45"/>
      <c r="J142" s="45"/>
      <c r="K142" s="44"/>
      <c r="L142" s="44"/>
      <c r="M142" s="45"/>
      <c r="N142" s="45"/>
      <c r="O142" s="44">
        <v>18</v>
      </c>
      <c r="P142" s="44">
        <v>24</v>
      </c>
      <c r="Q142" s="45">
        <v>26</v>
      </c>
      <c r="R142" s="45">
        <v>33</v>
      </c>
      <c r="S142" s="44">
        <v>20</v>
      </c>
      <c r="T142" s="44">
        <v>26</v>
      </c>
      <c r="U142" s="45"/>
      <c r="V142" s="45"/>
      <c r="W142" s="44"/>
      <c r="X142" s="44"/>
      <c r="Y142" s="48">
        <f>COUNTIF(C142:X142,"&gt;0")/2</f>
        <v>3</v>
      </c>
      <c r="Z142" s="29">
        <v>8.5</v>
      </c>
      <c r="AA142" s="3" t="str">
        <f>IF(Z142&lt;&gt;"",IF(Z142&gt;25,"C",IF(Z142&gt;15,"B","A")),"")</f>
        <v>A</v>
      </c>
    </row>
    <row r="143" spans="1:27" x14ac:dyDescent="0.35">
      <c r="A143" s="6">
        <v>137</v>
      </c>
      <c r="B143" s="2" t="s">
        <v>32</v>
      </c>
      <c r="C143" s="44">
        <v>15</v>
      </c>
      <c r="D143" s="44">
        <v>28</v>
      </c>
      <c r="E143" s="45"/>
      <c r="F143" s="45"/>
      <c r="G143" s="44"/>
      <c r="H143" s="44"/>
      <c r="I143" s="45">
        <v>8</v>
      </c>
      <c r="J143" s="45">
        <v>20</v>
      </c>
      <c r="K143" s="44">
        <v>12</v>
      </c>
      <c r="L143" s="44">
        <v>25</v>
      </c>
      <c r="M143" s="45">
        <v>17</v>
      </c>
      <c r="N143" s="45">
        <v>29</v>
      </c>
      <c r="O143" s="44">
        <v>20</v>
      </c>
      <c r="P143" s="44">
        <v>36</v>
      </c>
      <c r="Q143" s="45">
        <v>24</v>
      </c>
      <c r="R143" s="45">
        <v>38</v>
      </c>
      <c r="S143" s="44">
        <v>21</v>
      </c>
      <c r="T143" s="44">
        <v>35</v>
      </c>
      <c r="U143" s="45"/>
      <c r="V143" s="45"/>
      <c r="W143" s="44">
        <v>16</v>
      </c>
      <c r="X143" s="44">
        <v>31</v>
      </c>
      <c r="Y143" s="48">
        <f>COUNTIF(C143:X143,"&gt;0")/2</f>
        <v>8</v>
      </c>
      <c r="Z143" s="29">
        <v>15.8</v>
      </c>
      <c r="AA143" s="3" t="str">
        <f>IF(Z143&lt;&gt;"",IF(Z143&gt;25,"C",IF(Z143&gt;15,"B","A")),"")</f>
        <v>B</v>
      </c>
    </row>
    <row r="144" spans="1:27" x14ac:dyDescent="0.35">
      <c r="A144" s="6">
        <v>138</v>
      </c>
      <c r="B144" s="2" t="s">
        <v>77</v>
      </c>
      <c r="C144" s="44"/>
      <c r="D144" s="44"/>
      <c r="E144" s="45">
        <v>12</v>
      </c>
      <c r="F144" s="45">
        <v>25</v>
      </c>
      <c r="G144" s="44"/>
      <c r="H144" s="44"/>
      <c r="I144" s="45"/>
      <c r="J144" s="45"/>
      <c r="K144" s="44"/>
      <c r="L144" s="44"/>
      <c r="M144" s="45">
        <v>16</v>
      </c>
      <c r="N144" s="45">
        <v>31</v>
      </c>
      <c r="O144" s="44"/>
      <c r="P144" s="44"/>
      <c r="Q144" s="45"/>
      <c r="R144" s="45"/>
      <c r="S144" s="44"/>
      <c r="T144" s="44"/>
      <c r="U144" s="45">
        <v>16</v>
      </c>
      <c r="V144" s="45">
        <v>39</v>
      </c>
      <c r="W144" s="44">
        <v>16</v>
      </c>
      <c r="X144" s="44">
        <v>34</v>
      </c>
      <c r="Y144" s="48">
        <f>COUNTIF(C144:X144,"&gt;0")/2</f>
        <v>4</v>
      </c>
      <c r="Z144" s="29">
        <v>19.7</v>
      </c>
      <c r="AA144" s="3" t="str">
        <f>IF(Z144&lt;&gt;"",IF(Z144&gt;25,"C",IF(Z144&gt;15,"B","A")),"")</f>
        <v>B</v>
      </c>
    </row>
    <row r="145" spans="1:27" x14ac:dyDescent="0.35">
      <c r="A145" s="6">
        <v>139</v>
      </c>
      <c r="B145" s="2" t="s">
        <v>78</v>
      </c>
      <c r="C145" s="44"/>
      <c r="D145" s="44"/>
      <c r="E145" s="45">
        <v>17</v>
      </c>
      <c r="F145" s="45">
        <v>45</v>
      </c>
      <c r="G145" s="44"/>
      <c r="H145" s="44"/>
      <c r="I145" s="45"/>
      <c r="J145" s="45"/>
      <c r="K145" s="44"/>
      <c r="L145" s="44"/>
      <c r="M145" s="45">
        <v>13</v>
      </c>
      <c r="N145" s="45">
        <v>45</v>
      </c>
      <c r="O145" s="44"/>
      <c r="P145" s="44"/>
      <c r="Q145" s="45"/>
      <c r="R145" s="45"/>
      <c r="S145" s="44"/>
      <c r="T145" s="44"/>
      <c r="U145" s="45">
        <v>16</v>
      </c>
      <c r="V145" s="45">
        <v>34</v>
      </c>
      <c r="W145" s="44">
        <v>19</v>
      </c>
      <c r="X145" s="44">
        <v>42</v>
      </c>
      <c r="Y145" s="48">
        <f>COUNTIF(C145:X145,"&gt;0")/2</f>
        <v>4</v>
      </c>
      <c r="Z145" s="29">
        <v>34.5</v>
      </c>
      <c r="AA145" s="3" t="str">
        <f>IF(Z145&lt;&gt;"",IF(Z145&gt;25,"C",IF(Z145&gt;15,"B","A")),"")</f>
        <v>C</v>
      </c>
    </row>
    <row r="146" spans="1:27" x14ac:dyDescent="0.35">
      <c r="A146" s="6">
        <v>140</v>
      </c>
      <c r="B146" s="46" t="s">
        <v>200</v>
      </c>
      <c r="C146" s="44"/>
      <c r="D146" s="44"/>
      <c r="E146" s="45"/>
      <c r="F146" s="45"/>
      <c r="G146" s="44"/>
      <c r="H146" s="44"/>
      <c r="I146" s="45"/>
      <c r="J146" s="45"/>
      <c r="K146" s="44"/>
      <c r="L146" s="44"/>
      <c r="M146" s="45"/>
      <c r="N146" s="45"/>
      <c r="O146" s="44"/>
      <c r="P146" s="44"/>
      <c r="Q146" s="45"/>
      <c r="R146" s="45"/>
      <c r="S146" s="44"/>
      <c r="T146" s="44"/>
      <c r="U146" s="45"/>
      <c r="V146" s="45"/>
      <c r="W146" s="44">
        <v>22</v>
      </c>
      <c r="X146" s="44">
        <v>37</v>
      </c>
      <c r="Y146" s="48">
        <f>COUNTIF(C146:X146,"&gt;0")/2</f>
        <v>1</v>
      </c>
      <c r="Z146" s="29">
        <v>16.7</v>
      </c>
      <c r="AA146" s="3" t="str">
        <f>IF(Z146&lt;&gt;"",IF(Z146&gt;25,"C",IF(Z146&gt;15,"B","A")),"")</f>
        <v>B</v>
      </c>
    </row>
    <row r="147" spans="1:27" x14ac:dyDescent="0.35">
      <c r="A147" s="6">
        <v>141</v>
      </c>
      <c r="B147" s="47" t="s">
        <v>51</v>
      </c>
      <c r="C147" s="44">
        <v>1</v>
      </c>
      <c r="D147" s="44">
        <v>28</v>
      </c>
      <c r="E147" s="45"/>
      <c r="F147" s="45"/>
      <c r="G147" s="44"/>
      <c r="H147" s="44"/>
      <c r="I147" s="45"/>
      <c r="J147" s="45"/>
      <c r="K147" s="44"/>
      <c r="L147" s="44"/>
      <c r="M147" s="45"/>
      <c r="N147" s="45"/>
      <c r="O147" s="44"/>
      <c r="P147" s="44"/>
      <c r="Q147" s="45"/>
      <c r="R147" s="45"/>
      <c r="S147" s="44"/>
      <c r="T147" s="44"/>
      <c r="U147" s="45"/>
      <c r="V147" s="45"/>
      <c r="W147" s="44"/>
      <c r="X147" s="44"/>
      <c r="Y147" s="48">
        <f>COUNTIF(C147:X147,"&gt;0")/2</f>
        <v>1</v>
      </c>
      <c r="Z147" s="29">
        <v>46.9</v>
      </c>
      <c r="AA147" s="3" t="str">
        <f>IF(Z147&lt;&gt;"",IF(Z147&gt;25,"C",IF(Z147&gt;15,"B","A")),"")</f>
        <v>C</v>
      </c>
    </row>
    <row r="148" spans="1:27" x14ac:dyDescent="0.35">
      <c r="A148" s="6">
        <v>142</v>
      </c>
      <c r="B148" s="47" t="s">
        <v>95</v>
      </c>
      <c r="C148" s="44"/>
      <c r="D148" s="44"/>
      <c r="E148" s="45"/>
      <c r="F148" s="45"/>
      <c r="G148" s="44">
        <v>20</v>
      </c>
      <c r="H148" s="44">
        <v>37</v>
      </c>
      <c r="I148" s="45"/>
      <c r="J148" s="45"/>
      <c r="K148" s="44"/>
      <c r="L148" s="44"/>
      <c r="M148" s="45"/>
      <c r="N148" s="45"/>
      <c r="O148" s="44"/>
      <c r="P148" s="44"/>
      <c r="Q148" s="45"/>
      <c r="R148" s="45"/>
      <c r="S148" s="44"/>
      <c r="T148" s="44"/>
      <c r="U148" s="45"/>
      <c r="V148" s="45"/>
      <c r="W148" s="44">
        <v>23</v>
      </c>
      <c r="X148" s="44">
        <v>39</v>
      </c>
      <c r="Y148" s="48">
        <f>COUNTIF(C148:X148,"&gt;0")/2</f>
        <v>2</v>
      </c>
      <c r="Z148" s="29">
        <v>17.899999999999999</v>
      </c>
      <c r="AA148" s="3" t="str">
        <f>IF(Z148&lt;&gt;"",IF(Z148&gt;25,"C",IF(Z148&gt;15,"B","A")),"")</f>
        <v>B</v>
      </c>
    </row>
    <row r="149" spans="1:27" x14ac:dyDescent="0.35">
      <c r="A149" s="6">
        <v>143</v>
      </c>
      <c r="B149" s="47" t="s">
        <v>122</v>
      </c>
      <c r="C149" s="44"/>
      <c r="D149" s="44"/>
      <c r="E149" s="45"/>
      <c r="F149" s="45"/>
      <c r="G149" s="44"/>
      <c r="H149" s="44"/>
      <c r="I149" s="45">
        <v>4</v>
      </c>
      <c r="J149" s="45">
        <v>34</v>
      </c>
      <c r="K149" s="44">
        <v>6</v>
      </c>
      <c r="L149" s="44">
        <v>41</v>
      </c>
      <c r="M149" s="45"/>
      <c r="N149" s="45"/>
      <c r="O149" s="44">
        <v>8</v>
      </c>
      <c r="P149" s="44">
        <v>36</v>
      </c>
      <c r="Q149" s="45"/>
      <c r="R149" s="45"/>
      <c r="S149" s="44"/>
      <c r="T149" s="44"/>
      <c r="U149" s="45">
        <v>5</v>
      </c>
      <c r="V149" s="45">
        <v>32</v>
      </c>
      <c r="W149" s="44"/>
      <c r="X149" s="44"/>
      <c r="Y149" s="48">
        <f>COUNTIF(C149:X149,"&gt;0")/2</f>
        <v>4</v>
      </c>
      <c r="Z149" s="29">
        <v>47</v>
      </c>
      <c r="AA149" s="3" t="str">
        <f>IF(Z149&lt;&gt;"",IF(Z149&gt;25,"C",IF(Z149&gt;15,"B","A")),"")</f>
        <v>C</v>
      </c>
    </row>
    <row r="150" spans="1:27" x14ac:dyDescent="0.35">
      <c r="A150" s="6">
        <v>144</v>
      </c>
      <c r="B150" s="47" t="s">
        <v>123</v>
      </c>
      <c r="C150" s="44"/>
      <c r="D150" s="44"/>
      <c r="E150" s="45"/>
      <c r="F150" s="45"/>
      <c r="G150" s="44"/>
      <c r="H150" s="44"/>
      <c r="I150" s="45">
        <v>9</v>
      </c>
      <c r="J150" s="45">
        <v>23</v>
      </c>
      <c r="K150" s="44">
        <v>8</v>
      </c>
      <c r="L150" s="44">
        <v>23</v>
      </c>
      <c r="M150" s="45"/>
      <c r="N150" s="45"/>
      <c r="O150" s="44">
        <v>16</v>
      </c>
      <c r="P150" s="44">
        <v>36</v>
      </c>
      <c r="Q150" s="45"/>
      <c r="R150" s="45"/>
      <c r="S150" s="44"/>
      <c r="T150" s="44"/>
      <c r="U150" s="45">
        <v>18</v>
      </c>
      <c r="V150" s="45">
        <v>41</v>
      </c>
      <c r="W150" s="44"/>
      <c r="X150" s="44"/>
      <c r="Y150" s="48">
        <f>COUNTIF(C150:X150,"&gt;0")/2</f>
        <v>4</v>
      </c>
      <c r="Z150" s="29">
        <v>24.8</v>
      </c>
      <c r="AA150" s="3" t="str">
        <f>IF(Z150&lt;&gt;"",IF(Z150&gt;25,"C",IF(Z150&gt;15,"B","A")),"")</f>
        <v>B</v>
      </c>
    </row>
    <row r="151" spans="1:27" x14ac:dyDescent="0.35">
      <c r="A151" s="6">
        <v>145</v>
      </c>
      <c r="B151" s="47" t="s">
        <v>43</v>
      </c>
      <c r="C151" s="44">
        <v>8</v>
      </c>
      <c r="D151" s="44">
        <v>33</v>
      </c>
      <c r="E151" s="45"/>
      <c r="F151" s="45"/>
      <c r="G151" s="44"/>
      <c r="H151" s="44"/>
      <c r="I151" s="45">
        <v>6</v>
      </c>
      <c r="J151" s="45">
        <v>25</v>
      </c>
      <c r="K151" s="44">
        <v>8</v>
      </c>
      <c r="L151" s="44">
        <v>36</v>
      </c>
      <c r="M151" s="45">
        <v>8</v>
      </c>
      <c r="N151" s="45">
        <v>32</v>
      </c>
      <c r="O151" s="44">
        <v>4</v>
      </c>
      <c r="P151" s="44">
        <v>28</v>
      </c>
      <c r="Q151" s="45">
        <v>7</v>
      </c>
      <c r="R151" s="45">
        <v>34</v>
      </c>
      <c r="S151" s="44">
        <v>8</v>
      </c>
      <c r="T151" s="44">
        <v>33</v>
      </c>
      <c r="U151" s="45"/>
      <c r="V151" s="45"/>
      <c r="W151" s="44">
        <v>11</v>
      </c>
      <c r="X151" s="44">
        <v>37</v>
      </c>
      <c r="Y151" s="48">
        <f>COUNTIF(C151:X151,"&gt;0")/2</f>
        <v>8</v>
      </c>
      <c r="Z151" s="29">
        <v>32.1</v>
      </c>
      <c r="AA151" s="3" t="str">
        <f>IF(Z151&lt;&gt;"",IF(Z151&gt;25,"C",IF(Z151&gt;15,"B","A")),"")</f>
        <v>C</v>
      </c>
    </row>
    <row r="152" spans="1:27" x14ac:dyDescent="0.35">
      <c r="A152" s="6">
        <v>146</v>
      </c>
      <c r="B152" s="47" t="s">
        <v>189</v>
      </c>
      <c r="C152" s="44"/>
      <c r="D152" s="44"/>
      <c r="E152" s="45"/>
      <c r="F152" s="45"/>
      <c r="G152" s="44"/>
      <c r="H152" s="44"/>
      <c r="I152" s="45"/>
      <c r="J152" s="45"/>
      <c r="K152" s="44"/>
      <c r="L152" s="44"/>
      <c r="M152" s="45"/>
      <c r="N152" s="45"/>
      <c r="O152" s="44">
        <v>26</v>
      </c>
      <c r="P152" s="44">
        <v>32</v>
      </c>
      <c r="Q152" s="45"/>
      <c r="R152" s="45"/>
      <c r="S152" s="44"/>
      <c r="T152" s="44"/>
      <c r="U152" s="45"/>
      <c r="V152" s="45"/>
      <c r="W152" s="44"/>
      <c r="X152" s="44"/>
      <c r="Y152" s="48">
        <f>COUNTIF(C152:X152,"&gt;0")/2</f>
        <v>1</v>
      </c>
      <c r="Z152" s="29">
        <v>7.4</v>
      </c>
      <c r="AA152" s="3" t="str">
        <f>IF(Z152&lt;&gt;"",IF(Z152&gt;25,"C",IF(Z152&gt;15,"B","A")),"")</f>
        <v>A</v>
      </c>
    </row>
    <row r="153" spans="1:27" x14ac:dyDescent="0.35">
      <c r="A153" s="6">
        <v>147</v>
      </c>
      <c r="B153" s="47" t="s">
        <v>196</v>
      </c>
      <c r="C153" s="44"/>
      <c r="D153" s="44"/>
      <c r="E153" s="45"/>
      <c r="F153" s="45"/>
      <c r="G153" s="44"/>
      <c r="H153" s="44"/>
      <c r="I153" s="45"/>
      <c r="J153" s="45"/>
      <c r="K153" s="44"/>
      <c r="L153" s="44"/>
      <c r="M153" s="45"/>
      <c r="N153" s="45"/>
      <c r="O153" s="44"/>
      <c r="P153" s="44"/>
      <c r="Q153" s="45"/>
      <c r="R153" s="45"/>
      <c r="S153" s="44"/>
      <c r="T153" s="44"/>
      <c r="U153" s="45">
        <v>3</v>
      </c>
      <c r="V153" s="45">
        <v>29</v>
      </c>
      <c r="W153" s="44"/>
      <c r="X153" s="44"/>
      <c r="Y153" s="48">
        <f>COUNTIF(C153:X153,"&gt;0")/2</f>
        <v>1</v>
      </c>
      <c r="Z153" s="29">
        <v>47.7</v>
      </c>
      <c r="AA153" s="3" t="str">
        <f>IF(Z153&lt;&gt;"",IF(Z153&gt;25,"C",IF(Z153&gt;15,"B","A")),"")</f>
        <v>C</v>
      </c>
    </row>
    <row r="154" spans="1:27" x14ac:dyDescent="0.35">
      <c r="A154" s="6">
        <v>148</v>
      </c>
      <c r="B154" s="47" t="s">
        <v>124</v>
      </c>
      <c r="C154" s="44"/>
      <c r="D154" s="44"/>
      <c r="E154" s="45"/>
      <c r="F154" s="45"/>
      <c r="G154" s="44"/>
      <c r="H154" s="44"/>
      <c r="I154" s="45">
        <v>13</v>
      </c>
      <c r="J154" s="45">
        <v>30</v>
      </c>
      <c r="K154" s="44">
        <v>12</v>
      </c>
      <c r="L154" s="44">
        <v>29</v>
      </c>
      <c r="M154" s="45"/>
      <c r="N154" s="45"/>
      <c r="O154" s="44"/>
      <c r="P154" s="44"/>
      <c r="Q154" s="45"/>
      <c r="R154" s="45"/>
      <c r="S154" s="44"/>
      <c r="T154" s="44"/>
      <c r="U154" s="45"/>
      <c r="V154" s="45"/>
      <c r="W154" s="44"/>
      <c r="X154" s="44"/>
      <c r="Y154" s="48">
        <f>COUNTIF(C154:X154,"&gt;0")/2</f>
        <v>2</v>
      </c>
      <c r="Z154" s="29">
        <v>22.4</v>
      </c>
      <c r="AA154" s="3" t="str">
        <f>IF(Z154&lt;&gt;"",IF(Z154&gt;25,"C",IF(Z154&gt;15,"B","A")),"")</f>
        <v>B</v>
      </c>
    </row>
    <row r="155" spans="1:27" x14ac:dyDescent="0.35">
      <c r="A155" s="6">
        <v>149</v>
      </c>
      <c r="B155" s="47" t="s">
        <v>194</v>
      </c>
      <c r="C155" s="44"/>
      <c r="D155" s="44"/>
      <c r="E155" s="45"/>
      <c r="F155" s="45"/>
      <c r="G155" s="44"/>
      <c r="H155" s="44"/>
      <c r="I155" s="45"/>
      <c r="J155" s="45"/>
      <c r="K155" s="44"/>
      <c r="L155" s="44"/>
      <c r="M155" s="45"/>
      <c r="N155" s="45"/>
      <c r="O155" s="44"/>
      <c r="P155" s="44"/>
      <c r="Q155" s="45"/>
      <c r="R155" s="45"/>
      <c r="S155" s="44"/>
      <c r="T155" s="44"/>
      <c r="U155" s="45">
        <v>14</v>
      </c>
      <c r="V155" s="45">
        <v>26</v>
      </c>
      <c r="W155" s="44"/>
      <c r="X155" s="44"/>
      <c r="Y155" s="48">
        <f>COUNTIF(C155:X155,"&gt;0")/2</f>
        <v>1</v>
      </c>
      <c r="Z155" s="29">
        <v>14.2</v>
      </c>
      <c r="AA155" s="3" t="str">
        <f>IF(Z155&lt;&gt;"",IF(Z155&gt;25,"C",IF(Z155&gt;15,"B","A")),"")</f>
        <v>A</v>
      </c>
    </row>
    <row r="156" spans="1:27" x14ac:dyDescent="0.35">
      <c r="A156" s="6">
        <v>150</v>
      </c>
      <c r="B156" s="47" t="s">
        <v>125</v>
      </c>
      <c r="C156" s="44"/>
      <c r="D156" s="44"/>
      <c r="E156" s="45"/>
      <c r="F156" s="45"/>
      <c r="G156" s="44"/>
      <c r="H156" s="44"/>
      <c r="I156" s="45">
        <v>6</v>
      </c>
      <c r="J156" s="45">
        <v>33</v>
      </c>
      <c r="K156" s="44"/>
      <c r="L156" s="44"/>
      <c r="M156" s="45"/>
      <c r="N156" s="45"/>
      <c r="O156" s="44"/>
      <c r="P156" s="44"/>
      <c r="Q156" s="45"/>
      <c r="R156" s="45"/>
      <c r="S156" s="44"/>
      <c r="T156" s="44"/>
      <c r="U156" s="45"/>
      <c r="V156" s="45"/>
      <c r="W156" s="44"/>
      <c r="X156" s="44"/>
      <c r="Y156" s="48">
        <f>COUNTIF(C156:X156,"&gt;0")/2</f>
        <v>1</v>
      </c>
      <c r="Z156" s="29">
        <v>36.5</v>
      </c>
      <c r="AA156" s="3" t="str">
        <f>IF(Z156&lt;&gt;"",IF(Z156&gt;25,"C",IF(Z156&gt;15,"B","A")),"")</f>
        <v>C</v>
      </c>
    </row>
    <row r="157" spans="1:27" x14ac:dyDescent="0.35">
      <c r="A157" s="6">
        <v>151</v>
      </c>
      <c r="B157" s="47" t="s">
        <v>126</v>
      </c>
      <c r="C157" s="44"/>
      <c r="D157" s="44"/>
      <c r="E157" s="45"/>
      <c r="F157" s="45"/>
      <c r="G157" s="44"/>
      <c r="H157" s="44"/>
      <c r="I157" s="45">
        <v>13</v>
      </c>
      <c r="J157" s="45">
        <v>29</v>
      </c>
      <c r="K157" s="44"/>
      <c r="L157" s="44"/>
      <c r="M157" s="45"/>
      <c r="N157" s="45"/>
      <c r="O157" s="44"/>
      <c r="P157" s="44"/>
      <c r="Q157" s="45"/>
      <c r="R157" s="45"/>
      <c r="S157" s="44"/>
      <c r="T157" s="44"/>
      <c r="U157" s="45"/>
      <c r="V157" s="45"/>
      <c r="W157" s="44"/>
      <c r="X157" s="44"/>
      <c r="Y157" s="48">
        <f>COUNTIF(C157:X157,"&gt;0")/2</f>
        <v>1</v>
      </c>
      <c r="Z157" s="29">
        <v>18.600000000000001</v>
      </c>
      <c r="AA157" s="3" t="str">
        <f>IF(Z157&lt;&gt;"",IF(Z157&gt;25,"C",IF(Z157&gt;15,"B","A")),"")</f>
        <v>B</v>
      </c>
    </row>
    <row r="158" spans="1:27" x14ac:dyDescent="0.35">
      <c r="A158" s="6">
        <v>152</v>
      </c>
      <c r="B158" s="47" t="s">
        <v>183</v>
      </c>
      <c r="C158" s="44"/>
      <c r="D158" s="44"/>
      <c r="E158" s="45"/>
      <c r="F158" s="45"/>
      <c r="G158" s="44"/>
      <c r="H158" s="44"/>
      <c r="I158" s="45"/>
      <c r="J158" s="45"/>
      <c r="K158" s="44"/>
      <c r="L158" s="44"/>
      <c r="M158" s="45"/>
      <c r="N158" s="45"/>
      <c r="O158" s="44">
        <v>25</v>
      </c>
      <c r="P158" s="44">
        <v>34</v>
      </c>
      <c r="Q158" s="45"/>
      <c r="R158" s="45"/>
      <c r="S158" s="44"/>
      <c r="T158" s="44"/>
      <c r="U158" s="45"/>
      <c r="V158" s="45"/>
      <c r="W158" s="44"/>
      <c r="X158" s="44"/>
      <c r="Y158" s="48">
        <f>COUNTIF(C158:X158,"&gt;0")/2</f>
        <v>1</v>
      </c>
      <c r="Z158" s="29">
        <v>12.1</v>
      </c>
      <c r="AA158" s="3" t="str">
        <f>IF(Z158&lt;&gt;"",IF(Z158&gt;25,"C",IF(Z158&gt;15,"B","A")),"")</f>
        <v>A</v>
      </c>
    </row>
    <row r="159" spans="1:27" x14ac:dyDescent="0.35">
      <c r="A159" s="6">
        <v>153</v>
      </c>
      <c r="B159" s="47" t="s">
        <v>28</v>
      </c>
      <c r="C159" s="44">
        <v>20</v>
      </c>
      <c r="D159" s="44">
        <v>35</v>
      </c>
      <c r="E159" s="45">
        <v>20</v>
      </c>
      <c r="F159" s="45">
        <v>36</v>
      </c>
      <c r="G159" s="44">
        <v>15</v>
      </c>
      <c r="H159" s="44">
        <v>29</v>
      </c>
      <c r="I159" s="45">
        <v>18</v>
      </c>
      <c r="J159" s="45">
        <v>33</v>
      </c>
      <c r="K159" s="44"/>
      <c r="L159" s="44"/>
      <c r="M159" s="45">
        <v>21</v>
      </c>
      <c r="N159" s="45">
        <v>39</v>
      </c>
      <c r="O159" s="44">
        <v>16</v>
      </c>
      <c r="P159" s="44">
        <v>31</v>
      </c>
      <c r="Q159" s="45">
        <v>20</v>
      </c>
      <c r="R159" s="45">
        <v>34</v>
      </c>
      <c r="S159" s="44">
        <v>23</v>
      </c>
      <c r="T159" s="44">
        <v>38</v>
      </c>
      <c r="U159" s="45">
        <v>21</v>
      </c>
      <c r="V159" s="45">
        <v>38</v>
      </c>
      <c r="W159" s="44">
        <v>22</v>
      </c>
      <c r="X159" s="44">
        <v>35</v>
      </c>
      <c r="Y159" s="48">
        <f>COUNTIF(C159:X159,"&gt;0")/2</f>
        <v>10</v>
      </c>
      <c r="Z159" s="29">
        <v>17.100000000000001</v>
      </c>
      <c r="AA159" s="3" t="str">
        <f>IF(Z159&lt;&gt;"",IF(Z159&gt;25,"C",IF(Z159&gt;15,"B","A")),"")</f>
        <v>B</v>
      </c>
    </row>
    <row r="160" spans="1:27" x14ac:dyDescent="0.35">
      <c r="A160" s="6">
        <v>154</v>
      </c>
      <c r="B160" s="47" t="s">
        <v>35</v>
      </c>
      <c r="C160" s="44">
        <v>11</v>
      </c>
      <c r="D160" s="44">
        <v>27</v>
      </c>
      <c r="E160" s="45"/>
      <c r="F160" s="45"/>
      <c r="G160" s="44">
        <v>18</v>
      </c>
      <c r="H160" s="44">
        <v>35</v>
      </c>
      <c r="I160" s="45"/>
      <c r="J160" s="45"/>
      <c r="K160" s="44">
        <v>11</v>
      </c>
      <c r="L160" s="44">
        <v>28</v>
      </c>
      <c r="M160" s="45"/>
      <c r="N160" s="45"/>
      <c r="O160" s="44"/>
      <c r="P160" s="44"/>
      <c r="Q160" s="45"/>
      <c r="R160" s="45"/>
      <c r="S160" s="44"/>
      <c r="T160" s="44"/>
      <c r="U160" s="45">
        <v>10</v>
      </c>
      <c r="V160" s="45">
        <v>23</v>
      </c>
      <c r="W160" s="44"/>
      <c r="X160" s="44"/>
      <c r="Y160" s="48">
        <f>COUNTIF(C160:X160,"&gt;0")/2</f>
        <v>4</v>
      </c>
      <c r="Z160" s="29">
        <v>18.100000000000001</v>
      </c>
      <c r="AA160" s="3" t="str">
        <f>IF(Z160&lt;&gt;"",IF(Z160&gt;25,"C",IF(Z160&gt;15,"B","A")),"")</f>
        <v>B</v>
      </c>
    </row>
    <row r="161" spans="1:27" x14ac:dyDescent="0.35">
      <c r="A161" s="6">
        <v>155</v>
      </c>
      <c r="B161" s="47"/>
      <c r="C161" s="44"/>
      <c r="D161" s="44"/>
      <c r="E161" s="45"/>
      <c r="F161" s="45"/>
      <c r="G161" s="44"/>
      <c r="H161" s="44"/>
      <c r="I161" s="45"/>
      <c r="J161" s="45"/>
      <c r="K161" s="44"/>
      <c r="L161" s="44"/>
      <c r="M161" s="45"/>
      <c r="N161" s="45"/>
      <c r="O161" s="44"/>
      <c r="P161" s="44"/>
      <c r="Q161" s="45"/>
      <c r="R161" s="45"/>
      <c r="S161" s="44"/>
      <c r="T161" s="44"/>
      <c r="U161" s="45"/>
      <c r="V161" s="45"/>
      <c r="W161" s="44"/>
      <c r="X161" s="44"/>
      <c r="Y161" s="48">
        <f t="shared" ref="Y159:Y166" si="0">COUNTIF(C161:X161,"&gt;0")/2</f>
        <v>0</v>
      </c>
      <c r="Z161" s="29"/>
      <c r="AA161" s="3" t="str">
        <f t="shared" ref="AA159:AA166" si="1">IF(Z161&lt;&gt;"",IF(Z161&gt;25,"C",IF(Z161&gt;15,"B","A")),"")</f>
        <v/>
      </c>
    </row>
    <row r="162" spans="1:27" x14ac:dyDescent="0.35">
      <c r="A162" s="6">
        <v>156</v>
      </c>
      <c r="B162" s="47"/>
      <c r="C162" s="44"/>
      <c r="D162" s="44"/>
      <c r="E162" s="45"/>
      <c r="F162" s="45"/>
      <c r="G162" s="44"/>
      <c r="H162" s="44"/>
      <c r="I162" s="45"/>
      <c r="J162" s="45"/>
      <c r="K162" s="44"/>
      <c r="L162" s="44"/>
      <c r="M162" s="45"/>
      <c r="N162" s="45"/>
      <c r="O162" s="44"/>
      <c r="P162" s="44"/>
      <c r="Q162" s="45"/>
      <c r="R162" s="45"/>
      <c r="S162" s="44"/>
      <c r="T162" s="44"/>
      <c r="U162" s="45"/>
      <c r="V162" s="45"/>
      <c r="W162" s="44"/>
      <c r="X162" s="44"/>
      <c r="Y162" s="48">
        <f t="shared" si="0"/>
        <v>0</v>
      </c>
      <c r="Z162" s="29"/>
      <c r="AA162" s="3" t="str">
        <f t="shared" si="1"/>
        <v/>
      </c>
    </row>
    <row r="163" spans="1:27" x14ac:dyDescent="0.35">
      <c r="A163" s="6">
        <v>157</v>
      </c>
      <c r="B163" s="47"/>
      <c r="C163" s="44"/>
      <c r="D163" s="44"/>
      <c r="E163" s="45"/>
      <c r="F163" s="45"/>
      <c r="G163" s="44"/>
      <c r="H163" s="44"/>
      <c r="I163" s="45"/>
      <c r="J163" s="45"/>
      <c r="K163" s="44"/>
      <c r="L163" s="44"/>
      <c r="M163" s="45"/>
      <c r="N163" s="45"/>
      <c r="O163" s="44"/>
      <c r="P163" s="44"/>
      <c r="Q163" s="45"/>
      <c r="R163" s="45"/>
      <c r="S163" s="44"/>
      <c r="T163" s="44"/>
      <c r="U163" s="45"/>
      <c r="V163" s="45"/>
      <c r="W163" s="44"/>
      <c r="X163" s="44"/>
      <c r="Y163" s="48">
        <f t="shared" si="0"/>
        <v>0</v>
      </c>
      <c r="Z163" s="29"/>
      <c r="AA163" s="3" t="str">
        <f t="shared" si="1"/>
        <v/>
      </c>
    </row>
    <row r="164" spans="1:27" x14ac:dyDescent="0.35">
      <c r="A164" s="6">
        <v>158</v>
      </c>
      <c r="B164" s="47"/>
      <c r="C164" s="44"/>
      <c r="D164" s="44"/>
      <c r="E164" s="45"/>
      <c r="F164" s="45"/>
      <c r="G164" s="44"/>
      <c r="H164" s="44"/>
      <c r="I164" s="45"/>
      <c r="J164" s="45"/>
      <c r="K164" s="44"/>
      <c r="L164" s="44"/>
      <c r="M164" s="45"/>
      <c r="N164" s="45"/>
      <c r="O164" s="44"/>
      <c r="P164" s="44"/>
      <c r="Q164" s="45"/>
      <c r="R164" s="45"/>
      <c r="S164" s="44"/>
      <c r="T164" s="44"/>
      <c r="U164" s="45"/>
      <c r="V164" s="45"/>
      <c r="W164" s="44"/>
      <c r="X164" s="44"/>
      <c r="Y164" s="48">
        <f t="shared" si="0"/>
        <v>0</v>
      </c>
      <c r="Z164" s="29"/>
      <c r="AA164" s="3" t="str">
        <f t="shared" si="1"/>
        <v/>
      </c>
    </row>
    <row r="165" spans="1:27" x14ac:dyDescent="0.35">
      <c r="A165" s="6">
        <v>159</v>
      </c>
      <c r="B165" s="47"/>
      <c r="C165" s="44"/>
      <c r="D165" s="44"/>
      <c r="E165" s="45"/>
      <c r="F165" s="45"/>
      <c r="G165" s="44"/>
      <c r="H165" s="44"/>
      <c r="I165" s="45"/>
      <c r="J165" s="45"/>
      <c r="K165" s="44"/>
      <c r="L165" s="44"/>
      <c r="M165" s="45"/>
      <c r="N165" s="45"/>
      <c r="O165" s="44"/>
      <c r="P165" s="44"/>
      <c r="Q165" s="45"/>
      <c r="R165" s="45"/>
      <c r="S165" s="44"/>
      <c r="T165" s="44"/>
      <c r="U165" s="45"/>
      <c r="V165" s="45"/>
      <c r="W165" s="44"/>
      <c r="X165" s="44"/>
      <c r="Y165" s="48">
        <f t="shared" si="0"/>
        <v>0</v>
      </c>
      <c r="Z165" s="29"/>
      <c r="AA165" s="3" t="str">
        <f t="shared" si="1"/>
        <v/>
      </c>
    </row>
    <row r="166" spans="1:27" x14ac:dyDescent="0.35">
      <c r="A166" s="6">
        <v>160</v>
      </c>
      <c r="B166" s="47"/>
      <c r="C166" s="44"/>
      <c r="D166" s="44"/>
      <c r="E166" s="45"/>
      <c r="F166" s="45"/>
      <c r="G166" s="44"/>
      <c r="H166" s="44"/>
      <c r="I166" s="45"/>
      <c r="J166" s="45"/>
      <c r="K166" s="44"/>
      <c r="L166" s="44"/>
      <c r="M166" s="45"/>
      <c r="N166" s="45"/>
      <c r="O166" s="44"/>
      <c r="P166" s="44"/>
      <c r="Q166" s="45"/>
      <c r="R166" s="45"/>
      <c r="S166" s="44"/>
      <c r="T166" s="44"/>
      <c r="U166" s="45"/>
      <c r="V166" s="45"/>
      <c r="W166" s="44"/>
      <c r="X166" s="44"/>
      <c r="Y166" s="48">
        <f t="shared" si="0"/>
        <v>0</v>
      </c>
      <c r="Z166" s="29"/>
      <c r="AA166" s="3" t="str">
        <f t="shared" si="1"/>
        <v/>
      </c>
    </row>
  </sheetData>
  <sortState ref="B7:AA160">
    <sortCondition ref="B7:B160"/>
  </sortState>
  <mergeCells count="15">
    <mergeCell ref="C2:X2"/>
    <mergeCell ref="Z5:Z6"/>
    <mergeCell ref="AA5:AA6"/>
    <mergeCell ref="B5:B6"/>
    <mergeCell ref="C5:D5"/>
    <mergeCell ref="W5:X5"/>
    <mergeCell ref="Q5:R5"/>
    <mergeCell ref="O5:P5"/>
    <mergeCell ref="M5:N5"/>
    <mergeCell ref="K5:L5"/>
    <mergeCell ref="I5:J5"/>
    <mergeCell ref="G5:H5"/>
    <mergeCell ref="E5:F5"/>
    <mergeCell ref="U5:V5"/>
    <mergeCell ref="S5:T5"/>
  </mergeCells>
  <conditionalFormatting sqref="B7:B166">
    <cfRule type="cellIs" dxfId="2" priority="25" operator="equal">
      <formula>0</formula>
    </cfRule>
  </conditionalFormatting>
  <conditionalFormatting sqref="Z7:Z166">
    <cfRule type="cellIs" dxfId="1" priority="4" operator="equal">
      <formula>-1.5</formula>
    </cfRule>
  </conditionalFormatting>
  <conditionalFormatting sqref="AA7:AA166">
    <cfRule type="cellIs" dxfId="0" priority="26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2023-07-14T15:16:41Z</cp:lastPrinted>
  <dcterms:created xsi:type="dcterms:W3CDTF">2015-01-31T21:47:49Z</dcterms:created>
  <dcterms:modified xsi:type="dcterms:W3CDTF">2023-09-17T17:11:39Z</dcterms:modified>
</cp:coreProperties>
</file>